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despradel\Desktop\Ganaderia\JUNIO 2026\"/>
    </mc:Choice>
  </mc:AlternateContent>
  <xr:revisionPtr revIDLastSave="0" documentId="13_ncr:1_{F20AAC68-493B-4F1A-9B19-52CD3C7AA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B74" i="1" l="1"/>
  <c r="O89" i="1" l="1"/>
  <c r="N89" i="1"/>
  <c r="O74" i="1"/>
  <c r="N74" i="1"/>
  <c r="O71" i="1"/>
  <c r="N71" i="1"/>
  <c r="O66" i="1"/>
  <c r="N66" i="1"/>
  <c r="O56" i="1"/>
  <c r="N56" i="1"/>
  <c r="O48" i="1"/>
  <c r="N48" i="1"/>
  <c r="O40" i="1"/>
  <c r="N40" i="1"/>
  <c r="M40" i="1"/>
  <c r="K74" i="1" l="1"/>
  <c r="I56" i="1" l="1"/>
  <c r="G84" i="1" l="1"/>
  <c r="F84" i="1"/>
  <c r="E84" i="1"/>
  <c r="D84" i="1"/>
  <c r="C84" i="1"/>
  <c r="E14" i="1" l="1"/>
  <c r="E20" i="1"/>
  <c r="E30" i="1"/>
  <c r="D14" i="1" l="1"/>
  <c r="D20" i="1"/>
  <c r="P15" i="1" l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9" i="1"/>
  <c r="P50" i="1"/>
  <c r="P51" i="1"/>
  <c r="P52" i="1"/>
  <c r="P53" i="1"/>
  <c r="P54" i="1"/>
  <c r="P55" i="1"/>
  <c r="P57" i="1"/>
  <c r="P58" i="1"/>
  <c r="P59" i="1"/>
  <c r="P60" i="1"/>
  <c r="P61" i="1"/>
  <c r="P62" i="1"/>
  <c r="P63" i="1"/>
  <c r="P64" i="1"/>
  <c r="P65" i="1"/>
  <c r="P67" i="1"/>
  <c r="P68" i="1"/>
  <c r="P69" i="1"/>
  <c r="P70" i="1"/>
  <c r="P72" i="1"/>
  <c r="P73" i="1"/>
  <c r="P75" i="1"/>
  <c r="P76" i="1"/>
  <c r="P77" i="1"/>
  <c r="C20" i="1" l="1"/>
  <c r="F20" i="1"/>
  <c r="G20" i="1"/>
  <c r="H20" i="1"/>
  <c r="I20" i="1"/>
  <c r="J20" i="1"/>
  <c r="K20" i="1"/>
  <c r="L20" i="1"/>
  <c r="M20" i="1"/>
  <c r="N20" i="1"/>
  <c r="O20" i="1"/>
  <c r="C30" i="1"/>
  <c r="D30" i="1"/>
  <c r="F30" i="1"/>
  <c r="G30" i="1"/>
  <c r="H30" i="1"/>
  <c r="I30" i="1"/>
  <c r="J30" i="1"/>
  <c r="K30" i="1"/>
  <c r="L30" i="1"/>
  <c r="N30" i="1"/>
  <c r="O30" i="1"/>
  <c r="N14" i="1"/>
  <c r="O14" i="1"/>
  <c r="C40" i="1"/>
  <c r="D40" i="1"/>
  <c r="E40" i="1"/>
  <c r="F40" i="1"/>
  <c r="G40" i="1"/>
  <c r="H40" i="1"/>
  <c r="I40" i="1"/>
  <c r="J40" i="1"/>
  <c r="K40" i="1"/>
  <c r="L40" i="1"/>
  <c r="C48" i="1"/>
  <c r="D48" i="1"/>
  <c r="E48" i="1"/>
  <c r="F48" i="1"/>
  <c r="G48" i="1"/>
  <c r="H48" i="1"/>
  <c r="I48" i="1"/>
  <c r="J48" i="1"/>
  <c r="K48" i="1"/>
  <c r="L48" i="1"/>
  <c r="M48" i="1"/>
  <c r="C56" i="1"/>
  <c r="D56" i="1"/>
  <c r="E56" i="1"/>
  <c r="F56" i="1"/>
  <c r="G56" i="1"/>
  <c r="H56" i="1"/>
  <c r="J56" i="1"/>
  <c r="K56" i="1"/>
  <c r="L56" i="1"/>
  <c r="M56" i="1"/>
  <c r="C66" i="1"/>
  <c r="D66" i="1"/>
  <c r="E66" i="1"/>
  <c r="F66" i="1"/>
  <c r="G66" i="1"/>
  <c r="H66" i="1"/>
  <c r="I66" i="1"/>
  <c r="J66" i="1"/>
  <c r="K66" i="1"/>
  <c r="L66" i="1"/>
  <c r="M66" i="1"/>
  <c r="C71" i="1"/>
  <c r="D71" i="1"/>
  <c r="E71" i="1"/>
  <c r="F71" i="1"/>
  <c r="G71" i="1"/>
  <c r="H71" i="1"/>
  <c r="I71" i="1"/>
  <c r="J71" i="1"/>
  <c r="K71" i="1"/>
  <c r="L71" i="1"/>
  <c r="M71" i="1"/>
  <c r="C74" i="1"/>
  <c r="D74" i="1"/>
  <c r="E74" i="1"/>
  <c r="F74" i="1"/>
  <c r="G74" i="1"/>
  <c r="H74" i="1"/>
  <c r="I74" i="1"/>
  <c r="J74" i="1"/>
  <c r="L74" i="1"/>
  <c r="M74" i="1"/>
  <c r="C14" i="1"/>
  <c r="F14" i="1"/>
  <c r="G14" i="1"/>
  <c r="H14" i="1"/>
  <c r="I14" i="1"/>
  <c r="J14" i="1"/>
  <c r="K14" i="1"/>
  <c r="L14" i="1"/>
  <c r="M14" i="1"/>
  <c r="B71" i="1"/>
  <c r="B66" i="1"/>
  <c r="B56" i="1"/>
  <c r="B48" i="1"/>
  <c r="B40" i="1"/>
  <c r="B30" i="1"/>
  <c r="B20" i="1"/>
  <c r="B14" i="1"/>
  <c r="N78" i="1" l="1"/>
  <c r="N91" i="1" s="1"/>
  <c r="M78" i="1"/>
  <c r="L78" i="1"/>
  <c r="O78" i="1"/>
  <c r="O91" i="1" s="1"/>
  <c r="B78" i="1"/>
  <c r="H78" i="1"/>
  <c r="P66" i="1"/>
  <c r="P74" i="1"/>
  <c r="P14" i="1"/>
  <c r="P71" i="1"/>
  <c r="P56" i="1"/>
  <c r="P40" i="1"/>
  <c r="P48" i="1"/>
  <c r="P30" i="1"/>
  <c r="P20" i="1"/>
  <c r="D78" i="1"/>
  <c r="K78" i="1"/>
  <c r="G78" i="1"/>
  <c r="C78" i="1"/>
  <c r="J78" i="1"/>
  <c r="F78" i="1"/>
  <c r="I78" i="1"/>
  <c r="E78" i="1"/>
  <c r="P78" i="1" l="1"/>
  <c r="M89" i="1"/>
  <c r="M91" i="1" s="1"/>
  <c r="L89" i="1"/>
  <c r="L91" i="1" s="1"/>
  <c r="K89" i="1"/>
  <c r="K91" i="1" s="1"/>
  <c r="J89" i="1"/>
  <c r="J91" i="1" s="1"/>
  <c r="I89" i="1"/>
  <c r="I91" i="1" s="1"/>
  <c r="H89" i="1"/>
  <c r="H91" i="1" s="1"/>
  <c r="G89" i="1"/>
  <c r="F89" i="1"/>
  <c r="E89" i="1"/>
  <c r="E87" i="1" s="1"/>
  <c r="D89" i="1"/>
  <c r="C89" i="1"/>
  <c r="P88" i="1"/>
  <c r="B87" i="1"/>
  <c r="P86" i="1"/>
  <c r="P85" i="1"/>
  <c r="P84" i="1" s="1"/>
  <c r="B84" i="1"/>
  <c r="P83" i="1"/>
  <c r="P82" i="1"/>
  <c r="P81" i="1" s="1"/>
  <c r="B81" i="1"/>
  <c r="E91" i="1" l="1"/>
  <c r="P87" i="1"/>
  <c r="G91" i="1"/>
  <c r="G87" i="1"/>
  <c r="F91" i="1"/>
  <c r="F87" i="1"/>
  <c r="D91" i="1"/>
  <c r="D87" i="1"/>
  <c r="C91" i="1"/>
  <c r="C87" i="1"/>
  <c r="B89" i="1"/>
  <c r="B91" i="1" s="1"/>
  <c r="P89" i="1" l="1"/>
  <c r="P91" i="1" s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<sst xmlns="http://schemas.openxmlformats.org/spreadsheetml/2006/main" count="108" uniqueCount="108">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</sst>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43" fontId="8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6" fillId="2" borderId="1" xfId="0" applyFont="1" applyFill="1" applyBorder="1" applyAlignment="1">
      <alignment horizontal="left" vertical="center" wrapText="1"/>
    </xf>
    <xf numFmtId="43" fontId="5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6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7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6" fillId="0" borderId="0" xfId="1" applyFont="1" applyAlignment="1">
      <alignment vertical="center" wrapText="1"/>
    </xf>
    <xf numFmtId="43" fontId="5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6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5" fillId="3" borderId="1" xfId="1" applyFont="1" applyFill="1" applyBorder="1" applyAlignment="1">
      <alignment vertical="center" wrapText="1"/>
    </xf>
    <xf numFmtId="43" fontId="5" fillId="0" borderId="0" xfId="1" applyFont="1" applyAlignment="1">
      <alignment horizontal="center"/>
    </xf>
    <xf numFmtId="4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0</xdr:rowOff>
    </xdr:from>
    <xdr:to>
      <xdr:col>7</xdr:col>
      <xdr:colOff>562442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0</xdr:colOff>
      <xdr:row>102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4"/>
  <sheetViews>
    <sheetView tabSelected="1" topLeftCell="A4" zoomScale="120" zoomScaleNormal="120" workbookViewId="0">
      <selection activeCell="I61" sqref="I61"/>
    </sheetView>
  </sheetViews>
  <sheetFormatPr baseColWidth="10" defaultRowHeight="15" x14ac:dyDescent="0.25"/>
  <cols>
    <col min="1" max="1" width="38.5703125" customWidth="1"/>
    <col min="2" max="2" width="16.85546875" style="34" customWidth="1"/>
    <col min="3" max="3" width="17.7109375" style="34" customWidth="1"/>
    <col min="4" max="4" width="16" style="34" customWidth="1"/>
    <col min="5" max="7" width="15.7109375" style="34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2" spans="1:16" x14ac:dyDescent="0.25">
      <c r="A2" s="1"/>
      <c r="D2" s="35"/>
      <c r="E2" s="35"/>
      <c r="F2" s="35"/>
      <c r="G2" s="35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1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5"/>
      <c r="E4" s="35"/>
      <c r="F4" s="35"/>
      <c r="G4" s="35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5"/>
      <c r="E5" s="35"/>
      <c r="F5" s="35"/>
      <c r="G5" s="35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5.75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107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2" t="s">
        <v>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x14ac:dyDescent="0.25">
      <c r="A11" s="1"/>
      <c r="D11" s="59" t="s">
        <v>4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2"/>
    </row>
    <row r="12" spans="1:16" ht="63" x14ac:dyDescent="0.25">
      <c r="A12" s="3" t="s">
        <v>5</v>
      </c>
      <c r="B12" s="36" t="s">
        <v>6</v>
      </c>
      <c r="C12" s="36" t="s">
        <v>7</v>
      </c>
      <c r="D12" s="36" t="s">
        <v>8</v>
      </c>
      <c r="E12" s="36" t="s">
        <v>9</v>
      </c>
      <c r="F12" s="37" t="s">
        <v>10</v>
      </c>
      <c r="G12" s="37" t="s">
        <v>11</v>
      </c>
      <c r="H12" s="3" t="s">
        <v>12</v>
      </c>
      <c r="I12" s="3" t="s">
        <v>13</v>
      </c>
      <c r="J12" s="3" t="s">
        <v>14</v>
      </c>
      <c r="K12" s="3" t="s">
        <v>15</v>
      </c>
      <c r="L12" s="3" t="s">
        <v>16</v>
      </c>
      <c r="M12" s="3" t="s">
        <v>17</v>
      </c>
      <c r="N12" s="3" t="s">
        <v>106</v>
      </c>
      <c r="O12" s="3" t="s">
        <v>105</v>
      </c>
      <c r="P12" s="4" t="s">
        <v>18</v>
      </c>
    </row>
    <row r="13" spans="1:16" x14ac:dyDescent="0.25">
      <c r="A13" s="56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5">
      <c r="A14" s="5" t="s">
        <v>20</v>
      </c>
      <c r="B14" s="38">
        <f>B15+B16+B17+B18+B19</f>
        <v>678202299</v>
      </c>
      <c r="C14" s="12">
        <f t="shared" ref="C14:M14" si="0">C15+C16+C17+C18+C19</f>
        <v>72817159</v>
      </c>
      <c r="D14" s="38">
        <f>D15+D16+D17+D18+D19</f>
        <v>46088573.950000003</v>
      </c>
      <c r="E14" s="38">
        <f>E15+E16+E17+E18+E19</f>
        <v>55761393.359999999</v>
      </c>
      <c r="F14" s="38">
        <f>F15+F16+F17+F18+F19</f>
        <v>57026852.079999998</v>
      </c>
      <c r="G14" s="38">
        <f t="shared" si="0"/>
        <v>51965708.120000005</v>
      </c>
      <c r="H14" s="6">
        <f t="shared" si="0"/>
        <v>51233298.350000009</v>
      </c>
      <c r="I14" s="6">
        <f t="shared" si="0"/>
        <v>80612775.129999995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ref="N14" si="1">N15+N16+N17+N18+N19</f>
        <v>0</v>
      </c>
      <c r="O14" s="6">
        <f t="shared" ref="O14" si="2">O15+O16+O17+O18+O19</f>
        <v>0</v>
      </c>
      <c r="P14" s="7">
        <f>D14+E14+F14+G14+H14+I14+J14+K14+L14+M14+N14+O14</f>
        <v>342688600.99000001</v>
      </c>
    </row>
    <row r="15" spans="1:16" x14ac:dyDescent="0.25">
      <c r="A15" s="8" t="s">
        <v>21</v>
      </c>
      <c r="B15" s="39">
        <v>520371642</v>
      </c>
      <c r="C15" s="39">
        <v>56818003</v>
      </c>
      <c r="D15" s="40">
        <v>39384743.340000004</v>
      </c>
      <c r="E15" s="40">
        <v>47750143.340000004</v>
      </c>
      <c r="F15" s="40">
        <v>49077555.369999997</v>
      </c>
      <c r="G15" s="40">
        <v>44099874.340000004</v>
      </c>
      <c r="H15" s="40">
        <v>43553593.340000004</v>
      </c>
      <c r="I15" s="40">
        <v>43769733.57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7">
        <f>D15+E15+F15+G15+H15+I15+J15+K15+L15+M15+N15+O15</f>
        <v>267635643.30000001</v>
      </c>
    </row>
    <row r="16" spans="1:16" x14ac:dyDescent="0.25">
      <c r="A16" s="8" t="s">
        <v>22</v>
      </c>
      <c r="B16" s="39">
        <v>85699418</v>
      </c>
      <c r="C16" s="42">
        <v>8318400</v>
      </c>
      <c r="D16" s="40">
        <v>659000</v>
      </c>
      <c r="E16" s="40">
        <v>659000</v>
      </c>
      <c r="F16" s="40">
        <v>1211000</v>
      </c>
      <c r="G16" s="40">
        <v>1172155</v>
      </c>
      <c r="H16" s="40">
        <v>982591.96</v>
      </c>
      <c r="I16" s="40">
        <v>30079974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7">
        <f>D16+E16+F16+G16+H16+I16+J16+K16+L16+M16+N16+O16</f>
        <v>34763720.960000001</v>
      </c>
    </row>
    <row r="17" spans="1:16" ht="24" x14ac:dyDescent="0.25">
      <c r="A17" s="8" t="s">
        <v>23</v>
      </c>
      <c r="B17" s="39">
        <v>100000</v>
      </c>
      <c r="C17" s="42">
        <v>0</v>
      </c>
      <c r="D17" s="40">
        <v>0</v>
      </c>
      <c r="E17" s="41">
        <v>0</v>
      </c>
      <c r="F17" s="41">
        <v>0</v>
      </c>
      <c r="G17" s="40">
        <v>6438.4</v>
      </c>
      <c r="H17" s="40">
        <v>6801.71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7">
        <f t="shared" ref="P17:P78" si="3">D17+E17+F17+G17+H17+I17+J17+K17+L17+M17+N17+O17</f>
        <v>13240.11</v>
      </c>
    </row>
    <row r="18" spans="1:16" x14ac:dyDescent="0.25">
      <c r="A18" s="8" t="s">
        <v>24</v>
      </c>
      <c r="B18" s="39">
        <v>0</v>
      </c>
      <c r="C18" s="42">
        <v>0</v>
      </c>
      <c r="D18" s="40">
        <v>0</v>
      </c>
      <c r="E18" s="41">
        <v>0</v>
      </c>
      <c r="F18" s="41">
        <v>0</v>
      </c>
      <c r="G18" s="41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7">
        <f t="shared" si="3"/>
        <v>0</v>
      </c>
    </row>
    <row r="19" spans="1:16" ht="24" x14ac:dyDescent="0.25">
      <c r="A19" s="8" t="s">
        <v>25</v>
      </c>
      <c r="B19" s="39">
        <v>72031239</v>
      </c>
      <c r="C19" s="55">
        <v>7680756</v>
      </c>
      <c r="D19" s="40">
        <v>6044830.6100000003</v>
      </c>
      <c r="E19" s="40">
        <v>7352250.0199999996</v>
      </c>
      <c r="F19" s="40">
        <v>6738296.71</v>
      </c>
      <c r="G19" s="40">
        <v>6687240.3799999999</v>
      </c>
      <c r="H19" s="40">
        <v>6690311.3399999999</v>
      </c>
      <c r="I19" s="40">
        <v>6763067.5599999996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7">
        <f t="shared" si="3"/>
        <v>40275996.619999997</v>
      </c>
    </row>
    <row r="20" spans="1:16" x14ac:dyDescent="0.25">
      <c r="A20" s="53" t="s">
        <v>26</v>
      </c>
      <c r="B20" s="54">
        <f>B21+B22+B23+B24+B25+B26+B27+B28+B29</f>
        <v>63306337</v>
      </c>
      <c r="C20" s="52">
        <f t="shared" ref="C20:O20" si="4">C21+C22+C23+C24+C25+C26+C27+C28+C29</f>
        <v>42372064</v>
      </c>
      <c r="D20" s="54">
        <f>D21+D22+D23+D24+D25+D26+D27+D28+D29</f>
        <v>0</v>
      </c>
      <c r="E20" s="54">
        <f>E21+E22+E23+E24+E25+E26+E27+E28+E29</f>
        <v>7009719.71</v>
      </c>
      <c r="F20" s="54">
        <f t="shared" si="4"/>
        <v>37615951.350000001</v>
      </c>
      <c r="G20" s="54">
        <f t="shared" si="4"/>
        <v>5965663.0200000005</v>
      </c>
      <c r="H20" s="52">
        <f t="shared" si="4"/>
        <v>164659.97999999952</v>
      </c>
      <c r="I20" s="52">
        <f t="shared" si="4"/>
        <v>13564186.09</v>
      </c>
      <c r="J20" s="52">
        <f t="shared" si="4"/>
        <v>0</v>
      </c>
      <c r="K20" s="52">
        <f t="shared" si="4"/>
        <v>0</v>
      </c>
      <c r="L20" s="52">
        <f t="shared" si="4"/>
        <v>0</v>
      </c>
      <c r="M20" s="52">
        <f t="shared" si="4"/>
        <v>0</v>
      </c>
      <c r="N20" s="52">
        <f t="shared" si="4"/>
        <v>0</v>
      </c>
      <c r="O20" s="52">
        <f t="shared" si="4"/>
        <v>0</v>
      </c>
      <c r="P20" s="7">
        <f t="shared" si="3"/>
        <v>64320180.150000006</v>
      </c>
    </row>
    <row r="21" spans="1:16" x14ac:dyDescent="0.25">
      <c r="A21" s="8" t="s">
        <v>27</v>
      </c>
      <c r="B21" s="39">
        <v>17028977</v>
      </c>
      <c r="C21" s="42">
        <v>0</v>
      </c>
      <c r="D21" s="40">
        <v>0</v>
      </c>
      <c r="E21" s="40">
        <v>2144542.83</v>
      </c>
      <c r="F21" s="40">
        <v>253259.57</v>
      </c>
      <c r="G21" s="40">
        <v>3069054.4</v>
      </c>
      <c r="H21" s="40">
        <v>243769.82</v>
      </c>
      <c r="I21" s="40">
        <v>1436607.6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7">
        <f t="shared" si="3"/>
        <v>7147234.2200000007</v>
      </c>
    </row>
    <row r="22" spans="1:16" ht="24" x14ac:dyDescent="0.25">
      <c r="A22" s="8" t="s">
        <v>28</v>
      </c>
      <c r="B22" s="39">
        <v>1136380</v>
      </c>
      <c r="C22" s="42">
        <v>0</v>
      </c>
      <c r="D22" s="40">
        <v>0</v>
      </c>
      <c r="E22" s="41">
        <v>0</v>
      </c>
      <c r="F22" s="40">
        <v>0</v>
      </c>
      <c r="G22" s="40">
        <v>20500</v>
      </c>
      <c r="H22" s="40">
        <v>151027.79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7">
        <f t="shared" si="3"/>
        <v>171527.79</v>
      </c>
    </row>
    <row r="23" spans="1:16" x14ac:dyDescent="0.25">
      <c r="A23" s="8" t="s">
        <v>29</v>
      </c>
      <c r="B23" s="39">
        <v>6550000</v>
      </c>
      <c r="C23" s="42">
        <v>2408844</v>
      </c>
      <c r="D23" s="40">
        <v>0</v>
      </c>
      <c r="E23" s="41">
        <v>2734910.5</v>
      </c>
      <c r="F23" s="41">
        <v>2558125</v>
      </c>
      <c r="G23" s="40">
        <v>1593210</v>
      </c>
      <c r="H23" s="41">
        <v>1621719</v>
      </c>
      <c r="I23" s="40">
        <v>1617852.5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7">
        <f t="shared" si="3"/>
        <v>10125817</v>
      </c>
    </row>
    <row r="24" spans="1:16" x14ac:dyDescent="0.25">
      <c r="A24" s="8" t="s">
        <v>30</v>
      </c>
      <c r="B24" s="39">
        <v>0</v>
      </c>
      <c r="C24" s="42">
        <v>0</v>
      </c>
      <c r="D24" s="40">
        <v>0</v>
      </c>
      <c r="E24" s="41">
        <v>0</v>
      </c>
      <c r="F24" s="41">
        <v>0</v>
      </c>
      <c r="G24" s="41">
        <v>0</v>
      </c>
      <c r="H24" s="41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7">
        <f t="shared" si="3"/>
        <v>0</v>
      </c>
    </row>
    <row r="25" spans="1:16" x14ac:dyDescent="0.25">
      <c r="A25" s="8" t="s">
        <v>31</v>
      </c>
      <c r="B25" s="39">
        <v>5850075</v>
      </c>
      <c r="C25" s="42">
        <v>0</v>
      </c>
      <c r="D25" s="40">
        <v>0</v>
      </c>
      <c r="E25" s="41">
        <v>1827407.62</v>
      </c>
      <c r="F25" s="41">
        <v>118000</v>
      </c>
      <c r="G25" s="40">
        <v>867156.33</v>
      </c>
      <c r="H25" s="41">
        <v>-158120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7">
        <f t="shared" si="3"/>
        <v>2654443.9500000002</v>
      </c>
    </row>
    <row r="26" spans="1:16" x14ac:dyDescent="0.25">
      <c r="A26" s="8" t="s">
        <v>32</v>
      </c>
      <c r="B26" s="39">
        <v>11897018</v>
      </c>
      <c r="C26" s="42">
        <v>0</v>
      </c>
      <c r="D26" s="40">
        <v>0</v>
      </c>
      <c r="E26" s="41">
        <v>0</v>
      </c>
      <c r="F26" s="41">
        <v>0</v>
      </c>
      <c r="G26" s="41">
        <v>0</v>
      </c>
      <c r="H26" s="41">
        <v>1170320.2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7">
        <f t="shared" si="3"/>
        <v>1170320.2</v>
      </c>
    </row>
    <row r="27" spans="1:16" ht="36" x14ac:dyDescent="0.25">
      <c r="A27" s="8" t="s">
        <v>33</v>
      </c>
      <c r="B27" s="39">
        <v>11914033</v>
      </c>
      <c r="C27" s="55">
        <v>0</v>
      </c>
      <c r="D27" s="40">
        <v>0</v>
      </c>
      <c r="E27" s="41">
        <v>302858.76</v>
      </c>
      <c r="F27" s="41">
        <v>223972.78</v>
      </c>
      <c r="G27" s="41">
        <v>409742.28</v>
      </c>
      <c r="H27" s="41">
        <v>448466.3</v>
      </c>
      <c r="I27" s="41">
        <v>863583.22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7">
        <f t="shared" si="3"/>
        <v>2248623.34</v>
      </c>
    </row>
    <row r="28" spans="1:16" ht="24" x14ac:dyDescent="0.25">
      <c r="A28" s="8" t="s">
        <v>34</v>
      </c>
      <c r="B28" s="39">
        <v>3229854</v>
      </c>
      <c r="C28" s="55">
        <v>39963220</v>
      </c>
      <c r="D28" s="40">
        <v>0</v>
      </c>
      <c r="E28" s="41">
        <v>0</v>
      </c>
      <c r="F28" s="41">
        <v>34410320</v>
      </c>
      <c r="G28" s="41">
        <v>6000.01</v>
      </c>
      <c r="H28" s="41">
        <v>-3324323.13</v>
      </c>
      <c r="I28" s="41">
        <v>9408549.7699999996</v>
      </c>
      <c r="J28" s="41">
        <v>0</v>
      </c>
      <c r="K28" s="41">
        <v>0</v>
      </c>
      <c r="L28" s="40">
        <v>0</v>
      </c>
      <c r="M28" s="40">
        <v>0</v>
      </c>
      <c r="N28" s="40">
        <v>0</v>
      </c>
      <c r="O28" s="40">
        <v>0</v>
      </c>
      <c r="P28" s="7">
        <f t="shared" si="3"/>
        <v>40500546.649999999</v>
      </c>
    </row>
    <row r="29" spans="1:16" ht="24" x14ac:dyDescent="0.25">
      <c r="A29" s="8" t="s">
        <v>35</v>
      </c>
      <c r="B29" s="39">
        <v>5700000</v>
      </c>
      <c r="C29" s="42">
        <v>0</v>
      </c>
      <c r="D29" s="40">
        <v>0</v>
      </c>
      <c r="E29" s="41">
        <v>0</v>
      </c>
      <c r="F29" s="41">
        <v>52274</v>
      </c>
      <c r="G29" s="41">
        <v>0</v>
      </c>
      <c r="H29" s="41">
        <v>11800</v>
      </c>
      <c r="I29" s="40">
        <v>237593</v>
      </c>
      <c r="J29" s="40">
        <v>0</v>
      </c>
      <c r="K29" s="41">
        <v>0</v>
      </c>
      <c r="L29" s="40">
        <v>0</v>
      </c>
      <c r="M29" s="40">
        <v>0</v>
      </c>
      <c r="N29" s="40">
        <v>0</v>
      </c>
      <c r="O29" s="40">
        <v>0</v>
      </c>
      <c r="P29" s="7">
        <f t="shared" si="3"/>
        <v>301667</v>
      </c>
    </row>
    <row r="30" spans="1:16" x14ac:dyDescent="0.25">
      <c r="A30" s="11" t="s">
        <v>36</v>
      </c>
      <c r="B30" s="43">
        <f>B31+B32+B33+B34+B35+B36+B37+B38+B39</f>
        <v>107792943</v>
      </c>
      <c r="C30" s="12">
        <f t="shared" ref="C30:O30" si="5">C31+C32+C33+C34+C35+C36+C37+C38+C39</f>
        <v>2773997</v>
      </c>
      <c r="D30" s="12">
        <f t="shared" si="5"/>
        <v>0</v>
      </c>
      <c r="E30" s="43">
        <f>E31+E32+E33+E34+E35+E36+E37+E38+E39</f>
        <v>190001.78000000003</v>
      </c>
      <c r="F30" s="43">
        <f t="shared" si="5"/>
        <v>4188592.69</v>
      </c>
      <c r="G30" s="43">
        <f t="shared" si="5"/>
        <v>1851768.42</v>
      </c>
      <c r="H30" s="12">
        <f t="shared" si="5"/>
        <v>2969225.1399999997</v>
      </c>
      <c r="I30" s="12">
        <f t="shared" si="5"/>
        <v>12392068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7">
        <f t="shared" si="3"/>
        <v>21591656.030000001</v>
      </c>
    </row>
    <row r="31" spans="1:16" ht="24" x14ac:dyDescent="0.25">
      <c r="A31" s="8" t="s">
        <v>37</v>
      </c>
      <c r="B31" s="39">
        <v>7636608</v>
      </c>
      <c r="C31" s="55">
        <v>0</v>
      </c>
      <c r="D31" s="41">
        <v>0</v>
      </c>
      <c r="E31" s="41">
        <v>171169.17</v>
      </c>
      <c r="F31" s="41">
        <v>57474.14</v>
      </c>
      <c r="G31" s="41">
        <v>78720</v>
      </c>
      <c r="H31" s="41">
        <v>682203.43</v>
      </c>
      <c r="I31" s="41">
        <v>0</v>
      </c>
      <c r="J31" s="41">
        <v>0</v>
      </c>
      <c r="K31" s="41">
        <v>0</v>
      </c>
      <c r="L31" s="40">
        <v>0</v>
      </c>
      <c r="M31" s="40">
        <v>0</v>
      </c>
      <c r="N31" s="40">
        <v>0</v>
      </c>
      <c r="O31" s="40">
        <v>0</v>
      </c>
      <c r="P31" s="7">
        <f t="shared" si="3"/>
        <v>989566.74</v>
      </c>
    </row>
    <row r="32" spans="1:16" x14ac:dyDescent="0.25">
      <c r="A32" s="8" t="s">
        <v>38</v>
      </c>
      <c r="B32" s="39">
        <v>3540803</v>
      </c>
      <c r="C32" s="42">
        <v>0</v>
      </c>
      <c r="D32" s="41">
        <v>0</v>
      </c>
      <c r="E32" s="41">
        <v>0</v>
      </c>
      <c r="F32" s="41">
        <v>415772.65</v>
      </c>
      <c r="G32" s="41">
        <v>0</v>
      </c>
      <c r="H32" s="41">
        <v>156450.29999999999</v>
      </c>
      <c r="I32" s="40">
        <v>56668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7">
        <f t="shared" si="3"/>
        <v>628890.94999999995</v>
      </c>
    </row>
    <row r="33" spans="1:16" ht="24" x14ac:dyDescent="0.25">
      <c r="A33" s="8" t="s">
        <v>39</v>
      </c>
      <c r="B33" s="39">
        <v>1097416</v>
      </c>
      <c r="C33" s="55">
        <v>0</v>
      </c>
      <c r="D33" s="41">
        <v>0</v>
      </c>
      <c r="E33" s="41">
        <v>0</v>
      </c>
      <c r="F33" s="41">
        <v>0</v>
      </c>
      <c r="G33" s="41">
        <v>357215.5</v>
      </c>
      <c r="H33" s="40">
        <v>247299.68</v>
      </c>
      <c r="I33" s="40">
        <v>0</v>
      </c>
      <c r="J33" s="41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7">
        <f t="shared" si="3"/>
        <v>604515.17999999993</v>
      </c>
    </row>
    <row r="34" spans="1:16" x14ac:dyDescent="0.25">
      <c r="A34" s="8" t="s">
        <v>40</v>
      </c>
      <c r="B34" s="39">
        <v>7568250</v>
      </c>
      <c r="C34" s="42">
        <v>0</v>
      </c>
      <c r="D34" s="41">
        <v>0</v>
      </c>
      <c r="E34" s="41"/>
      <c r="F34" s="41">
        <v>0</v>
      </c>
      <c r="G34" s="41">
        <v>0</v>
      </c>
      <c r="H34" s="40">
        <v>5200</v>
      </c>
      <c r="I34" s="41">
        <v>179773</v>
      </c>
      <c r="J34" s="41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7">
        <f t="shared" si="3"/>
        <v>184973</v>
      </c>
    </row>
    <row r="35" spans="1:16" ht="24" x14ac:dyDescent="0.25">
      <c r="A35" s="8" t="s">
        <v>41</v>
      </c>
      <c r="B35" s="39">
        <v>464600</v>
      </c>
      <c r="C35" s="42">
        <v>0</v>
      </c>
      <c r="D35" s="41">
        <v>0</v>
      </c>
      <c r="E35" s="41">
        <v>0</v>
      </c>
      <c r="F35" s="41">
        <v>0</v>
      </c>
      <c r="G35" s="41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7">
        <f t="shared" si="3"/>
        <v>0</v>
      </c>
    </row>
    <row r="36" spans="1:16" ht="24" x14ac:dyDescent="0.25">
      <c r="A36" s="8" t="s">
        <v>42</v>
      </c>
      <c r="B36" s="39">
        <v>1544265</v>
      </c>
      <c r="C36" s="55">
        <v>0</v>
      </c>
      <c r="D36" s="41">
        <v>0</v>
      </c>
      <c r="E36" s="41">
        <v>0</v>
      </c>
      <c r="F36" s="41">
        <v>0</v>
      </c>
      <c r="G36" s="41">
        <v>0</v>
      </c>
      <c r="H36" s="41">
        <v>173242.97</v>
      </c>
      <c r="I36" s="40">
        <v>1753400</v>
      </c>
      <c r="J36" s="41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7">
        <f t="shared" si="3"/>
        <v>1926642.97</v>
      </c>
    </row>
    <row r="37" spans="1:16" ht="24" x14ac:dyDescent="0.25">
      <c r="A37" s="8" t="s">
        <v>43</v>
      </c>
      <c r="B37" s="39">
        <v>60129877</v>
      </c>
      <c r="C37" s="42">
        <v>0</v>
      </c>
      <c r="D37" s="41">
        <v>0</v>
      </c>
      <c r="E37" s="41">
        <v>18832.61</v>
      </c>
      <c r="F37" s="41">
        <v>3670500</v>
      </c>
      <c r="G37" s="41">
        <v>318769.91999999998</v>
      </c>
      <c r="H37" s="41">
        <v>479613.2</v>
      </c>
      <c r="I37" s="41">
        <v>1526.09</v>
      </c>
      <c r="J37" s="41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7">
        <f t="shared" si="3"/>
        <v>4489241.8199999994</v>
      </c>
    </row>
    <row r="38" spans="1:16" ht="36" x14ac:dyDescent="0.25">
      <c r="A38" s="8" t="s">
        <v>44</v>
      </c>
      <c r="B38" s="39">
        <v>0</v>
      </c>
      <c r="C38" s="42">
        <v>0</v>
      </c>
      <c r="D38" s="41">
        <v>0</v>
      </c>
      <c r="E38" s="41">
        <v>0</v>
      </c>
      <c r="F38" s="41">
        <v>0</v>
      </c>
      <c r="G38" s="41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7">
        <f t="shared" si="3"/>
        <v>0</v>
      </c>
    </row>
    <row r="39" spans="1:16" x14ac:dyDescent="0.25">
      <c r="A39" s="8" t="s">
        <v>45</v>
      </c>
      <c r="B39" s="39">
        <v>25811124</v>
      </c>
      <c r="C39" s="42">
        <v>2773997</v>
      </c>
      <c r="D39" s="41">
        <v>0</v>
      </c>
      <c r="E39" s="41">
        <v>0</v>
      </c>
      <c r="F39" s="41">
        <v>44845.9</v>
      </c>
      <c r="G39" s="41">
        <v>1097063</v>
      </c>
      <c r="H39" s="41">
        <v>1225215.56</v>
      </c>
      <c r="I39" s="41">
        <v>10400700.91</v>
      </c>
      <c r="J39" s="41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7">
        <f t="shared" si="3"/>
        <v>12767825.370000001</v>
      </c>
    </row>
    <row r="40" spans="1:16" ht="15.75" thickBot="1" x14ac:dyDescent="0.3">
      <c r="A40" s="11" t="s">
        <v>46</v>
      </c>
      <c r="B40" s="12">
        <f>B41+B42+B43+B45+B44+B46+B47</f>
        <v>0</v>
      </c>
      <c r="C40" s="12">
        <f t="shared" ref="C40:M40" si="6">C41+C42+C43+C45+C44+C46+C47</f>
        <v>0</v>
      </c>
      <c r="D40" s="12">
        <f t="shared" si="6"/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>N41+N42+N43+N44+N45+N46+N47</f>
        <v>0</v>
      </c>
      <c r="O40" s="12">
        <f>O41+O42+O43+O44+O45+O46+O47</f>
        <v>0</v>
      </c>
      <c r="P40" s="33">
        <f t="shared" si="3"/>
        <v>0</v>
      </c>
    </row>
    <row r="41" spans="1:16" ht="24" x14ac:dyDescent="0.25">
      <c r="A41" s="8" t="s">
        <v>47</v>
      </c>
      <c r="B41" s="39">
        <v>0</v>
      </c>
      <c r="C41" s="42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7">
        <f t="shared" si="3"/>
        <v>0</v>
      </c>
    </row>
    <row r="42" spans="1:16" ht="24" x14ac:dyDescent="0.25">
      <c r="A42" s="8" t="s">
        <v>48</v>
      </c>
      <c r="B42" s="39">
        <v>0</v>
      </c>
      <c r="C42" s="42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7">
        <f t="shared" si="3"/>
        <v>0</v>
      </c>
    </row>
    <row r="43" spans="1:16" ht="24" x14ac:dyDescent="0.25">
      <c r="A43" s="8" t="s">
        <v>49</v>
      </c>
      <c r="B43" s="39">
        <v>0</v>
      </c>
      <c r="C43" s="42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7">
        <f t="shared" si="3"/>
        <v>0</v>
      </c>
    </row>
    <row r="44" spans="1:16" ht="24" x14ac:dyDescent="0.25">
      <c r="A44" s="8" t="s">
        <v>50</v>
      </c>
      <c r="B44" s="39">
        <v>0</v>
      </c>
      <c r="C44" s="42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7">
        <f t="shared" si="3"/>
        <v>0</v>
      </c>
    </row>
    <row r="45" spans="1:16" ht="24" x14ac:dyDescent="0.25">
      <c r="A45" s="8" t="s">
        <v>51</v>
      </c>
      <c r="B45" s="39">
        <v>0</v>
      </c>
      <c r="C45" s="42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7">
        <f t="shared" si="3"/>
        <v>0</v>
      </c>
    </row>
    <row r="46" spans="1:16" ht="24" x14ac:dyDescent="0.25">
      <c r="A46" s="8" t="s">
        <v>52</v>
      </c>
      <c r="B46" s="39">
        <v>0</v>
      </c>
      <c r="C46" s="42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7">
        <f t="shared" si="3"/>
        <v>0</v>
      </c>
    </row>
    <row r="47" spans="1:16" ht="24" x14ac:dyDescent="0.25">
      <c r="A47" s="8" t="s">
        <v>53</v>
      </c>
      <c r="B47" s="39">
        <v>0</v>
      </c>
      <c r="C47" s="42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7">
        <f t="shared" si="3"/>
        <v>0</v>
      </c>
    </row>
    <row r="48" spans="1:16" x14ac:dyDescent="0.25">
      <c r="A48" s="11" t="s">
        <v>54</v>
      </c>
      <c r="B48" s="12">
        <f>B49+B50+B51+B52+B53+B54+B55</f>
        <v>0</v>
      </c>
      <c r="C48" s="12">
        <f t="shared" ref="C48:M48" si="7">C49+C50+C51+C52+C53+C54+C55</f>
        <v>0</v>
      </c>
      <c r="D48" s="12">
        <f t="shared" si="7"/>
        <v>0</v>
      </c>
      <c r="E48" s="12">
        <f t="shared" si="7"/>
        <v>0</v>
      </c>
      <c r="F48" s="12">
        <f t="shared" si="7"/>
        <v>0</v>
      </c>
      <c r="G48" s="12">
        <f t="shared" si="7"/>
        <v>0</v>
      </c>
      <c r="H48" s="12">
        <f t="shared" si="7"/>
        <v>0</v>
      </c>
      <c r="I48" s="12">
        <f t="shared" si="7"/>
        <v>0</v>
      </c>
      <c r="J48" s="12">
        <f t="shared" si="7"/>
        <v>0</v>
      </c>
      <c r="K48" s="12">
        <f t="shared" si="7"/>
        <v>0</v>
      </c>
      <c r="L48" s="12">
        <f t="shared" si="7"/>
        <v>0</v>
      </c>
      <c r="M48" s="12">
        <f t="shared" si="7"/>
        <v>0</v>
      </c>
      <c r="N48" s="12">
        <f>N49+N50+N51+N52+N53+N54+N55</f>
        <v>0</v>
      </c>
      <c r="O48" s="12">
        <f>O49+O50+O51+O52+O53+O54+O55</f>
        <v>0</v>
      </c>
      <c r="P48" s="7">
        <f t="shared" si="3"/>
        <v>0</v>
      </c>
    </row>
    <row r="49" spans="1:16" ht="24" x14ac:dyDescent="0.25">
      <c r="A49" s="8" t="s">
        <v>55</v>
      </c>
      <c r="B49" s="39">
        <v>0</v>
      </c>
      <c r="C49" s="42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7">
        <f t="shared" si="3"/>
        <v>0</v>
      </c>
    </row>
    <row r="50" spans="1:16" ht="24" x14ac:dyDescent="0.25">
      <c r="A50" s="8" t="s">
        <v>56</v>
      </c>
      <c r="B50" s="39">
        <v>0</v>
      </c>
      <c r="C50" s="42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7">
        <f t="shared" si="3"/>
        <v>0</v>
      </c>
    </row>
    <row r="51" spans="1:16" ht="24" x14ac:dyDescent="0.25">
      <c r="A51" s="8" t="s">
        <v>57</v>
      </c>
      <c r="B51" s="39">
        <v>0</v>
      </c>
      <c r="C51" s="42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7">
        <f t="shared" si="3"/>
        <v>0</v>
      </c>
    </row>
    <row r="52" spans="1:16" ht="24" x14ac:dyDescent="0.25">
      <c r="A52" s="8" t="s">
        <v>58</v>
      </c>
      <c r="B52" s="39">
        <v>0</v>
      </c>
      <c r="C52" s="42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7">
        <f t="shared" si="3"/>
        <v>0</v>
      </c>
    </row>
    <row r="53" spans="1:16" ht="24" x14ac:dyDescent="0.25">
      <c r="A53" s="8" t="s">
        <v>59</v>
      </c>
      <c r="B53" s="39">
        <v>0</v>
      </c>
      <c r="C53" s="42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7">
        <f t="shared" si="3"/>
        <v>0</v>
      </c>
    </row>
    <row r="54" spans="1:16" ht="24" x14ac:dyDescent="0.25">
      <c r="A54" s="8" t="s">
        <v>60</v>
      </c>
      <c r="B54" s="39">
        <v>0</v>
      </c>
      <c r="C54" s="42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7">
        <f t="shared" si="3"/>
        <v>0</v>
      </c>
    </row>
    <row r="55" spans="1:16" ht="24" x14ac:dyDescent="0.25">
      <c r="A55" s="8" t="s">
        <v>61</v>
      </c>
      <c r="B55" s="39">
        <v>0</v>
      </c>
      <c r="C55" s="42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7">
        <f t="shared" si="3"/>
        <v>0</v>
      </c>
    </row>
    <row r="56" spans="1:16" ht="24" x14ac:dyDescent="0.25">
      <c r="A56" s="11" t="s">
        <v>62</v>
      </c>
      <c r="B56" s="12">
        <f>B57+B58+B59+B60+B61+B62+B63+B64+B65</f>
        <v>5619882</v>
      </c>
      <c r="C56" s="12">
        <f t="shared" ref="C56:M56" si="8">C57+C58+C59+C60+C61+C62+C63+C64+C65</f>
        <v>0</v>
      </c>
      <c r="D56" s="12">
        <f t="shared" si="8"/>
        <v>0</v>
      </c>
      <c r="E56" s="12">
        <f t="shared" si="8"/>
        <v>0</v>
      </c>
      <c r="F56" s="12">
        <f t="shared" si="8"/>
        <v>0</v>
      </c>
      <c r="G56" s="12">
        <f t="shared" si="8"/>
        <v>198711</v>
      </c>
      <c r="H56" s="12">
        <f t="shared" si="8"/>
        <v>185123.05</v>
      </c>
      <c r="I56" s="12">
        <f t="shared" si="8"/>
        <v>927476.44</v>
      </c>
      <c r="J56" s="12">
        <f t="shared" si="8"/>
        <v>0</v>
      </c>
      <c r="K56" s="12">
        <f t="shared" si="8"/>
        <v>0</v>
      </c>
      <c r="L56" s="12">
        <f t="shared" si="8"/>
        <v>0</v>
      </c>
      <c r="M56" s="12">
        <f t="shared" si="8"/>
        <v>0</v>
      </c>
      <c r="N56" s="12">
        <f>N57+N58+N59+N60+N61+N62+N63+N64+N65</f>
        <v>0</v>
      </c>
      <c r="O56" s="12">
        <f>O57+O58+O59+O60+O61+O62+O63+O64+O65</f>
        <v>0</v>
      </c>
      <c r="P56" s="7">
        <f t="shared" si="3"/>
        <v>1311310.49</v>
      </c>
    </row>
    <row r="57" spans="1:16" x14ac:dyDescent="0.25">
      <c r="A57" s="8" t="s">
        <v>63</v>
      </c>
      <c r="B57" s="39">
        <v>1686863</v>
      </c>
      <c r="C57" s="42">
        <v>0</v>
      </c>
      <c r="D57" s="41">
        <v>0</v>
      </c>
      <c r="E57" s="41">
        <v>0</v>
      </c>
      <c r="F57" s="41">
        <v>0</v>
      </c>
      <c r="G57" s="41">
        <v>0</v>
      </c>
      <c r="H57" s="41">
        <v>56640</v>
      </c>
      <c r="I57" s="41">
        <v>827176.44</v>
      </c>
      <c r="J57" s="10">
        <v>0</v>
      </c>
      <c r="K57" s="40">
        <v>0</v>
      </c>
      <c r="L57" s="40">
        <v>0</v>
      </c>
      <c r="M57" s="10">
        <v>0</v>
      </c>
      <c r="N57" s="40">
        <v>0</v>
      </c>
      <c r="O57" s="40">
        <v>0</v>
      </c>
      <c r="P57" s="7">
        <f t="shared" si="3"/>
        <v>883816.44</v>
      </c>
    </row>
    <row r="58" spans="1:16" ht="24" x14ac:dyDescent="0.25">
      <c r="A58" s="8" t="s">
        <v>64</v>
      </c>
      <c r="B58" s="39">
        <v>0</v>
      </c>
      <c r="C58" s="42">
        <v>0</v>
      </c>
      <c r="D58" s="41">
        <v>0</v>
      </c>
      <c r="E58" s="41">
        <v>0</v>
      </c>
      <c r="F58" s="41">
        <v>0</v>
      </c>
      <c r="G58" s="41">
        <v>0</v>
      </c>
      <c r="H58" s="41">
        <v>18483.05</v>
      </c>
      <c r="I58" s="41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7">
        <f t="shared" si="3"/>
        <v>18483.05</v>
      </c>
    </row>
    <row r="59" spans="1:16" ht="24" x14ac:dyDescent="0.25">
      <c r="A59" s="8" t="s">
        <v>65</v>
      </c>
      <c r="B59" s="39">
        <v>858260</v>
      </c>
      <c r="C59" s="42">
        <v>0</v>
      </c>
      <c r="D59" s="41">
        <v>0</v>
      </c>
      <c r="E59" s="41">
        <v>0</v>
      </c>
      <c r="F59" s="41">
        <v>0</v>
      </c>
      <c r="G59" s="41">
        <v>0</v>
      </c>
      <c r="H59" s="41"/>
      <c r="I59" s="40">
        <v>76700</v>
      </c>
      <c r="J59" s="41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7">
        <f t="shared" si="3"/>
        <v>76700</v>
      </c>
    </row>
    <row r="60" spans="1:16" ht="24" x14ac:dyDescent="0.25">
      <c r="A60" s="8" t="s">
        <v>66</v>
      </c>
      <c r="B60" s="39">
        <v>50000</v>
      </c>
      <c r="C60" s="42">
        <v>0</v>
      </c>
      <c r="D60" s="41">
        <v>0</v>
      </c>
      <c r="E60" s="41">
        <v>0</v>
      </c>
      <c r="F60" s="41">
        <v>0</v>
      </c>
      <c r="G60" s="41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7">
        <f t="shared" si="3"/>
        <v>0</v>
      </c>
    </row>
    <row r="61" spans="1:16" ht="24" x14ac:dyDescent="0.25">
      <c r="A61" s="8" t="s">
        <v>67</v>
      </c>
      <c r="B61" s="39">
        <v>0</v>
      </c>
      <c r="C61" s="42">
        <v>0</v>
      </c>
      <c r="D61" s="41">
        <v>0</v>
      </c>
      <c r="E61" s="41">
        <v>0</v>
      </c>
      <c r="F61" s="41">
        <v>0</v>
      </c>
      <c r="G61" s="41">
        <v>198711</v>
      </c>
      <c r="H61" s="40">
        <v>110000</v>
      </c>
      <c r="I61" s="40">
        <v>23600</v>
      </c>
      <c r="J61" s="41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7">
        <f t="shared" si="3"/>
        <v>332311</v>
      </c>
    </row>
    <row r="62" spans="1:16" x14ac:dyDescent="0.25">
      <c r="A62" s="8" t="s">
        <v>68</v>
      </c>
      <c r="B62" s="39">
        <v>0</v>
      </c>
      <c r="C62" s="42">
        <v>0</v>
      </c>
      <c r="D62" s="41">
        <v>0</v>
      </c>
      <c r="E62" s="41">
        <v>0</v>
      </c>
      <c r="F62" s="41">
        <v>0</v>
      </c>
      <c r="G62" s="41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7">
        <f t="shared" si="3"/>
        <v>0</v>
      </c>
    </row>
    <row r="63" spans="1:16" x14ac:dyDescent="0.25">
      <c r="A63" s="8" t="s">
        <v>69</v>
      </c>
      <c r="B63" s="39">
        <v>3024759</v>
      </c>
      <c r="C63" s="42">
        <v>0</v>
      </c>
      <c r="D63" s="41">
        <v>0</v>
      </c>
      <c r="E63" s="41">
        <v>0</v>
      </c>
      <c r="F63" s="41">
        <v>0</v>
      </c>
      <c r="G63" s="41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7">
        <f t="shared" si="3"/>
        <v>0</v>
      </c>
    </row>
    <row r="64" spans="1:16" x14ac:dyDescent="0.25">
      <c r="A64" s="8" t="s">
        <v>70</v>
      </c>
      <c r="B64" s="39">
        <v>0</v>
      </c>
      <c r="C64" s="42">
        <v>0</v>
      </c>
      <c r="D64" s="41">
        <v>0</v>
      </c>
      <c r="E64" s="41">
        <v>0</v>
      </c>
      <c r="F64" s="41">
        <v>0</v>
      </c>
      <c r="G64" s="41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7">
        <f t="shared" si="3"/>
        <v>0</v>
      </c>
    </row>
    <row r="65" spans="1:16" ht="24" x14ac:dyDescent="0.25">
      <c r="A65" s="8" t="s">
        <v>71</v>
      </c>
      <c r="B65" s="39">
        <v>0</v>
      </c>
      <c r="C65" s="42">
        <v>0</v>
      </c>
      <c r="D65" s="41">
        <v>0</v>
      </c>
      <c r="E65" s="41">
        <v>0</v>
      </c>
      <c r="F65" s="41">
        <v>0</v>
      </c>
      <c r="G65" s="41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7">
        <f t="shared" si="3"/>
        <v>0</v>
      </c>
    </row>
    <row r="66" spans="1:16" x14ac:dyDescent="0.25">
      <c r="A66" s="11" t="s">
        <v>72</v>
      </c>
      <c r="B66" s="12">
        <f>B67+B68+B69+B70</f>
        <v>0</v>
      </c>
      <c r="C66" s="12">
        <f t="shared" ref="C66:M66" si="9">C67+C68+C69+C70</f>
        <v>0</v>
      </c>
      <c r="D66" s="12">
        <f t="shared" si="9"/>
        <v>0</v>
      </c>
      <c r="E66" s="12">
        <f t="shared" si="9"/>
        <v>0</v>
      </c>
      <c r="F66" s="12">
        <f t="shared" si="9"/>
        <v>0</v>
      </c>
      <c r="G66" s="12">
        <f t="shared" si="9"/>
        <v>0</v>
      </c>
      <c r="H66" s="12">
        <f t="shared" si="9"/>
        <v>0</v>
      </c>
      <c r="I66" s="12">
        <f t="shared" si="9"/>
        <v>0</v>
      </c>
      <c r="J66" s="12">
        <f t="shared" si="9"/>
        <v>0</v>
      </c>
      <c r="K66" s="12">
        <f t="shared" si="9"/>
        <v>0</v>
      </c>
      <c r="L66" s="12">
        <f t="shared" si="9"/>
        <v>0</v>
      </c>
      <c r="M66" s="12">
        <f t="shared" si="9"/>
        <v>0</v>
      </c>
      <c r="N66" s="12">
        <f>N67+N68+N69+N70</f>
        <v>0</v>
      </c>
      <c r="O66" s="12">
        <f>O67+O68+O69+O70</f>
        <v>0</v>
      </c>
      <c r="P66" s="7">
        <f t="shared" si="3"/>
        <v>0</v>
      </c>
    </row>
    <row r="67" spans="1:16" x14ac:dyDescent="0.25">
      <c r="A67" s="8" t="s">
        <v>73</v>
      </c>
      <c r="B67" s="39">
        <v>0</v>
      </c>
      <c r="C67" s="42">
        <v>0</v>
      </c>
      <c r="D67" s="40">
        <v>0</v>
      </c>
      <c r="E67" s="40">
        <v>0</v>
      </c>
      <c r="F67" s="41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7">
        <f t="shared" si="3"/>
        <v>0</v>
      </c>
    </row>
    <row r="68" spans="1:16" x14ac:dyDescent="0.25">
      <c r="A68" s="8" t="s">
        <v>74</v>
      </c>
      <c r="B68" s="39">
        <v>0</v>
      </c>
      <c r="C68" s="42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7">
        <f t="shared" si="3"/>
        <v>0</v>
      </c>
    </row>
    <row r="69" spans="1:16" ht="24" x14ac:dyDescent="0.25">
      <c r="A69" s="8" t="s">
        <v>75</v>
      </c>
      <c r="B69" s="39">
        <v>0</v>
      </c>
      <c r="C69" s="42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7">
        <f t="shared" si="3"/>
        <v>0</v>
      </c>
    </row>
    <row r="70" spans="1:16" ht="36" x14ac:dyDescent="0.25">
      <c r="A70" s="8" t="s">
        <v>76</v>
      </c>
      <c r="B70" s="39">
        <v>0</v>
      </c>
      <c r="C70" s="42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7">
        <f t="shared" si="3"/>
        <v>0</v>
      </c>
    </row>
    <row r="71" spans="1:16" ht="24" x14ac:dyDescent="0.25">
      <c r="A71" s="11" t="s">
        <v>77</v>
      </c>
      <c r="B71" s="12">
        <f>B72+B73</f>
        <v>0</v>
      </c>
      <c r="C71" s="12">
        <f t="shared" ref="C71:M71" si="10">C72+C73</f>
        <v>0</v>
      </c>
      <c r="D71" s="12">
        <f t="shared" si="10"/>
        <v>0</v>
      </c>
      <c r="E71" s="12">
        <f t="shared" si="10"/>
        <v>0</v>
      </c>
      <c r="F71" s="12">
        <f t="shared" si="10"/>
        <v>0</v>
      </c>
      <c r="G71" s="12">
        <f t="shared" si="10"/>
        <v>0</v>
      </c>
      <c r="H71" s="12">
        <f t="shared" si="10"/>
        <v>0</v>
      </c>
      <c r="I71" s="12">
        <f t="shared" si="10"/>
        <v>0</v>
      </c>
      <c r="J71" s="12">
        <f t="shared" si="10"/>
        <v>0</v>
      </c>
      <c r="K71" s="12">
        <f t="shared" si="10"/>
        <v>0</v>
      </c>
      <c r="L71" s="12">
        <f t="shared" si="10"/>
        <v>0</v>
      </c>
      <c r="M71" s="12">
        <f t="shared" si="10"/>
        <v>0</v>
      </c>
      <c r="N71" s="12">
        <f>N72+N73</f>
        <v>0</v>
      </c>
      <c r="O71" s="12">
        <f>O72+O73</f>
        <v>0</v>
      </c>
      <c r="P71" s="7">
        <f t="shared" si="3"/>
        <v>0</v>
      </c>
    </row>
    <row r="72" spans="1:16" x14ac:dyDescent="0.25">
      <c r="A72" s="8" t="s">
        <v>78</v>
      </c>
      <c r="B72" s="39">
        <v>0</v>
      </c>
      <c r="C72" s="42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7">
        <f t="shared" si="3"/>
        <v>0</v>
      </c>
    </row>
    <row r="73" spans="1:16" ht="24" x14ac:dyDescent="0.25">
      <c r="A73" s="8" t="s">
        <v>79</v>
      </c>
      <c r="B73" s="39">
        <v>0</v>
      </c>
      <c r="C73" s="42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7">
        <f t="shared" si="3"/>
        <v>0</v>
      </c>
    </row>
    <row r="74" spans="1:16" x14ac:dyDescent="0.25">
      <c r="A74" s="11" t="s">
        <v>80</v>
      </c>
      <c r="B74" s="12">
        <f>B75+B76+B77</f>
        <v>0</v>
      </c>
      <c r="C74" s="12">
        <f t="shared" ref="C74:M74" si="11">C75+C76+C77</f>
        <v>0</v>
      </c>
      <c r="D74" s="12">
        <f t="shared" si="11"/>
        <v>0</v>
      </c>
      <c r="E74" s="12">
        <f t="shared" si="11"/>
        <v>0</v>
      </c>
      <c r="F74" s="12">
        <f t="shared" si="11"/>
        <v>0</v>
      </c>
      <c r="G74" s="12">
        <f t="shared" si="11"/>
        <v>0</v>
      </c>
      <c r="H74" s="12">
        <f t="shared" si="11"/>
        <v>0</v>
      </c>
      <c r="I74" s="12">
        <f t="shared" si="11"/>
        <v>0</v>
      </c>
      <c r="J74" s="12">
        <f t="shared" si="11"/>
        <v>0</v>
      </c>
      <c r="K74" s="12">
        <f t="shared" si="11"/>
        <v>0</v>
      </c>
      <c r="L74" s="12">
        <f t="shared" si="11"/>
        <v>0</v>
      </c>
      <c r="M74" s="12">
        <f t="shared" si="11"/>
        <v>0</v>
      </c>
      <c r="N74" s="12">
        <f>N75+N76+N77</f>
        <v>0</v>
      </c>
      <c r="O74" s="12">
        <f>O75+O76+O77</f>
        <v>0</v>
      </c>
      <c r="P74" s="7">
        <f t="shared" si="3"/>
        <v>0</v>
      </c>
    </row>
    <row r="75" spans="1:16" ht="24" x14ac:dyDescent="0.25">
      <c r="A75" s="8" t="s">
        <v>81</v>
      </c>
      <c r="B75" s="39">
        <v>0</v>
      </c>
      <c r="C75" s="42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7">
        <f t="shared" si="3"/>
        <v>0</v>
      </c>
    </row>
    <row r="76" spans="1:16" ht="24" x14ac:dyDescent="0.25">
      <c r="A76" s="8" t="s">
        <v>82</v>
      </c>
      <c r="B76" s="39">
        <v>0</v>
      </c>
      <c r="C76" s="42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7">
        <f t="shared" si="3"/>
        <v>0</v>
      </c>
    </row>
    <row r="77" spans="1:16" ht="24" x14ac:dyDescent="0.25">
      <c r="A77" s="8" t="s">
        <v>83</v>
      </c>
      <c r="B77" s="39">
        <v>0</v>
      </c>
      <c r="C77" s="42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7">
        <f t="shared" si="3"/>
        <v>0</v>
      </c>
    </row>
    <row r="78" spans="1:16" ht="15.75" thickBot="1" x14ac:dyDescent="0.3">
      <c r="A78" s="13" t="s">
        <v>84</v>
      </c>
      <c r="B78" s="44">
        <f>B74+B71+B66+B56+B48+B40+B30+B20+B14</f>
        <v>854921461</v>
      </c>
      <c r="C78" s="44">
        <f t="shared" ref="C78:M78" si="12">C74+C71+C66+C56+C48+C40+C30+C20+C14</f>
        <v>117963220</v>
      </c>
      <c r="D78" s="44">
        <f t="shared" si="12"/>
        <v>46088573.950000003</v>
      </c>
      <c r="E78" s="44">
        <f t="shared" si="12"/>
        <v>62961114.850000001</v>
      </c>
      <c r="F78" s="44">
        <f t="shared" si="12"/>
        <v>98831396.120000005</v>
      </c>
      <c r="G78" s="44">
        <f t="shared" si="12"/>
        <v>59981850.560000002</v>
      </c>
      <c r="H78" s="14">
        <f t="shared" si="12"/>
        <v>54552306.520000011</v>
      </c>
      <c r="I78" s="14">
        <f t="shared" si="12"/>
        <v>107496505.66</v>
      </c>
      <c r="J78" s="14">
        <f t="shared" si="12"/>
        <v>0</v>
      </c>
      <c r="K78" s="14">
        <f t="shared" si="12"/>
        <v>0</v>
      </c>
      <c r="L78" s="14">
        <f t="shared" si="12"/>
        <v>0</v>
      </c>
      <c r="M78" s="14">
        <f t="shared" si="12"/>
        <v>0</v>
      </c>
      <c r="N78" s="14">
        <f>N74+N71+N66+N56+N48+N40+N30+N20+N14</f>
        <v>0</v>
      </c>
      <c r="O78" s="14">
        <f>O74+O71+O66+O56+O48+O40+O30+O20+O14</f>
        <v>0</v>
      </c>
      <c r="P78" s="14">
        <f t="shared" si="3"/>
        <v>429911747.65999997</v>
      </c>
    </row>
    <row r="79" spans="1:16" ht="15.75" thickTop="1" x14ac:dyDescent="0.25">
      <c r="A79" s="15"/>
      <c r="B79" s="4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8" t="s">
        <v>85</v>
      </c>
      <c r="B80" s="4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/>
    </row>
    <row r="81" spans="1:16" x14ac:dyDescent="0.25">
      <c r="A81" s="18" t="s">
        <v>86</v>
      </c>
      <c r="B81" s="47">
        <f>+B82+B83</f>
        <v>0</v>
      </c>
      <c r="D81" s="19"/>
      <c r="E81" s="48"/>
      <c r="F81" s="48"/>
      <c r="G81" s="48"/>
      <c r="H81" s="22"/>
      <c r="I81" s="22"/>
      <c r="J81" s="22"/>
      <c r="K81" s="22"/>
      <c r="L81" s="22"/>
      <c r="M81" s="22"/>
      <c r="N81" s="22"/>
      <c r="O81" s="22"/>
      <c r="P81" s="21">
        <f>+P82+P83</f>
        <v>0</v>
      </c>
    </row>
    <row r="82" spans="1:16" ht="24" x14ac:dyDescent="0.25">
      <c r="A82" s="8" t="s">
        <v>87</v>
      </c>
      <c r="B82" s="39">
        <v>0</v>
      </c>
      <c r="C82" s="42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9">
        <v>0</v>
      </c>
      <c r="N82" s="9"/>
      <c r="O82" s="9"/>
      <c r="P82" s="10">
        <f>+D82+E82+F82+G82+H82+I82+J82+K82+L82+M82</f>
        <v>0</v>
      </c>
    </row>
    <row r="83" spans="1:16" ht="24" x14ac:dyDescent="0.25">
      <c r="A83" s="8" t="s">
        <v>88</v>
      </c>
      <c r="B83" s="39">
        <v>0</v>
      </c>
      <c r="C83" s="42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9">
        <v>0</v>
      </c>
      <c r="N83" s="9"/>
      <c r="O83" s="9"/>
      <c r="P83" s="10">
        <f>+D83+E83+F83+G83+H83+I83+J83+K83+L83+M83</f>
        <v>0</v>
      </c>
    </row>
    <row r="84" spans="1:16" x14ac:dyDescent="0.25">
      <c r="A84" s="18" t="s">
        <v>89</v>
      </c>
      <c r="B84" s="12">
        <f>+B85+B86</f>
        <v>0</v>
      </c>
      <c r="C84" s="12">
        <f t="shared" ref="C84:G84" si="13">+C85+C86</f>
        <v>0</v>
      </c>
      <c r="D84" s="12">
        <f t="shared" si="13"/>
        <v>0</v>
      </c>
      <c r="E84" s="12">
        <f t="shared" si="13"/>
        <v>0</v>
      </c>
      <c r="F84" s="12">
        <f t="shared" si="13"/>
        <v>0</v>
      </c>
      <c r="G84" s="12">
        <f t="shared" si="13"/>
        <v>0</v>
      </c>
      <c r="H84" s="22"/>
      <c r="I84" s="22"/>
      <c r="J84" s="22"/>
      <c r="K84" s="22"/>
      <c r="L84" s="22"/>
      <c r="M84" s="22"/>
      <c r="N84" s="22"/>
      <c r="O84" s="22"/>
      <c r="P84" s="21">
        <f>+P85+P86</f>
        <v>0</v>
      </c>
    </row>
    <row r="85" spans="1:16" ht="24" x14ac:dyDescent="0.25">
      <c r="A85" s="8" t="s">
        <v>90</v>
      </c>
      <c r="B85" s="39">
        <v>0</v>
      </c>
      <c r="C85" s="42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9">
        <v>0</v>
      </c>
      <c r="N85" s="9"/>
      <c r="O85" s="9"/>
      <c r="P85" s="10">
        <f>+D85+E85+F85+G85+H85+I85+J85+K85+L85+M85</f>
        <v>0</v>
      </c>
    </row>
    <row r="86" spans="1:16" ht="24" x14ac:dyDescent="0.25">
      <c r="A86" s="8" t="s">
        <v>91</v>
      </c>
      <c r="B86" s="39">
        <v>0</v>
      </c>
      <c r="C86" s="42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9">
        <v>0</v>
      </c>
      <c r="N86" s="9"/>
      <c r="O86" s="9"/>
      <c r="P86" s="10">
        <f>+D86+E86+F86+G86+H86+I86+J86+K86+L86+M86</f>
        <v>0</v>
      </c>
    </row>
    <row r="87" spans="1:16" x14ac:dyDescent="0.25">
      <c r="A87" s="18" t="s">
        <v>92</v>
      </c>
      <c r="B87" s="12">
        <f>+B88</f>
        <v>0</v>
      </c>
      <c r="C87" s="12">
        <f t="shared" ref="C87:G87" si="14">+C88+C89</f>
        <v>0</v>
      </c>
      <c r="D87" s="12">
        <f t="shared" si="14"/>
        <v>0</v>
      </c>
      <c r="E87" s="12">
        <f t="shared" si="14"/>
        <v>0</v>
      </c>
      <c r="F87" s="12">
        <f t="shared" si="14"/>
        <v>0</v>
      </c>
      <c r="G87" s="12">
        <f t="shared" si="14"/>
        <v>0</v>
      </c>
      <c r="H87" s="22"/>
      <c r="I87" s="22"/>
      <c r="J87" s="22"/>
      <c r="K87" s="22"/>
      <c r="L87" s="22"/>
      <c r="M87" s="22"/>
      <c r="N87" s="22"/>
      <c r="O87" s="22"/>
      <c r="P87" s="21">
        <f>+P88</f>
        <v>0</v>
      </c>
    </row>
    <row r="88" spans="1:16" ht="24" x14ac:dyDescent="0.25">
      <c r="A88" s="8" t="s">
        <v>93</v>
      </c>
      <c r="B88" s="39">
        <v>0</v>
      </c>
      <c r="C88" s="42">
        <v>0</v>
      </c>
      <c r="D88" s="49">
        <v>0</v>
      </c>
      <c r="E88" s="49">
        <v>0</v>
      </c>
      <c r="F88" s="49">
        <v>0</v>
      </c>
      <c r="G88" s="49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23">
        <v>0</v>
      </c>
      <c r="N88" s="23"/>
      <c r="O88" s="23"/>
      <c r="P88" s="24">
        <f>+D88+E88+F88+G88+H88+I88+J88+K88+L88+M88</f>
        <v>0</v>
      </c>
    </row>
    <row r="89" spans="1:16" x14ac:dyDescent="0.25">
      <c r="A89" s="25" t="s">
        <v>94</v>
      </c>
      <c r="B89" s="50">
        <f>+B81+B84+B87</f>
        <v>0</v>
      </c>
      <c r="C89" s="50">
        <f t="shared" ref="C89:M89" si="15">+C82+C83+C85+C86+C88</f>
        <v>0</v>
      </c>
      <c r="D89" s="50">
        <f t="shared" si="15"/>
        <v>0</v>
      </c>
      <c r="E89" s="50">
        <f t="shared" si="15"/>
        <v>0</v>
      </c>
      <c r="F89" s="50">
        <f t="shared" si="15"/>
        <v>0</v>
      </c>
      <c r="G89" s="50">
        <f t="shared" si="15"/>
        <v>0</v>
      </c>
      <c r="H89" s="26">
        <f t="shared" si="15"/>
        <v>0</v>
      </c>
      <c r="I89" s="26">
        <f t="shared" si="15"/>
        <v>0</v>
      </c>
      <c r="J89" s="26">
        <f t="shared" si="15"/>
        <v>0</v>
      </c>
      <c r="K89" s="26">
        <f t="shared" si="15"/>
        <v>0</v>
      </c>
      <c r="L89" s="26">
        <f t="shared" si="15"/>
        <v>0</v>
      </c>
      <c r="M89" s="26">
        <f t="shared" si="15"/>
        <v>0</v>
      </c>
      <c r="N89" s="26">
        <f>N82+N83+N85+N86+N88</f>
        <v>0</v>
      </c>
      <c r="O89" s="26">
        <f>O82+O83+O85+O86+O88</f>
        <v>0</v>
      </c>
      <c r="P89" s="26">
        <f>+P81+P84+P87</f>
        <v>0</v>
      </c>
    </row>
    <row r="90" spans="1:16" x14ac:dyDescent="0.25">
      <c r="A90" s="1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ht="26.25" thickBot="1" x14ac:dyDescent="0.3">
      <c r="A91" s="28" t="s">
        <v>95</v>
      </c>
      <c r="B91" s="29">
        <f>+B78+B89</f>
        <v>854921461</v>
      </c>
      <c r="C91" s="29">
        <f>+C78+C89</f>
        <v>117963220</v>
      </c>
      <c r="D91" s="29">
        <f t="shared" ref="D91:P91" si="16">+D78+D89</f>
        <v>46088573.950000003</v>
      </c>
      <c r="E91" s="29">
        <f t="shared" si="16"/>
        <v>62961114.850000001</v>
      </c>
      <c r="F91" s="29">
        <f t="shared" si="16"/>
        <v>98831396.120000005</v>
      </c>
      <c r="G91" s="29">
        <f t="shared" si="16"/>
        <v>59981850.560000002</v>
      </c>
      <c r="H91" s="29">
        <f t="shared" si="16"/>
        <v>54552306.520000011</v>
      </c>
      <c r="I91" s="29">
        <f t="shared" si="16"/>
        <v>107496505.66</v>
      </c>
      <c r="J91" s="29">
        <f t="shared" si="16"/>
        <v>0</v>
      </c>
      <c r="K91" s="29">
        <f t="shared" si="16"/>
        <v>0</v>
      </c>
      <c r="L91" s="29">
        <f t="shared" si="16"/>
        <v>0</v>
      </c>
      <c r="M91" s="29">
        <f t="shared" si="16"/>
        <v>0</v>
      </c>
      <c r="N91" s="29">
        <f>N78+N89</f>
        <v>0</v>
      </c>
      <c r="O91" s="29">
        <f>O78+O89</f>
        <v>0</v>
      </c>
      <c r="P91" s="29">
        <f t="shared" si="16"/>
        <v>429911747.65999997</v>
      </c>
    </row>
    <row r="92" spans="1:16" ht="15.75" thickTop="1" x14ac:dyDescent="0.25">
      <c r="A92" s="30" t="s">
        <v>96</v>
      </c>
      <c r="D92" s="35"/>
      <c r="E92" s="35"/>
      <c r="F92" s="35"/>
      <c r="G92" s="35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31" t="s">
        <v>97</v>
      </c>
      <c r="D93" s="35"/>
      <c r="E93" s="35"/>
      <c r="F93" s="35"/>
      <c r="G93" s="35"/>
      <c r="H93" s="2"/>
      <c r="I93" s="32"/>
      <c r="J93" s="32"/>
      <c r="K93" s="32"/>
      <c r="L93" s="32"/>
      <c r="M93" s="32"/>
      <c r="N93" s="32"/>
      <c r="O93" s="32"/>
      <c r="P93" s="2"/>
    </row>
    <row r="94" spans="1:16" x14ac:dyDescent="0.25">
      <c r="A94" s="31" t="s">
        <v>98</v>
      </c>
      <c r="D94" s="35"/>
      <c r="E94" s="35"/>
      <c r="F94" s="35"/>
      <c r="G94" s="35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1" t="s">
        <v>99</v>
      </c>
      <c r="D95" s="35"/>
      <c r="E95" s="35"/>
      <c r="F95" s="35"/>
      <c r="G95" s="35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thickBot="1" x14ac:dyDescent="0.3">
      <c r="A96" s="31" t="s">
        <v>100</v>
      </c>
      <c r="D96" s="35"/>
      <c r="E96" s="35"/>
      <c r="F96" s="35"/>
      <c r="G96" s="35"/>
      <c r="H96" s="2"/>
      <c r="I96" s="2"/>
      <c r="J96" s="63"/>
      <c r="K96" s="63"/>
      <c r="L96" s="63"/>
      <c r="M96" s="63"/>
      <c r="N96" s="2"/>
      <c r="O96" s="2"/>
      <c r="P96" s="2"/>
    </row>
    <row r="97" spans="1:16" x14ac:dyDescent="0.25">
      <c r="A97" s="31" t="s">
        <v>101</v>
      </c>
      <c r="D97" s="35"/>
      <c r="E97" s="35"/>
      <c r="F97" s="35"/>
      <c r="G97" s="57" t="s">
        <v>102</v>
      </c>
      <c r="H97" s="57"/>
      <c r="I97" s="57"/>
      <c r="J97" s="58"/>
      <c r="K97" s="58"/>
      <c r="L97" s="58"/>
      <c r="M97" s="58"/>
      <c r="N97" s="57"/>
      <c r="O97" s="57"/>
      <c r="P97" s="57"/>
    </row>
    <row r="98" spans="1:16" x14ac:dyDescent="0.25">
      <c r="A98" s="31" t="s">
        <v>103</v>
      </c>
      <c r="D98" s="35"/>
      <c r="E98" s="35"/>
      <c r="F98" s="35"/>
      <c r="G98" s="57" t="s">
        <v>104</v>
      </c>
      <c r="H98" s="57"/>
      <c r="I98" s="57"/>
      <c r="J98" s="57"/>
      <c r="K98" s="57"/>
      <c r="L98" s="57"/>
      <c r="M98" s="57"/>
      <c r="N98" s="57"/>
      <c r="O98" s="57"/>
      <c r="P98" s="57"/>
    </row>
    <row r="99" spans="1:16" x14ac:dyDescent="0.25">
      <c r="A99" s="31"/>
      <c r="D99" s="35"/>
      <c r="E99" s="35"/>
      <c r="F99" s="35"/>
      <c r="G99" s="35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31"/>
      <c r="D100" s="35"/>
      <c r="E100" s="35"/>
      <c r="F100" s="35"/>
      <c r="G100" s="35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31"/>
      <c r="D101" s="35"/>
      <c r="E101" s="35"/>
      <c r="F101" s="35"/>
      <c r="G101" s="35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1"/>
      <c r="D102" s="35"/>
      <c r="E102" s="35"/>
      <c r="F102" s="35"/>
      <c r="G102" s="35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1"/>
      <c r="B103" s="51"/>
      <c r="C103" s="51"/>
      <c r="D103" s="35"/>
      <c r="E103" s="35"/>
      <c r="F103" s="35"/>
      <c r="G103" s="35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1"/>
      <c r="B104" s="51"/>
      <c r="C104" s="51"/>
      <c r="D104" s="35"/>
      <c r="E104" s="35"/>
      <c r="F104" s="35"/>
      <c r="G104" s="35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0">
    <mergeCell ref="A13:P13"/>
    <mergeCell ref="G97:P97"/>
    <mergeCell ref="G98:P98"/>
    <mergeCell ref="D11:O11"/>
    <mergeCell ref="A6:P6"/>
    <mergeCell ref="A7:P7"/>
    <mergeCell ref="A8:P8"/>
    <mergeCell ref="A9:P9"/>
    <mergeCell ref="A10:P10"/>
    <mergeCell ref="J96:M96"/>
  </mergeCells>
  <pageMargins left="0.70866141732283472" right="0.70866141732283472" top="0.35433070866141736" bottom="0.35433070866141736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Carmen Despradel</cp:lastModifiedBy>
  <cp:lastPrinted>2026-06-05T18:29:35Z</cp:lastPrinted>
  <dcterms:created xsi:type="dcterms:W3CDTF">2023-02-08T18:19:49Z</dcterms:created>
  <dcterms:modified xsi:type="dcterms:W3CDTF">2026-07-01T16:21:37Z</dcterms:modified>
</cp:coreProperties>
</file>