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12 diciembre\Nomina\"/>
    </mc:Choice>
  </mc:AlternateContent>
  <xr:revisionPtr revIDLastSave="0" documentId="8_{7BC13288-2001-4C25-BCCB-163697F96679}" xr6:coauthVersionLast="47" xr6:coauthVersionMax="47" xr10:uidLastSave="{00000000-0000-0000-0000-000000000000}"/>
  <bookViews>
    <workbookView xWindow="-120" yWindow="-120" windowWidth="38640" windowHeight="21240" activeTab="7"/>
  </bookViews>
  <sheets>
    <sheet name="Fijos" sheetId="1" r:id="rId1"/>
    <sheet name="Nom. temporales" sheetId="3" r:id="rId2"/>
    <sheet name="Trámite de pensión" sheetId="5" r:id="rId3"/>
    <sheet name="SUPLENCIA" sheetId="10" r:id="rId4"/>
    <sheet name="INTERINATO" sheetId="11" r:id="rId5"/>
    <sheet name="Programas" sheetId="7" r:id="rId6"/>
    <sheet name="Interna" sheetId="2" r:id="rId7"/>
    <sheet name="Seguridad" sheetId="6" r:id="rId8"/>
  </sheets>
  <externalReferences>
    <externalReference r:id="rId9"/>
  </externalReferences>
  <definedNames>
    <definedName name="_xlnm._FilterDatabase" localSheetId="0" hidden="1">Fijos!$A$8:$IT$780</definedName>
    <definedName name="_xlnm._FilterDatabase" localSheetId="6" hidden="1">Interna!$A$7:$P$154</definedName>
    <definedName name="_xlnm._FilterDatabase" localSheetId="1" hidden="1">'Nom. temporales'!$A$7:$U$82</definedName>
    <definedName name="_xlnm._FilterDatabase" localSheetId="5" hidden="1">Programas!$B$7:$O$47</definedName>
    <definedName name="_xlnm._FilterDatabase" localSheetId="7" hidden="1">Seguridad!$A$7:$P$39</definedName>
    <definedName name="_xlnm._FilterDatabase" localSheetId="2" hidden="1">'Trámite de pensión'!$A$7:$O$17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7" l="1"/>
  <c r="M8" i="7"/>
  <c r="M28" i="2"/>
  <c r="M108" i="2"/>
  <c r="M107" i="2"/>
  <c r="M35" i="2"/>
  <c r="J34" i="2"/>
  <c r="N34" i="2"/>
  <c r="O34" i="2"/>
  <c r="L34" i="2"/>
  <c r="M26" i="2"/>
  <c r="M96" i="2"/>
  <c r="M135" i="2"/>
  <c r="M103" i="2"/>
  <c r="M123" i="2"/>
  <c r="M121" i="2"/>
  <c r="M70" i="2"/>
  <c r="M21" i="2"/>
  <c r="M65" i="2"/>
  <c r="M131" i="2"/>
  <c r="M27" i="2"/>
  <c r="M31" i="2"/>
  <c r="M53" i="2"/>
  <c r="M22" i="7"/>
  <c r="G49" i="7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5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I8" i="11"/>
  <c r="N8" i="11"/>
  <c r="O8" i="11"/>
  <c r="I25" i="11"/>
  <c r="G25" i="11"/>
  <c r="J22" i="11"/>
  <c r="L22" i="11"/>
  <c r="J23" i="11"/>
  <c r="L23" i="11"/>
  <c r="H25" i="11"/>
  <c r="K25" i="11"/>
  <c r="M25" i="11"/>
  <c r="J15" i="10"/>
  <c r="I15" i="10"/>
  <c r="G15" i="10"/>
  <c r="J9" i="5"/>
  <c r="J10" i="5"/>
  <c r="J11" i="5"/>
  <c r="J12" i="5"/>
  <c r="J13" i="5"/>
  <c r="J14" i="5"/>
  <c r="J15" i="5"/>
  <c r="J16" i="5"/>
  <c r="J24" i="5"/>
  <c r="J17" i="5"/>
  <c r="J18" i="5"/>
  <c r="J19" i="5"/>
  <c r="J20" i="5"/>
  <c r="J21" i="5"/>
  <c r="J8" i="5"/>
  <c r="H24" i="5"/>
  <c r="I24" i="5"/>
  <c r="K24" i="5"/>
  <c r="L24" i="5"/>
  <c r="M24" i="5"/>
  <c r="G24" i="5"/>
  <c r="P80" i="3"/>
  <c r="Q80" i="3"/>
  <c r="P47" i="3"/>
  <c r="Q47" i="3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S97" i="1"/>
  <c r="R98" i="1"/>
  <c r="R99" i="1"/>
  <c r="R100" i="1"/>
  <c r="R101" i="1"/>
  <c r="R102" i="1"/>
  <c r="R103" i="1"/>
  <c r="R104" i="1"/>
  <c r="S104" i="1"/>
  <c r="R105" i="1"/>
  <c r="R106" i="1"/>
  <c r="R107" i="1"/>
  <c r="R108" i="1"/>
  <c r="R109" i="1"/>
  <c r="R110" i="1"/>
  <c r="R111" i="1"/>
  <c r="R112" i="1"/>
  <c r="S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S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S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S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S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S697" i="1"/>
  <c r="R698" i="1"/>
  <c r="S698" i="1"/>
  <c r="R699" i="1"/>
  <c r="S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9" i="1"/>
  <c r="N33" i="1"/>
  <c r="O33" i="1"/>
  <c r="N139" i="1"/>
  <c r="N516" i="1"/>
  <c r="N725" i="1"/>
  <c r="G782" i="1"/>
  <c r="S33" i="1"/>
  <c r="L18" i="7"/>
  <c r="L19" i="7"/>
  <c r="L20" i="7"/>
  <c r="J19" i="7"/>
  <c r="N19" i="7"/>
  <c r="O19" i="7"/>
  <c r="J18" i="7"/>
  <c r="N18" i="7"/>
  <c r="O18" i="7"/>
  <c r="J20" i="7"/>
  <c r="N20" i="7"/>
  <c r="O20" i="7"/>
  <c r="P53" i="3"/>
  <c r="Q53" i="3"/>
  <c r="P11" i="3"/>
  <c r="Q11" i="3"/>
  <c r="P46" i="3"/>
  <c r="Q46" i="3"/>
  <c r="K782" i="1"/>
  <c r="N637" i="1"/>
  <c r="O637" i="1"/>
  <c r="S637" i="1"/>
  <c r="N221" i="1"/>
  <c r="N196" i="1"/>
  <c r="O196" i="1"/>
  <c r="S196" i="1"/>
  <c r="N51" i="1"/>
  <c r="L63" i="2"/>
  <c r="L125" i="2"/>
  <c r="J63" i="2"/>
  <c r="J133" i="2"/>
  <c r="G48" i="6"/>
  <c r="J46" i="6"/>
  <c r="P46" i="6"/>
  <c r="K154" i="2"/>
  <c r="I90" i="2"/>
  <c r="L90" i="2"/>
  <c r="I10" i="2"/>
  <c r="I75" i="2"/>
  <c r="I74" i="2"/>
  <c r="L74" i="2"/>
  <c r="I51" i="2"/>
  <c r="L46" i="7"/>
  <c r="J46" i="7"/>
  <c r="N46" i="7"/>
  <c r="O46" i="7"/>
  <c r="L45" i="7"/>
  <c r="J45" i="7"/>
  <c r="N45" i="7"/>
  <c r="O45" i="7"/>
  <c r="I11" i="7"/>
  <c r="I23" i="7"/>
  <c r="L23" i="7"/>
  <c r="I22" i="7"/>
  <c r="J22" i="7"/>
  <c r="N22" i="7"/>
  <c r="O22" i="7"/>
  <c r="I85" i="3"/>
  <c r="O139" i="1"/>
  <c r="S139" i="1"/>
  <c r="N138" i="1"/>
  <c r="O138" i="1"/>
  <c r="S138" i="1"/>
  <c r="N735" i="1"/>
  <c r="O735" i="1"/>
  <c r="S735" i="1"/>
  <c r="N734" i="1"/>
  <c r="O734" i="1"/>
  <c r="S734" i="1"/>
  <c r="L733" i="1"/>
  <c r="N522" i="1"/>
  <c r="O522" i="1"/>
  <c r="S522" i="1"/>
  <c r="N521" i="1"/>
  <c r="O521" i="1"/>
  <c r="S521" i="1"/>
  <c r="N326" i="1"/>
  <c r="O326" i="1"/>
  <c r="S326" i="1"/>
  <c r="N325" i="1"/>
  <c r="O325" i="1"/>
  <c r="S325" i="1"/>
  <c r="N773" i="1"/>
  <c r="O773" i="1"/>
  <c r="S773" i="1"/>
  <c r="O17" i="1"/>
  <c r="S17" i="1"/>
  <c r="O24" i="1"/>
  <c r="S24" i="1"/>
  <c r="H48" i="6"/>
  <c r="O11" i="6"/>
  <c r="J11" i="6"/>
  <c r="J10" i="6"/>
  <c r="P10" i="6"/>
  <c r="I106" i="2"/>
  <c r="L106" i="2"/>
  <c r="J85" i="3"/>
  <c r="L85" i="3"/>
  <c r="M85" i="3"/>
  <c r="N85" i="3"/>
  <c r="O85" i="3"/>
  <c r="D802" i="1"/>
  <c r="J45" i="6"/>
  <c r="P45" i="6"/>
  <c r="M138" i="2"/>
  <c r="M19" i="2"/>
  <c r="G154" i="2"/>
  <c r="I59" i="2"/>
  <c r="H154" i="2"/>
  <c r="I153" i="2"/>
  <c r="L153" i="2"/>
  <c r="I47" i="7"/>
  <c r="L47" i="7"/>
  <c r="N58" i="1"/>
  <c r="O58" i="1"/>
  <c r="S58" i="1"/>
  <c r="M782" i="1"/>
  <c r="N393" i="1"/>
  <c r="O393" i="1"/>
  <c r="S393" i="1"/>
  <c r="O519" i="1"/>
  <c r="S519" i="1"/>
  <c r="J44" i="6"/>
  <c r="P44" i="6"/>
  <c r="J43" i="6"/>
  <c r="P43" i="6"/>
  <c r="J42" i="6"/>
  <c r="P42" i="6"/>
  <c r="M38" i="2"/>
  <c r="M97" i="2"/>
  <c r="N108" i="2"/>
  <c r="O108" i="2"/>
  <c r="M128" i="2"/>
  <c r="M100" i="2"/>
  <c r="M71" i="2"/>
  <c r="M12" i="2"/>
  <c r="I21" i="11"/>
  <c r="J21" i="11"/>
  <c r="N536" i="1"/>
  <c r="O536" i="1"/>
  <c r="S536" i="1"/>
  <c r="N470" i="1"/>
  <c r="O470" i="1"/>
  <c r="S470" i="1"/>
  <c r="N302" i="1"/>
  <c r="O302" i="1"/>
  <c r="S302" i="1"/>
  <c r="N681" i="1"/>
  <c r="O681" i="1"/>
  <c r="S681" i="1"/>
  <c r="N353" i="1"/>
  <c r="O353" i="1"/>
  <c r="S353" i="1"/>
  <c r="N655" i="1"/>
  <c r="O655" i="1"/>
  <c r="S655" i="1"/>
  <c r="N493" i="1"/>
  <c r="O493" i="1"/>
  <c r="S493" i="1"/>
  <c r="N363" i="1"/>
  <c r="O363" i="1"/>
  <c r="S363" i="1"/>
  <c r="N458" i="1"/>
  <c r="O458" i="1"/>
  <c r="S458" i="1"/>
  <c r="L647" i="1"/>
  <c r="N647" i="1"/>
  <c r="O647" i="1"/>
  <c r="S647" i="1"/>
  <c r="N290" i="1"/>
  <c r="O290" i="1"/>
  <c r="S290" i="1"/>
  <c r="N86" i="1"/>
  <c r="O86" i="1"/>
  <c r="S86" i="1"/>
  <c r="H782" i="1"/>
  <c r="N780" i="1"/>
  <c r="O780" i="1"/>
  <c r="S780" i="1"/>
  <c r="N779" i="1"/>
  <c r="O779" i="1"/>
  <c r="S779" i="1"/>
  <c r="N778" i="1"/>
  <c r="O778" i="1"/>
  <c r="S778" i="1"/>
  <c r="N777" i="1"/>
  <c r="O777" i="1"/>
  <c r="S777" i="1"/>
  <c r="N776" i="1"/>
  <c r="O776" i="1"/>
  <c r="S776" i="1"/>
  <c r="N775" i="1"/>
  <c r="O775" i="1"/>
  <c r="S775" i="1"/>
  <c r="N774" i="1"/>
  <c r="O774" i="1"/>
  <c r="S774" i="1"/>
  <c r="N772" i="1"/>
  <c r="O772" i="1"/>
  <c r="S772" i="1"/>
  <c r="N771" i="1"/>
  <c r="O771" i="1"/>
  <c r="S771" i="1"/>
  <c r="N770" i="1"/>
  <c r="O770" i="1"/>
  <c r="S770" i="1"/>
  <c r="N769" i="1"/>
  <c r="O769" i="1"/>
  <c r="S769" i="1"/>
  <c r="N768" i="1"/>
  <c r="O768" i="1"/>
  <c r="S768" i="1"/>
  <c r="N767" i="1"/>
  <c r="O767" i="1"/>
  <c r="S767" i="1"/>
  <c r="N766" i="1"/>
  <c r="O766" i="1"/>
  <c r="S766" i="1"/>
  <c r="N765" i="1"/>
  <c r="O765" i="1"/>
  <c r="S765" i="1"/>
  <c r="L764" i="1"/>
  <c r="J764" i="1"/>
  <c r="N763" i="1"/>
  <c r="O763" i="1"/>
  <c r="S763" i="1"/>
  <c r="N762" i="1"/>
  <c r="O762" i="1"/>
  <c r="S762" i="1"/>
  <c r="N761" i="1"/>
  <c r="O761" i="1"/>
  <c r="S761" i="1"/>
  <c r="N760" i="1"/>
  <c r="O760" i="1"/>
  <c r="S760" i="1"/>
  <c r="N759" i="1"/>
  <c r="O759" i="1"/>
  <c r="S759" i="1"/>
  <c r="N758" i="1"/>
  <c r="O758" i="1"/>
  <c r="S758" i="1"/>
  <c r="N757" i="1"/>
  <c r="O757" i="1"/>
  <c r="S757" i="1"/>
  <c r="N756" i="1"/>
  <c r="O756" i="1"/>
  <c r="S756" i="1"/>
  <c r="N755" i="1"/>
  <c r="O755" i="1"/>
  <c r="S755" i="1"/>
  <c r="N754" i="1"/>
  <c r="O754" i="1"/>
  <c r="S754" i="1"/>
  <c r="N753" i="1"/>
  <c r="O753" i="1"/>
  <c r="S753" i="1"/>
  <c r="N752" i="1"/>
  <c r="O752" i="1"/>
  <c r="S752" i="1"/>
  <c r="N751" i="1"/>
  <c r="O751" i="1"/>
  <c r="S751" i="1"/>
  <c r="N750" i="1"/>
  <c r="O750" i="1"/>
  <c r="S750" i="1"/>
  <c r="N749" i="1"/>
  <c r="O749" i="1"/>
  <c r="S749" i="1"/>
  <c r="N748" i="1"/>
  <c r="O748" i="1"/>
  <c r="S748" i="1"/>
  <c r="L747" i="1"/>
  <c r="J747" i="1"/>
  <c r="N746" i="1"/>
  <c r="O746" i="1"/>
  <c r="S746" i="1"/>
  <c r="N745" i="1"/>
  <c r="O745" i="1"/>
  <c r="S745" i="1"/>
  <c r="N744" i="1"/>
  <c r="O744" i="1"/>
  <c r="S744" i="1"/>
  <c r="N743" i="1"/>
  <c r="O743" i="1"/>
  <c r="S743" i="1"/>
  <c r="N742" i="1"/>
  <c r="O742" i="1"/>
  <c r="S742" i="1"/>
  <c r="L741" i="1"/>
  <c r="J741" i="1"/>
  <c r="N740" i="1"/>
  <c r="O740" i="1"/>
  <c r="S740" i="1"/>
  <c r="N739" i="1"/>
  <c r="O739" i="1"/>
  <c r="S739" i="1"/>
  <c r="N738" i="1"/>
  <c r="O738" i="1"/>
  <c r="S738" i="1"/>
  <c r="N737" i="1"/>
  <c r="O737" i="1"/>
  <c r="S737" i="1"/>
  <c r="L736" i="1"/>
  <c r="J736" i="1"/>
  <c r="J733" i="1"/>
  <c r="N732" i="1"/>
  <c r="O732" i="1"/>
  <c r="S732" i="1"/>
  <c r="N731" i="1"/>
  <c r="O731" i="1"/>
  <c r="S731" i="1"/>
  <c r="N730" i="1"/>
  <c r="O730" i="1"/>
  <c r="S730" i="1"/>
  <c r="N729" i="1"/>
  <c r="O729" i="1"/>
  <c r="S729" i="1"/>
  <c r="N728" i="1"/>
  <c r="O728" i="1"/>
  <c r="S728" i="1"/>
  <c r="N727" i="1"/>
  <c r="O727" i="1"/>
  <c r="S727" i="1"/>
  <c r="N726" i="1"/>
  <c r="O726" i="1"/>
  <c r="S726" i="1"/>
  <c r="O725" i="1"/>
  <c r="S725" i="1"/>
  <c r="N724" i="1"/>
  <c r="O724" i="1"/>
  <c r="S724" i="1"/>
  <c r="N723" i="1"/>
  <c r="O723" i="1"/>
  <c r="S723" i="1"/>
  <c r="N722" i="1"/>
  <c r="O722" i="1"/>
  <c r="S722" i="1"/>
  <c r="N721" i="1"/>
  <c r="O721" i="1"/>
  <c r="S721" i="1"/>
  <c r="N720" i="1"/>
  <c r="O720" i="1"/>
  <c r="S720" i="1"/>
  <c r="N719" i="1"/>
  <c r="O719" i="1"/>
  <c r="S719" i="1"/>
  <c r="N718" i="1"/>
  <c r="O718" i="1"/>
  <c r="S718" i="1"/>
  <c r="N717" i="1"/>
  <c r="O717" i="1"/>
  <c r="S717" i="1"/>
  <c r="N716" i="1"/>
  <c r="O716" i="1"/>
  <c r="S716" i="1"/>
  <c r="N715" i="1"/>
  <c r="O715" i="1"/>
  <c r="S715" i="1"/>
  <c r="N714" i="1"/>
  <c r="O714" i="1"/>
  <c r="S714" i="1"/>
  <c r="N713" i="1"/>
  <c r="O713" i="1"/>
  <c r="S713" i="1"/>
  <c r="N712" i="1"/>
  <c r="O712" i="1"/>
  <c r="S712" i="1"/>
  <c r="N711" i="1"/>
  <c r="O711" i="1"/>
  <c r="S711" i="1"/>
  <c r="N710" i="1"/>
  <c r="O710" i="1"/>
  <c r="S710" i="1"/>
  <c r="N709" i="1"/>
  <c r="O709" i="1"/>
  <c r="S709" i="1"/>
  <c r="N708" i="1"/>
  <c r="O708" i="1"/>
  <c r="S708" i="1"/>
  <c r="N707" i="1"/>
  <c r="O707" i="1"/>
  <c r="S707" i="1"/>
  <c r="N706" i="1"/>
  <c r="O706" i="1"/>
  <c r="S706" i="1"/>
  <c r="N705" i="1"/>
  <c r="O705" i="1"/>
  <c r="S705" i="1"/>
  <c r="N704" i="1"/>
  <c r="O704" i="1"/>
  <c r="S704" i="1"/>
  <c r="N703" i="1"/>
  <c r="O703" i="1"/>
  <c r="S703" i="1"/>
  <c r="N702" i="1"/>
  <c r="O702" i="1"/>
  <c r="S702" i="1"/>
  <c r="L701" i="1"/>
  <c r="J701" i="1"/>
  <c r="N700" i="1"/>
  <c r="O700" i="1"/>
  <c r="S700" i="1"/>
  <c r="N696" i="1"/>
  <c r="O696" i="1"/>
  <c r="S696" i="1"/>
  <c r="N695" i="1"/>
  <c r="O695" i="1"/>
  <c r="S695" i="1"/>
  <c r="N694" i="1"/>
  <c r="O694" i="1"/>
  <c r="S694" i="1"/>
  <c r="N693" i="1"/>
  <c r="O693" i="1"/>
  <c r="S693" i="1"/>
  <c r="N692" i="1"/>
  <c r="O692" i="1"/>
  <c r="S692" i="1"/>
  <c r="N691" i="1"/>
  <c r="O691" i="1"/>
  <c r="S691" i="1"/>
  <c r="N690" i="1"/>
  <c r="O690" i="1"/>
  <c r="S690" i="1"/>
  <c r="O689" i="1"/>
  <c r="S689" i="1"/>
  <c r="N688" i="1"/>
  <c r="O688" i="1"/>
  <c r="S688" i="1"/>
  <c r="N687" i="1"/>
  <c r="O687" i="1"/>
  <c r="S687" i="1"/>
  <c r="N686" i="1"/>
  <c r="O686" i="1"/>
  <c r="S686" i="1"/>
  <c r="N685" i="1"/>
  <c r="O685" i="1"/>
  <c r="S685" i="1"/>
  <c r="N684" i="1"/>
  <c r="O684" i="1"/>
  <c r="S684" i="1"/>
  <c r="N683" i="1"/>
  <c r="O683" i="1"/>
  <c r="S683" i="1"/>
  <c r="N682" i="1"/>
  <c r="O682" i="1"/>
  <c r="S682" i="1"/>
  <c r="N680" i="1"/>
  <c r="O680" i="1"/>
  <c r="S680" i="1"/>
  <c r="N679" i="1"/>
  <c r="O679" i="1"/>
  <c r="S679" i="1"/>
  <c r="N678" i="1"/>
  <c r="O678" i="1"/>
  <c r="S678" i="1"/>
  <c r="N677" i="1"/>
  <c r="I677" i="1"/>
  <c r="N676" i="1"/>
  <c r="I676" i="1"/>
  <c r="N675" i="1"/>
  <c r="I675" i="1"/>
  <c r="N674" i="1"/>
  <c r="O674" i="1"/>
  <c r="S674" i="1"/>
  <c r="N673" i="1"/>
  <c r="O673" i="1"/>
  <c r="S673" i="1"/>
  <c r="N672" i="1"/>
  <c r="O672" i="1"/>
  <c r="S672" i="1"/>
  <c r="N671" i="1"/>
  <c r="O671" i="1"/>
  <c r="S671" i="1"/>
  <c r="N670" i="1"/>
  <c r="O670" i="1"/>
  <c r="S670" i="1"/>
  <c r="N669" i="1"/>
  <c r="O669" i="1"/>
  <c r="S669" i="1"/>
  <c r="N668" i="1"/>
  <c r="O668" i="1"/>
  <c r="S668" i="1"/>
  <c r="N667" i="1"/>
  <c r="O667" i="1"/>
  <c r="S667" i="1"/>
  <c r="N666" i="1"/>
  <c r="O666" i="1"/>
  <c r="S666" i="1"/>
  <c r="N664" i="1"/>
  <c r="O664" i="1"/>
  <c r="S664" i="1"/>
  <c r="N663" i="1"/>
  <c r="O663" i="1"/>
  <c r="S663" i="1"/>
  <c r="N662" i="1"/>
  <c r="O662" i="1"/>
  <c r="S662" i="1"/>
  <c r="N661" i="1"/>
  <c r="O661" i="1"/>
  <c r="S661" i="1"/>
  <c r="N660" i="1"/>
  <c r="O660" i="1"/>
  <c r="S660" i="1"/>
  <c r="N659" i="1"/>
  <c r="O659" i="1"/>
  <c r="S659" i="1"/>
  <c r="N658" i="1"/>
  <c r="O658" i="1"/>
  <c r="S658" i="1"/>
  <c r="N657" i="1"/>
  <c r="O657" i="1"/>
  <c r="S657" i="1"/>
  <c r="N656" i="1"/>
  <c r="O656" i="1"/>
  <c r="S656" i="1"/>
  <c r="N654" i="1"/>
  <c r="O654" i="1"/>
  <c r="S654" i="1"/>
  <c r="N653" i="1"/>
  <c r="O653" i="1"/>
  <c r="S653" i="1"/>
  <c r="N652" i="1"/>
  <c r="O652" i="1"/>
  <c r="S652" i="1"/>
  <c r="N651" i="1"/>
  <c r="O651" i="1"/>
  <c r="S651" i="1"/>
  <c r="N650" i="1"/>
  <c r="O650" i="1"/>
  <c r="S650" i="1"/>
  <c r="N649" i="1"/>
  <c r="O649" i="1"/>
  <c r="S649" i="1"/>
  <c r="N648" i="1"/>
  <c r="O648" i="1"/>
  <c r="S648" i="1"/>
  <c r="N646" i="1"/>
  <c r="O646" i="1"/>
  <c r="S646" i="1"/>
  <c r="N645" i="1"/>
  <c r="O645" i="1"/>
  <c r="S645" i="1"/>
  <c r="N644" i="1"/>
  <c r="O644" i="1"/>
  <c r="S644" i="1"/>
  <c r="N643" i="1"/>
  <c r="O643" i="1"/>
  <c r="S643" i="1"/>
  <c r="N642" i="1"/>
  <c r="O642" i="1"/>
  <c r="S642" i="1"/>
  <c r="N641" i="1"/>
  <c r="O641" i="1"/>
  <c r="S641" i="1"/>
  <c r="N640" i="1"/>
  <c r="O640" i="1"/>
  <c r="S640" i="1"/>
  <c r="N639" i="1"/>
  <c r="O639" i="1"/>
  <c r="S639" i="1"/>
  <c r="N638" i="1"/>
  <c r="O638" i="1"/>
  <c r="S638" i="1"/>
  <c r="N636" i="1"/>
  <c r="O636" i="1"/>
  <c r="S636" i="1"/>
  <c r="N635" i="1"/>
  <c r="O635" i="1"/>
  <c r="S635" i="1"/>
  <c r="N634" i="1"/>
  <c r="O634" i="1"/>
  <c r="S634" i="1"/>
  <c r="N633" i="1"/>
  <c r="I633" i="1"/>
  <c r="N632" i="1"/>
  <c r="I632" i="1"/>
  <c r="N631" i="1"/>
  <c r="O631" i="1"/>
  <c r="S631" i="1"/>
  <c r="N630" i="1"/>
  <c r="O630" i="1"/>
  <c r="S630" i="1"/>
  <c r="N629" i="1"/>
  <c r="O629" i="1"/>
  <c r="S629" i="1"/>
  <c r="N628" i="1"/>
  <c r="O628" i="1"/>
  <c r="S628" i="1"/>
  <c r="N627" i="1"/>
  <c r="O627" i="1"/>
  <c r="S627" i="1"/>
  <c r="N626" i="1"/>
  <c r="O626" i="1"/>
  <c r="S626" i="1"/>
  <c r="N625" i="1"/>
  <c r="O625" i="1"/>
  <c r="S625" i="1"/>
  <c r="N624" i="1"/>
  <c r="O624" i="1"/>
  <c r="S624" i="1"/>
  <c r="N623" i="1"/>
  <c r="O623" i="1"/>
  <c r="S623" i="1"/>
  <c r="N622" i="1"/>
  <c r="O622" i="1"/>
  <c r="S622" i="1"/>
  <c r="N621" i="1"/>
  <c r="O621" i="1"/>
  <c r="S621" i="1"/>
  <c r="N620" i="1"/>
  <c r="O620" i="1"/>
  <c r="S620" i="1"/>
  <c r="N619" i="1"/>
  <c r="O619" i="1"/>
  <c r="S619" i="1"/>
  <c r="N618" i="1"/>
  <c r="O618" i="1"/>
  <c r="S618" i="1"/>
  <c r="N617" i="1"/>
  <c r="O617" i="1"/>
  <c r="S617" i="1"/>
  <c r="N616" i="1"/>
  <c r="O616" i="1"/>
  <c r="S616" i="1"/>
  <c r="N615" i="1"/>
  <c r="O615" i="1"/>
  <c r="S615" i="1"/>
  <c r="N614" i="1"/>
  <c r="O614" i="1"/>
  <c r="S614" i="1"/>
  <c r="N613" i="1"/>
  <c r="O613" i="1"/>
  <c r="S613" i="1"/>
  <c r="N612" i="1"/>
  <c r="O612" i="1"/>
  <c r="S612" i="1"/>
  <c r="N611" i="1"/>
  <c r="O611" i="1"/>
  <c r="S611" i="1"/>
  <c r="N610" i="1"/>
  <c r="O610" i="1"/>
  <c r="S610" i="1"/>
  <c r="N609" i="1"/>
  <c r="O609" i="1"/>
  <c r="S609" i="1"/>
  <c r="N608" i="1"/>
  <c r="O608" i="1"/>
  <c r="S608" i="1"/>
  <c r="N607" i="1"/>
  <c r="O607" i="1"/>
  <c r="S607" i="1"/>
  <c r="N606" i="1"/>
  <c r="O606" i="1"/>
  <c r="S606" i="1"/>
  <c r="N605" i="1"/>
  <c r="O605" i="1"/>
  <c r="S605" i="1"/>
  <c r="N604" i="1"/>
  <c r="O604" i="1"/>
  <c r="S604" i="1"/>
  <c r="N603" i="1"/>
  <c r="O603" i="1"/>
  <c r="S603" i="1"/>
  <c r="N602" i="1"/>
  <c r="O602" i="1"/>
  <c r="S602" i="1"/>
  <c r="N601" i="1"/>
  <c r="O601" i="1"/>
  <c r="S601" i="1"/>
  <c r="N600" i="1"/>
  <c r="O600" i="1"/>
  <c r="S600" i="1"/>
  <c r="N599" i="1"/>
  <c r="O599" i="1"/>
  <c r="S599" i="1"/>
  <c r="N598" i="1"/>
  <c r="O598" i="1"/>
  <c r="S598" i="1"/>
  <c r="N597" i="1"/>
  <c r="O597" i="1"/>
  <c r="S597" i="1"/>
  <c r="N596" i="1"/>
  <c r="O596" i="1"/>
  <c r="S596" i="1"/>
  <c r="N595" i="1"/>
  <c r="O595" i="1"/>
  <c r="S595" i="1"/>
  <c r="N594" i="1"/>
  <c r="O594" i="1"/>
  <c r="S594" i="1"/>
  <c r="N593" i="1"/>
  <c r="O593" i="1"/>
  <c r="S593" i="1"/>
  <c r="N592" i="1"/>
  <c r="O592" i="1"/>
  <c r="S592" i="1"/>
  <c r="N591" i="1"/>
  <c r="O591" i="1"/>
  <c r="S591" i="1"/>
  <c r="N590" i="1"/>
  <c r="O590" i="1"/>
  <c r="S590" i="1"/>
  <c r="N589" i="1"/>
  <c r="O589" i="1"/>
  <c r="S589" i="1"/>
  <c r="N588" i="1"/>
  <c r="O588" i="1"/>
  <c r="S588" i="1"/>
  <c r="L587" i="1"/>
  <c r="J587" i="1"/>
  <c r="N586" i="1"/>
  <c r="O586" i="1"/>
  <c r="S586" i="1"/>
  <c r="N585" i="1"/>
  <c r="O585" i="1"/>
  <c r="S585" i="1"/>
  <c r="L584" i="1"/>
  <c r="J584" i="1"/>
  <c r="N583" i="1"/>
  <c r="O583" i="1"/>
  <c r="S583" i="1"/>
  <c r="N582" i="1"/>
  <c r="O582" i="1"/>
  <c r="S582" i="1"/>
  <c r="N581" i="1"/>
  <c r="O581" i="1"/>
  <c r="S581" i="1"/>
  <c r="N580" i="1"/>
  <c r="O580" i="1"/>
  <c r="S580" i="1"/>
  <c r="N579" i="1"/>
  <c r="O579" i="1"/>
  <c r="S579" i="1"/>
  <c r="N578" i="1"/>
  <c r="O578" i="1"/>
  <c r="S578" i="1"/>
  <c r="N577" i="1"/>
  <c r="O577" i="1"/>
  <c r="S577" i="1"/>
  <c r="N576" i="1"/>
  <c r="O576" i="1"/>
  <c r="S576" i="1"/>
  <c r="N575" i="1"/>
  <c r="O575" i="1"/>
  <c r="S575" i="1"/>
  <c r="L574" i="1"/>
  <c r="N574" i="1"/>
  <c r="O574" i="1"/>
  <c r="S574" i="1"/>
  <c r="J574" i="1"/>
  <c r="N573" i="1"/>
  <c r="I573" i="1"/>
  <c r="N572" i="1"/>
  <c r="O572" i="1"/>
  <c r="S572" i="1"/>
  <c r="N571" i="1"/>
  <c r="I571" i="1"/>
  <c r="N570" i="1"/>
  <c r="O570" i="1"/>
  <c r="S570" i="1"/>
  <c r="N569" i="1"/>
  <c r="I569" i="1"/>
  <c r="N568" i="1"/>
  <c r="I568" i="1"/>
  <c r="N567" i="1"/>
  <c r="O567" i="1"/>
  <c r="S567" i="1"/>
  <c r="I567" i="1"/>
  <c r="N566" i="1"/>
  <c r="O566" i="1"/>
  <c r="S566" i="1"/>
  <c r="N565" i="1"/>
  <c r="O565" i="1"/>
  <c r="S565" i="1"/>
  <c r="N564" i="1"/>
  <c r="O564" i="1"/>
  <c r="S564" i="1"/>
  <c r="N563" i="1"/>
  <c r="O563" i="1"/>
  <c r="S563" i="1"/>
  <c r="N562" i="1"/>
  <c r="O562" i="1"/>
  <c r="S562" i="1"/>
  <c r="N561" i="1"/>
  <c r="O561" i="1"/>
  <c r="S561" i="1"/>
  <c r="N560" i="1"/>
  <c r="O560" i="1"/>
  <c r="S560" i="1"/>
  <c r="N559" i="1"/>
  <c r="O559" i="1"/>
  <c r="S559" i="1"/>
  <c r="N557" i="1"/>
  <c r="O557" i="1"/>
  <c r="S557" i="1"/>
  <c r="N556" i="1"/>
  <c r="O556" i="1"/>
  <c r="S556" i="1"/>
  <c r="N555" i="1"/>
  <c r="O555" i="1"/>
  <c r="S555" i="1"/>
  <c r="N554" i="1"/>
  <c r="O554" i="1"/>
  <c r="S554" i="1"/>
  <c r="N553" i="1"/>
  <c r="O553" i="1"/>
  <c r="S553" i="1"/>
  <c r="N552" i="1"/>
  <c r="O552" i="1"/>
  <c r="S552" i="1"/>
  <c r="N551" i="1"/>
  <c r="O551" i="1"/>
  <c r="S551" i="1"/>
  <c r="N550" i="1"/>
  <c r="O550" i="1"/>
  <c r="S550" i="1"/>
  <c r="N549" i="1"/>
  <c r="O549" i="1"/>
  <c r="S549" i="1"/>
  <c r="N548" i="1"/>
  <c r="O548" i="1"/>
  <c r="S548" i="1"/>
  <c r="N547" i="1"/>
  <c r="O547" i="1"/>
  <c r="S547" i="1"/>
  <c r="L546" i="1"/>
  <c r="J546" i="1"/>
  <c r="N545" i="1"/>
  <c r="O545" i="1"/>
  <c r="S545" i="1"/>
  <c r="N544" i="1"/>
  <c r="O544" i="1"/>
  <c r="S544" i="1"/>
  <c r="N543" i="1"/>
  <c r="O543" i="1"/>
  <c r="S543" i="1"/>
  <c r="N542" i="1"/>
  <c r="O542" i="1"/>
  <c r="S542" i="1"/>
  <c r="N541" i="1"/>
  <c r="O541" i="1"/>
  <c r="S541" i="1"/>
  <c r="L540" i="1"/>
  <c r="J540" i="1"/>
  <c r="N539" i="1"/>
  <c r="O539" i="1"/>
  <c r="S539" i="1"/>
  <c r="N538" i="1"/>
  <c r="O538" i="1"/>
  <c r="S538" i="1"/>
  <c r="N537" i="1"/>
  <c r="O537" i="1"/>
  <c r="S537" i="1"/>
  <c r="N535" i="1"/>
  <c r="O535" i="1"/>
  <c r="S535" i="1"/>
  <c r="L534" i="1"/>
  <c r="J534" i="1"/>
  <c r="L533" i="1"/>
  <c r="J533" i="1"/>
  <c r="N532" i="1"/>
  <c r="O532" i="1"/>
  <c r="S532" i="1"/>
  <c r="N531" i="1"/>
  <c r="O531" i="1"/>
  <c r="S531" i="1"/>
  <c r="N530" i="1"/>
  <c r="O530" i="1"/>
  <c r="S530" i="1"/>
  <c r="N529" i="1"/>
  <c r="O529" i="1"/>
  <c r="S529" i="1"/>
  <c r="N528" i="1"/>
  <c r="O528" i="1"/>
  <c r="S528" i="1"/>
  <c r="N527" i="1"/>
  <c r="O527" i="1"/>
  <c r="S527" i="1"/>
  <c r="N526" i="1"/>
  <c r="O526" i="1"/>
  <c r="S526" i="1"/>
  <c r="N525" i="1"/>
  <c r="O525" i="1"/>
  <c r="S525" i="1"/>
  <c r="N524" i="1"/>
  <c r="O524" i="1"/>
  <c r="S524" i="1"/>
  <c r="N523" i="1"/>
  <c r="O523" i="1"/>
  <c r="S523" i="1"/>
  <c r="N520" i="1"/>
  <c r="O520" i="1"/>
  <c r="S520" i="1"/>
  <c r="N518" i="1"/>
  <c r="O518" i="1"/>
  <c r="S518" i="1"/>
  <c r="O516" i="1"/>
  <c r="S516" i="1"/>
  <c r="N515" i="1"/>
  <c r="O515" i="1"/>
  <c r="S515" i="1"/>
  <c r="N514" i="1"/>
  <c r="O514" i="1"/>
  <c r="S514" i="1"/>
  <c r="N513" i="1"/>
  <c r="O513" i="1"/>
  <c r="S513" i="1"/>
  <c r="N512" i="1"/>
  <c r="O512" i="1"/>
  <c r="S512" i="1"/>
  <c r="N511" i="1"/>
  <c r="O511" i="1"/>
  <c r="S511" i="1"/>
  <c r="N510" i="1"/>
  <c r="O510" i="1"/>
  <c r="S510" i="1"/>
  <c r="N509" i="1"/>
  <c r="O509" i="1"/>
  <c r="S509" i="1"/>
  <c r="N508" i="1"/>
  <c r="O508" i="1"/>
  <c r="S508" i="1"/>
  <c r="N507" i="1"/>
  <c r="O507" i="1"/>
  <c r="S507" i="1"/>
  <c r="N506" i="1"/>
  <c r="O506" i="1"/>
  <c r="S506" i="1"/>
  <c r="N505" i="1"/>
  <c r="O505" i="1"/>
  <c r="S505" i="1"/>
  <c r="N504" i="1"/>
  <c r="O504" i="1"/>
  <c r="S504" i="1"/>
  <c r="N503" i="1"/>
  <c r="O503" i="1"/>
  <c r="S503" i="1"/>
  <c r="N502" i="1"/>
  <c r="O502" i="1"/>
  <c r="S502" i="1"/>
  <c r="N501" i="1"/>
  <c r="O501" i="1"/>
  <c r="S501" i="1"/>
  <c r="N500" i="1"/>
  <c r="I500" i="1"/>
  <c r="N499" i="1"/>
  <c r="I499" i="1"/>
  <c r="N498" i="1"/>
  <c r="I498" i="1"/>
  <c r="N497" i="1"/>
  <c r="I497" i="1"/>
  <c r="N496" i="1"/>
  <c r="I496" i="1"/>
  <c r="N495" i="1"/>
  <c r="O495" i="1"/>
  <c r="S495" i="1"/>
  <c r="N494" i="1"/>
  <c r="O494" i="1"/>
  <c r="S494" i="1"/>
  <c r="N492" i="1"/>
  <c r="O492" i="1"/>
  <c r="S492" i="1"/>
  <c r="N491" i="1"/>
  <c r="O491" i="1"/>
  <c r="S491" i="1"/>
  <c r="N490" i="1"/>
  <c r="O490" i="1"/>
  <c r="S490" i="1"/>
  <c r="N489" i="1"/>
  <c r="O489" i="1"/>
  <c r="S489" i="1"/>
  <c r="N488" i="1"/>
  <c r="O488" i="1"/>
  <c r="S488" i="1"/>
  <c r="N487" i="1"/>
  <c r="O487" i="1"/>
  <c r="S487" i="1"/>
  <c r="N486" i="1"/>
  <c r="O486" i="1"/>
  <c r="S486" i="1"/>
  <c r="N485" i="1"/>
  <c r="O485" i="1"/>
  <c r="S485" i="1"/>
  <c r="N484" i="1"/>
  <c r="O484" i="1"/>
  <c r="S484" i="1"/>
  <c r="N483" i="1"/>
  <c r="O483" i="1"/>
  <c r="S483" i="1"/>
  <c r="N482" i="1"/>
  <c r="O482" i="1"/>
  <c r="S482" i="1"/>
  <c r="N481" i="1"/>
  <c r="O481" i="1"/>
  <c r="S481" i="1"/>
  <c r="N480" i="1"/>
  <c r="O480" i="1"/>
  <c r="S480" i="1"/>
  <c r="N479" i="1"/>
  <c r="O479" i="1"/>
  <c r="S479" i="1"/>
  <c r="N478" i="1"/>
  <c r="O478" i="1"/>
  <c r="S478" i="1"/>
  <c r="N477" i="1"/>
  <c r="O477" i="1"/>
  <c r="S477" i="1"/>
  <c r="N476" i="1"/>
  <c r="O476" i="1"/>
  <c r="S476" i="1"/>
  <c r="N475" i="1"/>
  <c r="O475" i="1"/>
  <c r="S475" i="1"/>
  <c r="N474" i="1"/>
  <c r="O474" i="1"/>
  <c r="S474" i="1"/>
  <c r="N473" i="1"/>
  <c r="O473" i="1"/>
  <c r="S473" i="1"/>
  <c r="N472" i="1"/>
  <c r="O472" i="1"/>
  <c r="S472" i="1"/>
  <c r="N471" i="1"/>
  <c r="O471" i="1"/>
  <c r="S471" i="1"/>
  <c r="N469" i="1"/>
  <c r="O469" i="1"/>
  <c r="S469" i="1"/>
  <c r="N468" i="1"/>
  <c r="O468" i="1"/>
  <c r="S468" i="1"/>
  <c r="N467" i="1"/>
  <c r="O467" i="1"/>
  <c r="S467" i="1"/>
  <c r="N466" i="1"/>
  <c r="O466" i="1"/>
  <c r="S466" i="1"/>
  <c r="N465" i="1"/>
  <c r="O465" i="1"/>
  <c r="S465" i="1"/>
  <c r="N463" i="1"/>
  <c r="O463" i="1"/>
  <c r="S463" i="1"/>
  <c r="N462" i="1"/>
  <c r="O462" i="1"/>
  <c r="S462" i="1"/>
  <c r="N461" i="1"/>
  <c r="N460" i="1"/>
  <c r="O460" i="1"/>
  <c r="S460" i="1"/>
  <c r="N459" i="1"/>
  <c r="O459" i="1"/>
  <c r="S459" i="1"/>
  <c r="N457" i="1"/>
  <c r="O457" i="1"/>
  <c r="S457" i="1"/>
  <c r="N456" i="1"/>
  <c r="O456" i="1"/>
  <c r="S456" i="1"/>
  <c r="N455" i="1"/>
  <c r="O455" i="1"/>
  <c r="S455" i="1"/>
  <c r="L454" i="1"/>
  <c r="J454" i="1"/>
  <c r="N453" i="1"/>
  <c r="O453" i="1"/>
  <c r="S453" i="1"/>
  <c r="N452" i="1"/>
  <c r="O452" i="1"/>
  <c r="S452" i="1"/>
  <c r="L451" i="1"/>
  <c r="J451" i="1"/>
  <c r="N450" i="1"/>
  <c r="O450" i="1"/>
  <c r="S450" i="1"/>
  <c r="N449" i="1"/>
  <c r="O449" i="1"/>
  <c r="S449" i="1"/>
  <c r="N448" i="1"/>
  <c r="O448" i="1"/>
  <c r="S448" i="1"/>
  <c r="N447" i="1"/>
  <c r="O447" i="1"/>
  <c r="S447" i="1"/>
  <c r="N446" i="1"/>
  <c r="O446" i="1"/>
  <c r="S446" i="1"/>
  <c r="N445" i="1"/>
  <c r="I445" i="1"/>
  <c r="N444" i="1"/>
  <c r="I444" i="1"/>
  <c r="N443" i="1"/>
  <c r="I443" i="1"/>
  <c r="I442" i="1"/>
  <c r="J442" i="1"/>
  <c r="N441" i="1"/>
  <c r="O441" i="1"/>
  <c r="S441" i="1"/>
  <c r="N440" i="1"/>
  <c r="O440" i="1"/>
  <c r="S440" i="1"/>
  <c r="N439" i="1"/>
  <c r="O439" i="1"/>
  <c r="S439" i="1"/>
  <c r="N438" i="1"/>
  <c r="O438" i="1"/>
  <c r="S438" i="1"/>
  <c r="N437" i="1"/>
  <c r="O437" i="1"/>
  <c r="S437" i="1"/>
  <c r="N436" i="1"/>
  <c r="O436" i="1"/>
  <c r="S436" i="1"/>
  <c r="N435" i="1"/>
  <c r="O435" i="1"/>
  <c r="S435" i="1"/>
  <c r="N434" i="1"/>
  <c r="O434" i="1"/>
  <c r="S434" i="1"/>
  <c r="N433" i="1"/>
  <c r="O433" i="1"/>
  <c r="S433" i="1"/>
  <c r="N432" i="1"/>
  <c r="O432" i="1"/>
  <c r="S432" i="1"/>
  <c r="N431" i="1"/>
  <c r="O431" i="1"/>
  <c r="S431" i="1"/>
  <c r="N430" i="1"/>
  <c r="O430" i="1"/>
  <c r="S430" i="1"/>
  <c r="N429" i="1"/>
  <c r="O429" i="1"/>
  <c r="S429" i="1"/>
  <c r="N428" i="1"/>
  <c r="O428" i="1"/>
  <c r="S428" i="1"/>
  <c r="N427" i="1"/>
  <c r="N426" i="1"/>
  <c r="O426" i="1"/>
  <c r="S426" i="1"/>
  <c r="N425" i="1"/>
  <c r="O425" i="1"/>
  <c r="S425" i="1"/>
  <c r="N424" i="1"/>
  <c r="O424" i="1"/>
  <c r="S424" i="1"/>
  <c r="N423" i="1"/>
  <c r="O423" i="1"/>
  <c r="S423" i="1"/>
  <c r="N422" i="1"/>
  <c r="O422" i="1"/>
  <c r="S422" i="1"/>
  <c r="N421" i="1"/>
  <c r="O421" i="1"/>
  <c r="S421" i="1"/>
  <c r="N420" i="1"/>
  <c r="O420" i="1"/>
  <c r="S420" i="1"/>
  <c r="N419" i="1"/>
  <c r="O419" i="1"/>
  <c r="S419" i="1"/>
  <c r="N418" i="1"/>
  <c r="O418" i="1"/>
  <c r="S418" i="1"/>
  <c r="N417" i="1"/>
  <c r="O417" i="1"/>
  <c r="S417" i="1"/>
  <c r="N416" i="1"/>
  <c r="O416" i="1"/>
  <c r="S416" i="1"/>
  <c r="N415" i="1"/>
  <c r="O415" i="1"/>
  <c r="S415" i="1"/>
  <c r="N414" i="1"/>
  <c r="O414" i="1"/>
  <c r="S414" i="1"/>
  <c r="N413" i="1"/>
  <c r="O413" i="1"/>
  <c r="S413" i="1"/>
  <c r="N412" i="1"/>
  <c r="O412" i="1"/>
  <c r="S412" i="1"/>
  <c r="N411" i="1"/>
  <c r="O411" i="1"/>
  <c r="S411" i="1"/>
  <c r="N410" i="1"/>
  <c r="O410" i="1"/>
  <c r="S410" i="1"/>
  <c r="N409" i="1"/>
  <c r="O409" i="1"/>
  <c r="S409" i="1"/>
  <c r="N408" i="1"/>
  <c r="O408" i="1"/>
  <c r="S408" i="1"/>
  <c r="N407" i="1"/>
  <c r="O407" i="1"/>
  <c r="S407" i="1"/>
  <c r="N406" i="1"/>
  <c r="O406" i="1"/>
  <c r="S406" i="1"/>
  <c r="N405" i="1"/>
  <c r="O405" i="1"/>
  <c r="S405" i="1"/>
  <c r="N404" i="1"/>
  <c r="O404" i="1"/>
  <c r="S404" i="1"/>
  <c r="N403" i="1"/>
  <c r="O403" i="1"/>
  <c r="S403" i="1"/>
  <c r="N402" i="1"/>
  <c r="O402" i="1"/>
  <c r="S402" i="1"/>
  <c r="N401" i="1"/>
  <c r="O401" i="1"/>
  <c r="S401" i="1"/>
  <c r="L400" i="1"/>
  <c r="J400" i="1"/>
  <c r="N399" i="1"/>
  <c r="O399" i="1"/>
  <c r="S399" i="1"/>
  <c r="N398" i="1"/>
  <c r="O398" i="1"/>
  <c r="S398" i="1"/>
  <c r="N397" i="1"/>
  <c r="O397" i="1"/>
  <c r="S397" i="1"/>
  <c r="N396" i="1"/>
  <c r="O396" i="1"/>
  <c r="S396" i="1"/>
  <c r="N394" i="1"/>
  <c r="O394" i="1"/>
  <c r="S394" i="1"/>
  <c r="N392" i="1"/>
  <c r="O392" i="1"/>
  <c r="S392" i="1"/>
  <c r="N391" i="1"/>
  <c r="O391" i="1"/>
  <c r="S391" i="1"/>
  <c r="N390" i="1"/>
  <c r="O390" i="1"/>
  <c r="S390" i="1"/>
  <c r="N389" i="1"/>
  <c r="O389" i="1"/>
  <c r="S389" i="1"/>
  <c r="N388" i="1"/>
  <c r="O388" i="1"/>
  <c r="S388" i="1"/>
  <c r="N387" i="1"/>
  <c r="O387" i="1"/>
  <c r="S387" i="1"/>
  <c r="N386" i="1"/>
  <c r="O386" i="1"/>
  <c r="S386" i="1"/>
  <c r="N385" i="1"/>
  <c r="O385" i="1"/>
  <c r="S385" i="1"/>
  <c r="N384" i="1"/>
  <c r="O384" i="1"/>
  <c r="S384" i="1"/>
  <c r="N383" i="1"/>
  <c r="O383" i="1"/>
  <c r="S383" i="1"/>
  <c r="N382" i="1"/>
  <c r="O382" i="1"/>
  <c r="S382" i="1"/>
  <c r="N381" i="1"/>
  <c r="O381" i="1"/>
  <c r="S381" i="1"/>
  <c r="N380" i="1"/>
  <c r="O380" i="1"/>
  <c r="S380" i="1"/>
  <c r="N379" i="1"/>
  <c r="O379" i="1"/>
  <c r="S379" i="1"/>
  <c r="N378" i="1"/>
  <c r="O378" i="1"/>
  <c r="S378" i="1"/>
  <c r="N377" i="1"/>
  <c r="O377" i="1"/>
  <c r="S377" i="1"/>
  <c r="N376" i="1"/>
  <c r="O376" i="1"/>
  <c r="S376" i="1"/>
  <c r="N375" i="1"/>
  <c r="O375" i="1"/>
  <c r="S375" i="1"/>
  <c r="N374" i="1"/>
  <c r="O374" i="1"/>
  <c r="S374" i="1"/>
  <c r="N373" i="1"/>
  <c r="O373" i="1"/>
  <c r="S373" i="1"/>
  <c r="N372" i="1"/>
  <c r="O372" i="1"/>
  <c r="S372" i="1"/>
  <c r="N371" i="1"/>
  <c r="O371" i="1"/>
  <c r="S371" i="1"/>
  <c r="N370" i="1"/>
  <c r="O370" i="1"/>
  <c r="S370" i="1"/>
  <c r="N369" i="1"/>
  <c r="O369" i="1"/>
  <c r="S369" i="1"/>
  <c r="N367" i="1"/>
  <c r="O367" i="1"/>
  <c r="S367" i="1"/>
  <c r="N366" i="1"/>
  <c r="O366" i="1"/>
  <c r="S366" i="1"/>
  <c r="N365" i="1"/>
  <c r="O365" i="1"/>
  <c r="S365" i="1"/>
  <c r="N364" i="1"/>
  <c r="O364" i="1"/>
  <c r="S364" i="1"/>
  <c r="O362" i="1"/>
  <c r="S362" i="1"/>
  <c r="O361" i="1"/>
  <c r="S361" i="1"/>
  <c r="O360" i="1"/>
  <c r="S360" i="1"/>
  <c r="O359" i="1"/>
  <c r="S359" i="1"/>
  <c r="N358" i="1"/>
  <c r="O358" i="1"/>
  <c r="S358" i="1"/>
  <c r="N357" i="1"/>
  <c r="O357" i="1"/>
  <c r="S357" i="1"/>
  <c r="N356" i="1"/>
  <c r="O356" i="1"/>
  <c r="S356" i="1"/>
  <c r="N355" i="1"/>
  <c r="O355" i="1"/>
  <c r="S355" i="1"/>
  <c r="N352" i="1"/>
  <c r="O352" i="1"/>
  <c r="S352" i="1"/>
  <c r="N351" i="1"/>
  <c r="O351" i="1"/>
  <c r="S351" i="1"/>
  <c r="N350" i="1"/>
  <c r="O350" i="1"/>
  <c r="S350" i="1"/>
  <c r="N349" i="1"/>
  <c r="O349" i="1"/>
  <c r="S349" i="1"/>
  <c r="L348" i="1"/>
  <c r="J348" i="1"/>
  <c r="N347" i="1"/>
  <c r="O347" i="1"/>
  <c r="S347" i="1"/>
  <c r="N346" i="1"/>
  <c r="O346" i="1"/>
  <c r="S346" i="1"/>
  <c r="N345" i="1"/>
  <c r="O345" i="1"/>
  <c r="S345" i="1"/>
  <c r="N344" i="1"/>
  <c r="O344" i="1"/>
  <c r="S344" i="1"/>
  <c r="N343" i="1"/>
  <c r="O343" i="1"/>
  <c r="S343" i="1"/>
  <c r="N342" i="1"/>
  <c r="I342" i="1"/>
  <c r="N341" i="1"/>
  <c r="O341" i="1"/>
  <c r="S341" i="1"/>
  <c r="N340" i="1"/>
  <c r="I340" i="1"/>
  <c r="N339" i="1"/>
  <c r="I339" i="1"/>
  <c r="N338" i="1"/>
  <c r="I338" i="1"/>
  <c r="N337" i="1"/>
  <c r="I337" i="1"/>
  <c r="N336" i="1"/>
  <c r="O336" i="1"/>
  <c r="S336" i="1"/>
  <c r="N335" i="1"/>
  <c r="O335" i="1"/>
  <c r="S335" i="1"/>
  <c r="N334" i="1"/>
  <c r="O334" i="1"/>
  <c r="S334" i="1"/>
  <c r="N333" i="1"/>
  <c r="O333" i="1"/>
  <c r="S333" i="1"/>
  <c r="N332" i="1"/>
  <c r="O332" i="1"/>
  <c r="S332" i="1"/>
  <c r="N331" i="1"/>
  <c r="O331" i="1"/>
  <c r="S331" i="1"/>
  <c r="N330" i="1"/>
  <c r="O330" i="1"/>
  <c r="S330" i="1"/>
  <c r="N329" i="1"/>
  <c r="O329" i="1"/>
  <c r="S329" i="1"/>
  <c r="N328" i="1"/>
  <c r="O328" i="1"/>
  <c r="S328" i="1"/>
  <c r="N327" i="1"/>
  <c r="O327" i="1"/>
  <c r="S327" i="1"/>
  <c r="N324" i="1"/>
  <c r="O324" i="1"/>
  <c r="S324" i="1"/>
  <c r="N323" i="1"/>
  <c r="O323" i="1"/>
  <c r="S323" i="1"/>
  <c r="N322" i="1"/>
  <c r="O322" i="1"/>
  <c r="S322" i="1"/>
  <c r="N321" i="1"/>
  <c r="O321" i="1"/>
  <c r="S321" i="1"/>
  <c r="N320" i="1"/>
  <c r="O320" i="1"/>
  <c r="S320" i="1"/>
  <c r="N319" i="1"/>
  <c r="O319" i="1"/>
  <c r="S319" i="1"/>
  <c r="N318" i="1"/>
  <c r="O318" i="1"/>
  <c r="S318" i="1"/>
  <c r="N317" i="1"/>
  <c r="O317" i="1"/>
  <c r="S317" i="1"/>
  <c r="N316" i="1"/>
  <c r="O316" i="1"/>
  <c r="S316" i="1"/>
  <c r="N315" i="1"/>
  <c r="O315" i="1"/>
  <c r="S315" i="1"/>
  <c r="N314" i="1"/>
  <c r="O314" i="1"/>
  <c r="S314" i="1"/>
  <c r="N313" i="1"/>
  <c r="O313" i="1"/>
  <c r="S313" i="1"/>
  <c r="N312" i="1"/>
  <c r="O312" i="1"/>
  <c r="S312" i="1"/>
  <c r="N311" i="1"/>
  <c r="O311" i="1"/>
  <c r="S311" i="1"/>
  <c r="N310" i="1"/>
  <c r="O310" i="1"/>
  <c r="S310" i="1"/>
  <c r="N309" i="1"/>
  <c r="O309" i="1"/>
  <c r="S309" i="1"/>
  <c r="N308" i="1"/>
  <c r="O308" i="1"/>
  <c r="S308" i="1"/>
  <c r="N307" i="1"/>
  <c r="O307" i="1"/>
  <c r="S307" i="1"/>
  <c r="N306" i="1"/>
  <c r="O306" i="1"/>
  <c r="S306" i="1"/>
  <c r="N305" i="1"/>
  <c r="O305" i="1"/>
  <c r="S305" i="1"/>
  <c r="N304" i="1"/>
  <c r="O304" i="1"/>
  <c r="S304" i="1"/>
  <c r="N303" i="1"/>
  <c r="O303" i="1"/>
  <c r="S303" i="1"/>
  <c r="N301" i="1"/>
  <c r="O301" i="1"/>
  <c r="S301" i="1"/>
  <c r="N300" i="1"/>
  <c r="O300" i="1"/>
  <c r="S300" i="1"/>
  <c r="N299" i="1"/>
  <c r="O299" i="1"/>
  <c r="S299" i="1"/>
  <c r="N298" i="1"/>
  <c r="O298" i="1"/>
  <c r="S298" i="1"/>
  <c r="N297" i="1"/>
  <c r="O297" i="1"/>
  <c r="S297" i="1"/>
  <c r="N296" i="1"/>
  <c r="O296" i="1"/>
  <c r="S296" i="1"/>
  <c r="N295" i="1"/>
  <c r="O295" i="1"/>
  <c r="S295" i="1"/>
  <c r="O294" i="1"/>
  <c r="S294" i="1"/>
  <c r="L293" i="1"/>
  <c r="J293" i="1"/>
  <c r="N292" i="1"/>
  <c r="O292" i="1"/>
  <c r="S292" i="1"/>
  <c r="N289" i="1"/>
  <c r="O289" i="1"/>
  <c r="S289" i="1"/>
  <c r="N288" i="1"/>
  <c r="O288" i="1"/>
  <c r="S288" i="1"/>
  <c r="N287" i="1"/>
  <c r="O287" i="1"/>
  <c r="S287" i="1"/>
  <c r="N286" i="1"/>
  <c r="O286" i="1"/>
  <c r="S286" i="1"/>
  <c r="N285" i="1"/>
  <c r="O285" i="1"/>
  <c r="S285" i="1"/>
  <c r="N284" i="1"/>
  <c r="O284" i="1"/>
  <c r="S284" i="1"/>
  <c r="L283" i="1"/>
  <c r="J283" i="1"/>
  <c r="N282" i="1"/>
  <c r="O282" i="1"/>
  <c r="S282" i="1"/>
  <c r="N281" i="1"/>
  <c r="O281" i="1"/>
  <c r="S281" i="1"/>
  <c r="N280" i="1"/>
  <c r="O280" i="1"/>
  <c r="S280" i="1"/>
  <c r="N279" i="1"/>
  <c r="O279" i="1"/>
  <c r="S279" i="1"/>
  <c r="L278" i="1"/>
  <c r="J278" i="1"/>
  <c r="L277" i="1"/>
  <c r="J277" i="1"/>
  <c r="N276" i="1"/>
  <c r="O276" i="1"/>
  <c r="S276" i="1"/>
  <c r="N275" i="1"/>
  <c r="O275" i="1"/>
  <c r="S275" i="1"/>
  <c r="N274" i="1"/>
  <c r="O274" i="1"/>
  <c r="S274" i="1"/>
  <c r="N273" i="1"/>
  <c r="I273" i="1"/>
  <c r="N272" i="1"/>
  <c r="I272" i="1"/>
  <c r="N271" i="1"/>
  <c r="O271" i="1"/>
  <c r="S271" i="1"/>
  <c r="N270" i="1"/>
  <c r="O270" i="1"/>
  <c r="S270" i="1"/>
  <c r="N269" i="1"/>
  <c r="O269" i="1"/>
  <c r="S269" i="1"/>
  <c r="N268" i="1"/>
  <c r="O268" i="1"/>
  <c r="S268" i="1"/>
  <c r="N267" i="1"/>
  <c r="O267" i="1"/>
  <c r="S267" i="1"/>
  <c r="N266" i="1"/>
  <c r="O266" i="1"/>
  <c r="S266" i="1"/>
  <c r="N265" i="1"/>
  <c r="O265" i="1"/>
  <c r="S265" i="1"/>
  <c r="N264" i="1"/>
  <c r="O264" i="1"/>
  <c r="S264" i="1"/>
  <c r="N263" i="1"/>
  <c r="O263" i="1"/>
  <c r="S263" i="1"/>
  <c r="N262" i="1"/>
  <c r="O262" i="1"/>
  <c r="S262" i="1"/>
  <c r="N261" i="1"/>
  <c r="O261" i="1"/>
  <c r="S261" i="1"/>
  <c r="N260" i="1"/>
  <c r="O260" i="1"/>
  <c r="S260" i="1"/>
  <c r="N259" i="1"/>
  <c r="O259" i="1"/>
  <c r="S259" i="1"/>
  <c r="N257" i="1"/>
  <c r="O257" i="1"/>
  <c r="S257" i="1"/>
  <c r="N256" i="1"/>
  <c r="O256" i="1"/>
  <c r="S256" i="1"/>
  <c r="N255" i="1"/>
  <c r="O255" i="1"/>
  <c r="S255" i="1"/>
  <c r="N254" i="1"/>
  <c r="O254" i="1"/>
  <c r="S254" i="1"/>
  <c r="N253" i="1"/>
  <c r="O253" i="1"/>
  <c r="S253" i="1"/>
  <c r="N252" i="1"/>
  <c r="O252" i="1"/>
  <c r="S252" i="1"/>
  <c r="N251" i="1"/>
  <c r="O251" i="1"/>
  <c r="S251" i="1"/>
  <c r="N250" i="1"/>
  <c r="O250" i="1"/>
  <c r="S250" i="1"/>
  <c r="N249" i="1"/>
  <c r="O249" i="1"/>
  <c r="S249" i="1"/>
  <c r="N248" i="1"/>
  <c r="O248" i="1"/>
  <c r="S248" i="1"/>
  <c r="N247" i="1"/>
  <c r="O247" i="1"/>
  <c r="S247" i="1"/>
  <c r="N246" i="1"/>
  <c r="O246" i="1"/>
  <c r="S246" i="1"/>
  <c r="N245" i="1"/>
  <c r="O245" i="1"/>
  <c r="S245" i="1"/>
  <c r="N244" i="1"/>
  <c r="O244" i="1"/>
  <c r="S244" i="1"/>
  <c r="N243" i="1"/>
  <c r="O243" i="1"/>
  <c r="S243" i="1"/>
  <c r="N242" i="1"/>
  <c r="O242" i="1"/>
  <c r="S242" i="1"/>
  <c r="N241" i="1"/>
  <c r="O241" i="1"/>
  <c r="S241" i="1"/>
  <c r="N240" i="1"/>
  <c r="O240" i="1"/>
  <c r="S240" i="1"/>
  <c r="N239" i="1"/>
  <c r="O239" i="1"/>
  <c r="S239" i="1"/>
  <c r="N238" i="1"/>
  <c r="O238" i="1"/>
  <c r="S238" i="1"/>
  <c r="N237" i="1"/>
  <c r="O237" i="1"/>
  <c r="S237" i="1"/>
  <c r="N236" i="1"/>
  <c r="O236" i="1"/>
  <c r="S236" i="1"/>
  <c r="N235" i="1"/>
  <c r="O235" i="1"/>
  <c r="S235" i="1"/>
  <c r="N234" i="1"/>
  <c r="O234" i="1"/>
  <c r="S234" i="1"/>
  <c r="N218" i="1"/>
  <c r="O218" i="1"/>
  <c r="S218" i="1"/>
  <c r="L190" i="1"/>
  <c r="J190" i="1"/>
  <c r="N219" i="1"/>
  <c r="O219" i="1"/>
  <c r="S219" i="1"/>
  <c r="N233" i="1"/>
  <c r="O233" i="1"/>
  <c r="S233" i="1"/>
  <c r="N232" i="1"/>
  <c r="O232" i="1"/>
  <c r="S232" i="1"/>
  <c r="N231" i="1"/>
  <c r="O231" i="1"/>
  <c r="S231" i="1"/>
  <c r="N230" i="1"/>
  <c r="O230" i="1"/>
  <c r="S230" i="1"/>
  <c r="N229" i="1"/>
  <c r="O229" i="1"/>
  <c r="S229" i="1"/>
  <c r="N228" i="1"/>
  <c r="O228" i="1"/>
  <c r="S228" i="1"/>
  <c r="N227" i="1"/>
  <c r="O227" i="1"/>
  <c r="S227" i="1"/>
  <c r="N226" i="1"/>
  <c r="O226" i="1"/>
  <c r="S226" i="1"/>
  <c r="O225" i="1"/>
  <c r="S225" i="1"/>
  <c r="N224" i="1"/>
  <c r="O224" i="1"/>
  <c r="S224" i="1"/>
  <c r="N223" i="1"/>
  <c r="O223" i="1"/>
  <c r="S223" i="1"/>
  <c r="N222" i="1"/>
  <c r="O222" i="1"/>
  <c r="S222" i="1"/>
  <c r="O221" i="1"/>
  <c r="S221" i="1"/>
  <c r="N220" i="1"/>
  <c r="O220" i="1"/>
  <c r="S220" i="1"/>
  <c r="N217" i="1"/>
  <c r="O217" i="1"/>
  <c r="S217" i="1"/>
  <c r="N216" i="1"/>
  <c r="O216" i="1"/>
  <c r="S216" i="1"/>
  <c r="N215" i="1"/>
  <c r="O215" i="1"/>
  <c r="S215" i="1"/>
  <c r="N214" i="1"/>
  <c r="O214" i="1"/>
  <c r="S214" i="1"/>
  <c r="N213" i="1"/>
  <c r="O213" i="1"/>
  <c r="S213" i="1"/>
  <c r="N212" i="1"/>
  <c r="O212" i="1"/>
  <c r="S212" i="1"/>
  <c r="N211" i="1"/>
  <c r="O211" i="1"/>
  <c r="S211" i="1"/>
  <c r="N210" i="1"/>
  <c r="O210" i="1"/>
  <c r="S210" i="1"/>
  <c r="N209" i="1"/>
  <c r="O209" i="1"/>
  <c r="S209" i="1"/>
  <c r="N208" i="1"/>
  <c r="O208" i="1"/>
  <c r="S208" i="1"/>
  <c r="N207" i="1"/>
  <c r="O207" i="1"/>
  <c r="S207" i="1"/>
  <c r="N206" i="1"/>
  <c r="O206" i="1"/>
  <c r="S206" i="1"/>
  <c r="N205" i="1"/>
  <c r="O205" i="1"/>
  <c r="S205" i="1"/>
  <c r="N204" i="1"/>
  <c r="O204" i="1"/>
  <c r="S204" i="1"/>
  <c r="J203" i="1"/>
  <c r="N203" i="1"/>
  <c r="O203" i="1"/>
  <c r="S203" i="1"/>
  <c r="N202" i="1"/>
  <c r="O202" i="1"/>
  <c r="S202" i="1"/>
  <c r="N201" i="1"/>
  <c r="O201" i="1"/>
  <c r="S201" i="1"/>
  <c r="N200" i="1"/>
  <c r="O200" i="1"/>
  <c r="S200" i="1"/>
  <c r="N199" i="1"/>
  <c r="O199" i="1"/>
  <c r="S199" i="1"/>
  <c r="N198" i="1"/>
  <c r="O198" i="1"/>
  <c r="S198" i="1"/>
  <c r="N197" i="1"/>
  <c r="O197" i="1"/>
  <c r="S197" i="1"/>
  <c r="N195" i="1"/>
  <c r="O195" i="1"/>
  <c r="S195" i="1"/>
  <c r="N194" i="1"/>
  <c r="O194" i="1"/>
  <c r="S194" i="1"/>
  <c r="N193" i="1"/>
  <c r="O193" i="1"/>
  <c r="S193" i="1"/>
  <c r="N191" i="1"/>
  <c r="O191" i="1"/>
  <c r="S191" i="1"/>
  <c r="N189" i="1"/>
  <c r="O189" i="1"/>
  <c r="S189" i="1"/>
  <c r="N188" i="1"/>
  <c r="O188" i="1"/>
  <c r="S188" i="1"/>
  <c r="N187" i="1"/>
  <c r="O187" i="1"/>
  <c r="S187" i="1"/>
  <c r="N186" i="1"/>
  <c r="O186" i="1"/>
  <c r="S186" i="1"/>
  <c r="N185" i="1"/>
  <c r="O185" i="1"/>
  <c r="S185" i="1"/>
  <c r="N184" i="1"/>
  <c r="O184" i="1"/>
  <c r="S184" i="1"/>
  <c r="N183" i="1"/>
  <c r="O183" i="1"/>
  <c r="S183" i="1"/>
  <c r="N182" i="1"/>
  <c r="O182" i="1"/>
  <c r="S182" i="1"/>
  <c r="N181" i="1"/>
  <c r="O181" i="1"/>
  <c r="S181" i="1"/>
  <c r="N180" i="1"/>
  <c r="O180" i="1"/>
  <c r="S180" i="1"/>
  <c r="N179" i="1"/>
  <c r="O179" i="1"/>
  <c r="S179" i="1"/>
  <c r="N178" i="1"/>
  <c r="O178" i="1"/>
  <c r="S178" i="1"/>
  <c r="N177" i="1"/>
  <c r="O177" i="1"/>
  <c r="S177" i="1"/>
  <c r="N176" i="1"/>
  <c r="O176" i="1"/>
  <c r="S176" i="1"/>
  <c r="N175" i="1"/>
  <c r="O175" i="1"/>
  <c r="S175" i="1"/>
  <c r="N174" i="1"/>
  <c r="O174" i="1"/>
  <c r="S174" i="1"/>
  <c r="N173" i="1"/>
  <c r="O173" i="1"/>
  <c r="S173" i="1"/>
  <c r="N172" i="1"/>
  <c r="O172" i="1"/>
  <c r="S172" i="1"/>
  <c r="N171" i="1"/>
  <c r="O171" i="1"/>
  <c r="S171" i="1"/>
  <c r="N170" i="1"/>
  <c r="O170" i="1"/>
  <c r="S170" i="1"/>
  <c r="N169" i="1"/>
  <c r="O169" i="1"/>
  <c r="S169" i="1"/>
  <c r="N168" i="1"/>
  <c r="O168" i="1"/>
  <c r="S168" i="1"/>
  <c r="N167" i="1"/>
  <c r="O167" i="1"/>
  <c r="S167" i="1"/>
  <c r="N166" i="1"/>
  <c r="O166" i="1"/>
  <c r="S166" i="1"/>
  <c r="N165" i="1"/>
  <c r="O165" i="1"/>
  <c r="S165" i="1"/>
  <c r="N164" i="1"/>
  <c r="O164" i="1"/>
  <c r="S164" i="1"/>
  <c r="N163" i="1"/>
  <c r="O163" i="1"/>
  <c r="S163" i="1"/>
  <c r="N162" i="1"/>
  <c r="O162" i="1"/>
  <c r="S162" i="1"/>
  <c r="N161" i="1"/>
  <c r="O161" i="1"/>
  <c r="S161" i="1"/>
  <c r="N160" i="1"/>
  <c r="O160" i="1"/>
  <c r="S160" i="1"/>
  <c r="N159" i="1"/>
  <c r="O159" i="1"/>
  <c r="S159" i="1"/>
  <c r="N158" i="1"/>
  <c r="O158" i="1"/>
  <c r="S158" i="1"/>
  <c r="N157" i="1"/>
  <c r="O157" i="1"/>
  <c r="S157" i="1"/>
  <c r="N156" i="1"/>
  <c r="O156" i="1"/>
  <c r="S156" i="1"/>
  <c r="N155" i="1"/>
  <c r="O155" i="1"/>
  <c r="S155" i="1"/>
  <c r="N154" i="1"/>
  <c r="O154" i="1"/>
  <c r="S154" i="1"/>
  <c r="N153" i="1"/>
  <c r="O153" i="1"/>
  <c r="S153" i="1"/>
  <c r="N152" i="1"/>
  <c r="O152" i="1"/>
  <c r="S152" i="1"/>
  <c r="N151" i="1"/>
  <c r="O151" i="1"/>
  <c r="S151" i="1"/>
  <c r="N150" i="1"/>
  <c r="O150" i="1"/>
  <c r="S150" i="1"/>
  <c r="N149" i="1"/>
  <c r="O149" i="1"/>
  <c r="S149" i="1"/>
  <c r="N148" i="1"/>
  <c r="O148" i="1"/>
  <c r="S148" i="1"/>
  <c r="N147" i="1"/>
  <c r="O147" i="1"/>
  <c r="S147" i="1"/>
  <c r="N146" i="1"/>
  <c r="O146" i="1"/>
  <c r="S146" i="1"/>
  <c r="N145" i="1"/>
  <c r="O145" i="1"/>
  <c r="S145" i="1"/>
  <c r="N144" i="1"/>
  <c r="O144" i="1"/>
  <c r="S144" i="1"/>
  <c r="N143" i="1"/>
  <c r="O143" i="1"/>
  <c r="S143" i="1"/>
  <c r="N142" i="1"/>
  <c r="O142" i="1"/>
  <c r="S142" i="1"/>
  <c r="N141" i="1"/>
  <c r="O141" i="1"/>
  <c r="S141" i="1"/>
  <c r="N140" i="1"/>
  <c r="O140" i="1"/>
  <c r="S140" i="1"/>
  <c r="L137" i="1"/>
  <c r="J137" i="1"/>
  <c r="N137" i="1"/>
  <c r="O137" i="1"/>
  <c r="S137" i="1"/>
  <c r="N136" i="1"/>
  <c r="O136" i="1"/>
  <c r="S136" i="1"/>
  <c r="N135" i="1"/>
  <c r="O135" i="1"/>
  <c r="S135" i="1"/>
  <c r="N134" i="1"/>
  <c r="O134" i="1"/>
  <c r="S134" i="1"/>
  <c r="N133" i="1"/>
  <c r="O133" i="1"/>
  <c r="S133" i="1"/>
  <c r="N132" i="1"/>
  <c r="O132" i="1"/>
  <c r="S132" i="1"/>
  <c r="N131" i="1"/>
  <c r="O131" i="1"/>
  <c r="S131" i="1"/>
  <c r="N130" i="1"/>
  <c r="O130" i="1"/>
  <c r="S130" i="1"/>
  <c r="L129" i="1"/>
  <c r="N129" i="1"/>
  <c r="O129" i="1"/>
  <c r="S129" i="1"/>
  <c r="N128" i="1"/>
  <c r="O128" i="1"/>
  <c r="S128" i="1"/>
  <c r="N127" i="1"/>
  <c r="O127" i="1"/>
  <c r="S127" i="1"/>
  <c r="N126" i="1"/>
  <c r="O126" i="1"/>
  <c r="S126" i="1"/>
  <c r="N125" i="1"/>
  <c r="O125" i="1"/>
  <c r="S125" i="1"/>
  <c r="N124" i="1"/>
  <c r="O124" i="1"/>
  <c r="S124" i="1"/>
  <c r="N123" i="1"/>
  <c r="O123" i="1"/>
  <c r="S123" i="1"/>
  <c r="N122" i="1"/>
  <c r="O122" i="1"/>
  <c r="S122" i="1"/>
  <c r="N121" i="1"/>
  <c r="O121" i="1"/>
  <c r="S121" i="1"/>
  <c r="N120" i="1"/>
  <c r="O120" i="1"/>
  <c r="S120" i="1"/>
  <c r="N119" i="1"/>
  <c r="O119" i="1"/>
  <c r="S119" i="1"/>
  <c r="N118" i="1"/>
  <c r="O118" i="1"/>
  <c r="S118" i="1"/>
  <c r="N117" i="1"/>
  <c r="O117" i="1"/>
  <c r="S117" i="1"/>
  <c r="N116" i="1"/>
  <c r="O116" i="1"/>
  <c r="S116" i="1"/>
  <c r="N115" i="1"/>
  <c r="O115" i="1"/>
  <c r="S115" i="1"/>
  <c r="N114" i="1"/>
  <c r="O114" i="1"/>
  <c r="S114" i="1"/>
  <c r="N113" i="1"/>
  <c r="O113" i="1"/>
  <c r="S113" i="1"/>
  <c r="N111" i="1"/>
  <c r="O111" i="1"/>
  <c r="S111" i="1"/>
  <c r="N110" i="1"/>
  <c r="O110" i="1"/>
  <c r="S110" i="1"/>
  <c r="N109" i="1"/>
  <c r="O109" i="1"/>
  <c r="S109" i="1"/>
  <c r="N108" i="1"/>
  <c r="O108" i="1"/>
  <c r="S108" i="1"/>
  <c r="N107" i="1"/>
  <c r="O107" i="1"/>
  <c r="S107" i="1"/>
  <c r="N106" i="1"/>
  <c r="O106" i="1"/>
  <c r="S106" i="1"/>
  <c r="N105" i="1"/>
  <c r="O105" i="1"/>
  <c r="S105" i="1"/>
  <c r="N103" i="1"/>
  <c r="O103" i="1"/>
  <c r="S103" i="1"/>
  <c r="N102" i="1"/>
  <c r="O102" i="1"/>
  <c r="S102" i="1"/>
  <c r="N101" i="1"/>
  <c r="O101" i="1"/>
  <c r="S101" i="1"/>
  <c r="N100" i="1"/>
  <c r="O100" i="1"/>
  <c r="S100" i="1"/>
  <c r="N99" i="1"/>
  <c r="O99" i="1"/>
  <c r="S99" i="1"/>
  <c r="N98" i="1"/>
  <c r="O98" i="1"/>
  <c r="S98" i="1"/>
  <c r="N96" i="1"/>
  <c r="O96" i="1"/>
  <c r="S96" i="1"/>
  <c r="N95" i="1"/>
  <c r="O95" i="1"/>
  <c r="S95" i="1"/>
  <c r="N94" i="1"/>
  <c r="O94" i="1"/>
  <c r="S94" i="1"/>
  <c r="N93" i="1"/>
  <c r="O93" i="1"/>
  <c r="S93" i="1"/>
  <c r="N92" i="1"/>
  <c r="O92" i="1"/>
  <c r="S92" i="1"/>
  <c r="N91" i="1"/>
  <c r="O91" i="1"/>
  <c r="S91" i="1"/>
  <c r="N90" i="1"/>
  <c r="O90" i="1"/>
  <c r="S90" i="1"/>
  <c r="N89" i="1"/>
  <c r="O89" i="1"/>
  <c r="S89" i="1"/>
  <c r="N88" i="1"/>
  <c r="O88" i="1"/>
  <c r="S88" i="1"/>
  <c r="N87" i="1"/>
  <c r="O87" i="1"/>
  <c r="S87" i="1"/>
  <c r="N85" i="1"/>
  <c r="O85" i="1"/>
  <c r="S85" i="1"/>
  <c r="N84" i="1"/>
  <c r="O84" i="1"/>
  <c r="S84" i="1"/>
  <c r="N83" i="1"/>
  <c r="O83" i="1"/>
  <c r="S83" i="1"/>
  <c r="N82" i="1"/>
  <c r="O82" i="1"/>
  <c r="S82" i="1"/>
  <c r="N81" i="1"/>
  <c r="O81" i="1"/>
  <c r="S81" i="1"/>
  <c r="N80" i="1"/>
  <c r="O80" i="1"/>
  <c r="S80" i="1"/>
  <c r="N79" i="1"/>
  <c r="O79" i="1"/>
  <c r="S79" i="1"/>
  <c r="N78" i="1"/>
  <c r="O78" i="1"/>
  <c r="S78" i="1"/>
  <c r="N77" i="1"/>
  <c r="O77" i="1"/>
  <c r="S77" i="1"/>
  <c r="N76" i="1"/>
  <c r="O76" i="1"/>
  <c r="S76" i="1"/>
  <c r="N75" i="1"/>
  <c r="O75" i="1"/>
  <c r="S75" i="1"/>
  <c r="N74" i="1"/>
  <c r="O74" i="1"/>
  <c r="S74" i="1"/>
  <c r="N73" i="1"/>
  <c r="O73" i="1"/>
  <c r="S73" i="1"/>
  <c r="N72" i="1"/>
  <c r="O72" i="1"/>
  <c r="S72" i="1"/>
  <c r="N71" i="1"/>
  <c r="O71" i="1"/>
  <c r="S71" i="1"/>
  <c r="N70" i="1"/>
  <c r="O70" i="1"/>
  <c r="S70" i="1"/>
  <c r="N69" i="1"/>
  <c r="O69" i="1"/>
  <c r="S69" i="1"/>
  <c r="N68" i="1"/>
  <c r="O68" i="1"/>
  <c r="S68" i="1"/>
  <c r="N67" i="1"/>
  <c r="O67" i="1"/>
  <c r="S67" i="1"/>
  <c r="N66" i="1"/>
  <c r="O66" i="1"/>
  <c r="S66" i="1"/>
  <c r="L65" i="1"/>
  <c r="J65" i="1"/>
  <c r="N64" i="1"/>
  <c r="O64" i="1"/>
  <c r="S64" i="1"/>
  <c r="N63" i="1"/>
  <c r="O63" i="1"/>
  <c r="S63" i="1"/>
  <c r="N62" i="1"/>
  <c r="O62" i="1"/>
  <c r="S62" i="1"/>
  <c r="N61" i="1"/>
  <c r="O61" i="1"/>
  <c r="S61" i="1"/>
  <c r="N60" i="1"/>
  <c r="O60" i="1"/>
  <c r="S60" i="1"/>
  <c r="N59" i="1"/>
  <c r="O59" i="1"/>
  <c r="S59" i="1"/>
  <c r="N57" i="1"/>
  <c r="O57" i="1"/>
  <c r="S57" i="1"/>
  <c r="N56" i="1"/>
  <c r="O56" i="1"/>
  <c r="S56" i="1"/>
  <c r="N55" i="1"/>
  <c r="O55" i="1"/>
  <c r="S55" i="1"/>
  <c r="N54" i="1"/>
  <c r="O54" i="1"/>
  <c r="S54" i="1"/>
  <c r="N53" i="1"/>
  <c r="O53" i="1"/>
  <c r="S53" i="1"/>
  <c r="N52" i="1"/>
  <c r="O52" i="1"/>
  <c r="S52" i="1"/>
  <c r="O51" i="1"/>
  <c r="S51" i="1"/>
  <c r="N50" i="1"/>
  <c r="O50" i="1"/>
  <c r="S50" i="1"/>
  <c r="N49" i="1"/>
  <c r="O49" i="1"/>
  <c r="S49" i="1"/>
  <c r="N48" i="1"/>
  <c r="O48" i="1"/>
  <c r="S48" i="1"/>
  <c r="N47" i="1"/>
  <c r="O47" i="1"/>
  <c r="S47" i="1"/>
  <c r="N46" i="1"/>
  <c r="O46" i="1"/>
  <c r="S46" i="1"/>
  <c r="N45" i="1"/>
  <c r="O45" i="1"/>
  <c r="S45" i="1"/>
  <c r="N44" i="1"/>
  <c r="O44" i="1"/>
  <c r="S44" i="1"/>
  <c r="N43" i="1"/>
  <c r="O43" i="1"/>
  <c r="S43" i="1"/>
  <c r="N42" i="1"/>
  <c r="O42" i="1"/>
  <c r="S42" i="1"/>
  <c r="N41" i="1"/>
  <c r="O41" i="1"/>
  <c r="S41" i="1"/>
  <c r="N40" i="1"/>
  <c r="O40" i="1"/>
  <c r="S40" i="1"/>
  <c r="N39" i="1"/>
  <c r="O39" i="1"/>
  <c r="S39" i="1"/>
  <c r="N38" i="1"/>
  <c r="O38" i="1"/>
  <c r="S38" i="1"/>
  <c r="N37" i="1"/>
  <c r="O37" i="1"/>
  <c r="S37" i="1"/>
  <c r="N36" i="1"/>
  <c r="O36" i="1"/>
  <c r="S36" i="1"/>
  <c r="N35" i="1"/>
  <c r="O35" i="1"/>
  <c r="S35" i="1"/>
  <c r="N34" i="1"/>
  <c r="O34" i="1"/>
  <c r="S34" i="1"/>
  <c r="N32" i="1"/>
  <c r="O32" i="1"/>
  <c r="S32" i="1"/>
  <c r="N31" i="1"/>
  <c r="O31" i="1"/>
  <c r="S31" i="1"/>
  <c r="N30" i="1"/>
  <c r="O30" i="1"/>
  <c r="S30" i="1"/>
  <c r="N29" i="1"/>
  <c r="O29" i="1"/>
  <c r="S29" i="1"/>
  <c r="N192" i="1"/>
  <c r="O192" i="1"/>
  <c r="S192" i="1"/>
  <c r="N28" i="1"/>
  <c r="O28" i="1"/>
  <c r="S28" i="1"/>
  <c r="N27" i="1"/>
  <c r="O27" i="1"/>
  <c r="S27" i="1"/>
  <c r="N26" i="1"/>
  <c r="O26" i="1"/>
  <c r="S26" i="1"/>
  <c r="N25" i="1"/>
  <c r="O25" i="1"/>
  <c r="S25" i="1"/>
  <c r="O23" i="1"/>
  <c r="S23" i="1"/>
  <c r="N22" i="1"/>
  <c r="O22" i="1"/>
  <c r="S22" i="1"/>
  <c r="N21" i="1"/>
  <c r="O21" i="1"/>
  <c r="S21" i="1"/>
  <c r="N20" i="1"/>
  <c r="O20" i="1"/>
  <c r="S20" i="1"/>
  <c r="N19" i="1"/>
  <c r="O19" i="1"/>
  <c r="S19" i="1"/>
  <c r="N18" i="1"/>
  <c r="O18" i="1"/>
  <c r="S18" i="1"/>
  <c r="N16" i="1"/>
  <c r="O16" i="1"/>
  <c r="S16" i="1"/>
  <c r="N15" i="1"/>
  <c r="O15" i="1"/>
  <c r="S15" i="1"/>
  <c r="N14" i="1"/>
  <c r="O14" i="1"/>
  <c r="S14" i="1"/>
  <c r="N13" i="1"/>
  <c r="G13" i="1"/>
  <c r="N12" i="1"/>
  <c r="I12" i="1"/>
  <c r="N11" i="1"/>
  <c r="O11" i="1"/>
  <c r="S11" i="1"/>
  <c r="N10" i="1"/>
  <c r="O10" i="1"/>
  <c r="S10" i="1"/>
  <c r="N9" i="1"/>
  <c r="O9" i="1"/>
  <c r="S9" i="1"/>
  <c r="J41" i="6"/>
  <c r="P41" i="6"/>
  <c r="H49" i="7"/>
  <c r="P69" i="3"/>
  <c r="Q69" i="3"/>
  <c r="P35" i="3"/>
  <c r="Q35" i="3"/>
  <c r="I152" i="2"/>
  <c r="I151" i="2"/>
  <c r="L151" i="2"/>
  <c r="I150" i="2"/>
  <c r="I149" i="2"/>
  <c r="L149" i="2"/>
  <c r="I148" i="2"/>
  <c r="L148" i="2"/>
  <c r="I147" i="2"/>
  <c r="L147" i="2"/>
  <c r="M146" i="2"/>
  <c r="I146" i="2"/>
  <c r="L146" i="2"/>
  <c r="I145" i="2"/>
  <c r="I144" i="2"/>
  <c r="I143" i="2"/>
  <c r="I142" i="2"/>
  <c r="L142" i="2"/>
  <c r="I141" i="2"/>
  <c r="J141" i="2"/>
  <c r="N141" i="2"/>
  <c r="I140" i="2"/>
  <c r="L140" i="2"/>
  <c r="I139" i="2"/>
  <c r="I138" i="2"/>
  <c r="L138" i="2"/>
  <c r="M137" i="2"/>
  <c r="I137" i="2"/>
  <c r="J137" i="2"/>
  <c r="M136" i="2"/>
  <c r="I136" i="2"/>
  <c r="I135" i="2"/>
  <c r="L135" i="2"/>
  <c r="I134" i="2"/>
  <c r="M133" i="2"/>
  <c r="I133" i="2"/>
  <c r="L133" i="2"/>
  <c r="I132" i="2"/>
  <c r="L132" i="2"/>
  <c r="I131" i="2"/>
  <c r="M130" i="2"/>
  <c r="I130" i="2"/>
  <c r="M129" i="2"/>
  <c r="I129" i="2"/>
  <c r="L129" i="2"/>
  <c r="I128" i="2"/>
  <c r="L128" i="2"/>
  <c r="M127" i="2"/>
  <c r="I127" i="2"/>
  <c r="I126" i="2"/>
  <c r="I125" i="2"/>
  <c r="J125" i="2"/>
  <c r="N125" i="2"/>
  <c r="I124" i="2"/>
  <c r="J124" i="2"/>
  <c r="L124" i="2"/>
  <c r="I123" i="2"/>
  <c r="I122" i="2"/>
  <c r="L122" i="2"/>
  <c r="I121" i="2"/>
  <c r="J121" i="2"/>
  <c r="N121" i="2"/>
  <c r="O121" i="2"/>
  <c r="I120" i="2"/>
  <c r="L120" i="2"/>
  <c r="I119" i="2"/>
  <c r="I118" i="2"/>
  <c r="L118" i="2"/>
  <c r="I117" i="2"/>
  <c r="I116" i="2"/>
  <c r="L116" i="2"/>
  <c r="I115" i="2"/>
  <c r="I114" i="2"/>
  <c r="L114" i="2"/>
  <c r="I113" i="2"/>
  <c r="L113" i="2"/>
  <c r="I112" i="2"/>
  <c r="L112" i="2"/>
  <c r="I111" i="2"/>
  <c r="M110" i="2"/>
  <c r="I110" i="2"/>
  <c r="L110" i="2"/>
  <c r="I109" i="2"/>
  <c r="J109" i="2"/>
  <c r="N109" i="2"/>
  <c r="I108" i="2"/>
  <c r="I107" i="2"/>
  <c r="L107" i="2"/>
  <c r="I105" i="2"/>
  <c r="J105" i="2"/>
  <c r="I104" i="2"/>
  <c r="I103" i="2"/>
  <c r="L103" i="2"/>
  <c r="I102" i="2"/>
  <c r="L102" i="2"/>
  <c r="I101" i="2"/>
  <c r="J101" i="2"/>
  <c r="N101" i="2"/>
  <c r="O101" i="2"/>
  <c r="I100" i="2"/>
  <c r="J100" i="2"/>
  <c r="L100" i="2"/>
  <c r="I99" i="2"/>
  <c r="L99" i="2"/>
  <c r="N99" i="2"/>
  <c r="O99" i="2"/>
  <c r="I98" i="2"/>
  <c r="L98" i="2"/>
  <c r="I97" i="2"/>
  <c r="I96" i="2"/>
  <c r="L96" i="2"/>
  <c r="M95" i="2"/>
  <c r="I95" i="2"/>
  <c r="I94" i="2"/>
  <c r="L94" i="2"/>
  <c r="I93" i="2"/>
  <c r="M92" i="2"/>
  <c r="I92" i="2"/>
  <c r="I91" i="2"/>
  <c r="L91" i="2"/>
  <c r="I89" i="2"/>
  <c r="J89" i="2"/>
  <c r="I88" i="2"/>
  <c r="O88" i="2"/>
  <c r="L88" i="2"/>
  <c r="I87" i="2"/>
  <c r="I86" i="2"/>
  <c r="L86" i="2"/>
  <c r="I85" i="2"/>
  <c r="I84" i="2"/>
  <c r="L84" i="2"/>
  <c r="I83" i="2"/>
  <c r="I82" i="2"/>
  <c r="L82" i="2"/>
  <c r="I81" i="2"/>
  <c r="J81" i="2"/>
  <c r="N81" i="2"/>
  <c r="I80" i="2"/>
  <c r="L80" i="2"/>
  <c r="N80" i="2"/>
  <c r="O80" i="2"/>
  <c r="I79" i="2"/>
  <c r="L79" i="2"/>
  <c r="M78" i="2"/>
  <c r="I78" i="2"/>
  <c r="L78" i="2"/>
  <c r="I77" i="2"/>
  <c r="J77" i="2"/>
  <c r="N77" i="2"/>
  <c r="O77" i="2"/>
  <c r="L77" i="2"/>
  <c r="I76" i="2"/>
  <c r="M73" i="2"/>
  <c r="I73" i="2"/>
  <c r="L73" i="2"/>
  <c r="J73" i="2"/>
  <c r="N73" i="2"/>
  <c r="M72" i="2"/>
  <c r="I72" i="2"/>
  <c r="I71" i="2"/>
  <c r="L71" i="2"/>
  <c r="I70" i="2"/>
  <c r="I69" i="2"/>
  <c r="I68" i="2"/>
  <c r="L68" i="2"/>
  <c r="I67" i="2"/>
  <c r="L67" i="2"/>
  <c r="I66" i="2"/>
  <c r="L66" i="2"/>
  <c r="I65" i="2"/>
  <c r="I64" i="2"/>
  <c r="L64" i="2"/>
  <c r="I62" i="2"/>
  <c r="M61" i="2"/>
  <c r="I61" i="2"/>
  <c r="L61" i="2"/>
  <c r="M60" i="2"/>
  <c r="I60" i="2"/>
  <c r="L60" i="2"/>
  <c r="N60" i="2"/>
  <c r="O60" i="2"/>
  <c r="I58" i="2"/>
  <c r="L58" i="2"/>
  <c r="I57" i="2"/>
  <c r="L57" i="2"/>
  <c r="N57" i="2"/>
  <c r="O57" i="2"/>
  <c r="I56" i="2"/>
  <c r="J56" i="2"/>
  <c r="L56" i="2"/>
  <c r="I55" i="2"/>
  <c r="L55" i="2"/>
  <c r="I54" i="2"/>
  <c r="J54" i="2"/>
  <c r="L54" i="2"/>
  <c r="N54" i="2"/>
  <c r="O54" i="2"/>
  <c r="I53" i="2"/>
  <c r="J53" i="2"/>
  <c r="I52" i="2"/>
  <c r="L52" i="2"/>
  <c r="I50" i="2"/>
  <c r="L50" i="2"/>
  <c r="I49" i="2"/>
  <c r="J49" i="2"/>
  <c r="L49" i="2"/>
  <c r="I48" i="2"/>
  <c r="I47" i="2"/>
  <c r="L47" i="2"/>
  <c r="I46" i="2"/>
  <c r="I45" i="2"/>
  <c r="L45" i="2"/>
  <c r="I44" i="2"/>
  <c r="I43" i="2"/>
  <c r="L43" i="2"/>
  <c r="I42" i="2"/>
  <c r="L42" i="2"/>
  <c r="I41" i="2"/>
  <c r="J41" i="2"/>
  <c r="N41" i="2"/>
  <c r="I40" i="2"/>
  <c r="I39" i="2"/>
  <c r="J39" i="2"/>
  <c r="I38" i="2"/>
  <c r="L38" i="2"/>
  <c r="I37" i="2"/>
  <c r="I36" i="2"/>
  <c r="I35" i="2"/>
  <c r="L35" i="2"/>
  <c r="I33" i="2"/>
  <c r="L33" i="2"/>
  <c r="I32" i="2"/>
  <c r="L32" i="2"/>
  <c r="I31" i="2"/>
  <c r="I30" i="2"/>
  <c r="L30" i="2"/>
  <c r="I29" i="2"/>
  <c r="I28" i="2"/>
  <c r="J28" i="2"/>
  <c r="I27" i="2"/>
  <c r="L27" i="2"/>
  <c r="I26" i="2"/>
  <c r="L26" i="2"/>
  <c r="I25" i="2"/>
  <c r="M24" i="2"/>
  <c r="I24" i="2"/>
  <c r="L24" i="2"/>
  <c r="J24" i="2"/>
  <c r="N24" i="2"/>
  <c r="M23" i="2"/>
  <c r="I23" i="2"/>
  <c r="I22" i="2"/>
  <c r="L22" i="2"/>
  <c r="I21" i="2"/>
  <c r="L21" i="2"/>
  <c r="I20" i="2"/>
  <c r="I19" i="2"/>
  <c r="L19" i="2"/>
  <c r="I18" i="2"/>
  <c r="I17" i="2"/>
  <c r="L17" i="2"/>
  <c r="I16" i="2"/>
  <c r="I15" i="2"/>
  <c r="L15" i="2"/>
  <c r="I14" i="2"/>
  <c r="J14" i="2"/>
  <c r="L14" i="2"/>
  <c r="I13" i="2"/>
  <c r="L13" i="2"/>
  <c r="I12" i="2"/>
  <c r="I11" i="2"/>
  <c r="I9" i="2"/>
  <c r="L9" i="2"/>
  <c r="I8" i="2"/>
  <c r="J40" i="6"/>
  <c r="P40" i="6"/>
  <c r="J39" i="6"/>
  <c r="P39" i="6"/>
  <c r="J38" i="6"/>
  <c r="P38" i="6"/>
  <c r="O37" i="6"/>
  <c r="P37" i="6"/>
  <c r="J37" i="6"/>
  <c r="O36" i="6"/>
  <c r="J36" i="6"/>
  <c r="P36" i="6"/>
  <c r="O35" i="6"/>
  <c r="J35" i="6"/>
  <c r="P35" i="6"/>
  <c r="O34" i="6"/>
  <c r="P34" i="6"/>
  <c r="J34" i="6"/>
  <c r="O33" i="6"/>
  <c r="J33" i="6"/>
  <c r="P33" i="6"/>
  <c r="J32" i="6"/>
  <c r="P32" i="6"/>
  <c r="O31" i="6"/>
  <c r="J31" i="6"/>
  <c r="J30" i="6"/>
  <c r="P30" i="6"/>
  <c r="J29" i="6"/>
  <c r="P29" i="6"/>
  <c r="J28" i="6"/>
  <c r="P28" i="6"/>
  <c r="O27" i="6"/>
  <c r="J27" i="6"/>
  <c r="P27" i="6"/>
  <c r="O26" i="6"/>
  <c r="J26" i="6"/>
  <c r="P26" i="6"/>
  <c r="O25" i="6"/>
  <c r="P25" i="6"/>
  <c r="J25" i="6"/>
  <c r="O24" i="6"/>
  <c r="J24" i="6"/>
  <c r="P24" i="6"/>
  <c r="O23" i="6"/>
  <c r="J23" i="6"/>
  <c r="P23" i="6"/>
  <c r="O22" i="6"/>
  <c r="P22" i="6"/>
  <c r="J22" i="6"/>
  <c r="O21" i="6"/>
  <c r="J21" i="6"/>
  <c r="P21" i="6"/>
  <c r="O20" i="6"/>
  <c r="J20" i="6"/>
  <c r="O19" i="6"/>
  <c r="J19" i="6"/>
  <c r="P19" i="6"/>
  <c r="O18" i="6"/>
  <c r="J18" i="6"/>
  <c r="P18" i="6"/>
  <c r="O17" i="6"/>
  <c r="J17" i="6"/>
  <c r="O16" i="6"/>
  <c r="J16" i="6"/>
  <c r="P16" i="6"/>
  <c r="O15" i="6"/>
  <c r="J15" i="6"/>
  <c r="P15" i="6"/>
  <c r="O14" i="6"/>
  <c r="J14" i="6"/>
  <c r="P14" i="6"/>
  <c r="O13" i="6"/>
  <c r="J13" i="6"/>
  <c r="P13" i="6"/>
  <c r="O12" i="6"/>
  <c r="J12" i="6"/>
  <c r="P12" i="6"/>
  <c r="P11" i="6"/>
  <c r="O10" i="6"/>
  <c r="O9" i="6"/>
  <c r="J9" i="6"/>
  <c r="P9" i="6"/>
  <c r="O8" i="6"/>
  <c r="J8" i="6"/>
  <c r="I20" i="11"/>
  <c r="J20" i="11"/>
  <c r="I19" i="11"/>
  <c r="L19" i="11"/>
  <c r="I18" i="11"/>
  <c r="L18" i="11"/>
  <c r="I17" i="11"/>
  <c r="L17" i="11"/>
  <c r="I16" i="11"/>
  <c r="J16" i="11"/>
  <c r="I15" i="11"/>
  <c r="J15" i="11"/>
  <c r="L13" i="11"/>
  <c r="J13" i="11"/>
  <c r="I12" i="11"/>
  <c r="J12" i="11"/>
  <c r="I11" i="11"/>
  <c r="L11" i="11"/>
  <c r="I10" i="11"/>
  <c r="J10" i="11"/>
  <c r="L8" i="11"/>
  <c r="L10" i="11"/>
  <c r="I12" i="10"/>
  <c r="I11" i="10"/>
  <c r="L11" i="10"/>
  <c r="I10" i="10"/>
  <c r="I9" i="10"/>
  <c r="L9" i="10"/>
  <c r="J9" i="10"/>
  <c r="N9" i="10"/>
  <c r="O9" i="10"/>
  <c r="I8" i="10"/>
  <c r="L8" i="10"/>
  <c r="N17" i="5"/>
  <c r="I16" i="5"/>
  <c r="L16" i="5"/>
  <c r="I13" i="5"/>
  <c r="I12" i="5"/>
  <c r="I11" i="5"/>
  <c r="I10" i="5"/>
  <c r="L10" i="5"/>
  <c r="I9" i="5"/>
  <c r="L9" i="5"/>
  <c r="I8" i="5"/>
  <c r="K49" i="7"/>
  <c r="L44" i="7"/>
  <c r="N44" i="7"/>
  <c r="O44" i="7"/>
  <c r="J44" i="7"/>
  <c r="I43" i="7"/>
  <c r="J43" i="7"/>
  <c r="N43" i="7"/>
  <c r="O43" i="7"/>
  <c r="L43" i="7"/>
  <c r="I42" i="7"/>
  <c r="L42" i="7"/>
  <c r="N42" i="7"/>
  <c r="O42" i="7"/>
  <c r="I41" i="7"/>
  <c r="J41" i="7"/>
  <c r="N41" i="7"/>
  <c r="O41" i="7"/>
  <c r="I40" i="7"/>
  <c r="J40" i="7"/>
  <c r="N40" i="7"/>
  <c r="O40" i="7"/>
  <c r="I39" i="7"/>
  <c r="L39" i="7"/>
  <c r="I38" i="7"/>
  <c r="L38" i="7"/>
  <c r="I37" i="7"/>
  <c r="L37" i="7"/>
  <c r="I36" i="7"/>
  <c r="I35" i="7"/>
  <c r="I34" i="7"/>
  <c r="L34" i="7"/>
  <c r="I33" i="7"/>
  <c r="J33" i="7"/>
  <c r="N33" i="7"/>
  <c r="I32" i="7"/>
  <c r="J32" i="7"/>
  <c r="N32" i="7"/>
  <c r="O32" i="7"/>
  <c r="I31" i="7"/>
  <c r="I30" i="7"/>
  <c r="J30" i="7"/>
  <c r="I29" i="7"/>
  <c r="I28" i="7"/>
  <c r="L28" i="7"/>
  <c r="I27" i="7"/>
  <c r="I26" i="7"/>
  <c r="L26" i="7"/>
  <c r="I25" i="7"/>
  <c r="J25" i="7"/>
  <c r="I24" i="7"/>
  <c r="L24" i="7"/>
  <c r="N24" i="7"/>
  <c r="O24" i="7"/>
  <c r="I21" i="7"/>
  <c r="L21" i="7"/>
  <c r="J21" i="7"/>
  <c r="I17" i="7"/>
  <c r="L17" i="7"/>
  <c r="N17" i="7"/>
  <c r="O17" i="7"/>
  <c r="I16" i="7"/>
  <c r="L16" i="7"/>
  <c r="J16" i="7"/>
  <c r="I15" i="7"/>
  <c r="O15" i="7"/>
  <c r="J15" i="7"/>
  <c r="N15" i="7"/>
  <c r="I14" i="7"/>
  <c r="J14" i="7"/>
  <c r="L14" i="7"/>
  <c r="N14" i="7"/>
  <c r="O14" i="7"/>
  <c r="I13" i="7"/>
  <c r="J13" i="7"/>
  <c r="I12" i="7"/>
  <c r="L12" i="7"/>
  <c r="I10" i="7"/>
  <c r="M49" i="7"/>
  <c r="I9" i="7"/>
  <c r="L9" i="7"/>
  <c r="I8" i="7"/>
  <c r="I49" i="7"/>
  <c r="P82" i="3"/>
  <c r="Q82" i="3"/>
  <c r="P81" i="3"/>
  <c r="Q81" i="3"/>
  <c r="P79" i="3"/>
  <c r="K79" i="3"/>
  <c r="K85" i="3"/>
  <c r="P78" i="3"/>
  <c r="Q78" i="3"/>
  <c r="P75" i="3"/>
  <c r="Q75" i="3"/>
  <c r="P74" i="3"/>
  <c r="Q74" i="3"/>
  <c r="P73" i="3"/>
  <c r="Q73" i="3"/>
  <c r="P72" i="3"/>
  <c r="Q72" i="3"/>
  <c r="P71" i="3"/>
  <c r="Q71" i="3"/>
  <c r="P70" i="3"/>
  <c r="Q70" i="3"/>
  <c r="P67" i="3"/>
  <c r="Q67" i="3"/>
  <c r="P64" i="3"/>
  <c r="Q64" i="3"/>
  <c r="P63" i="3"/>
  <c r="Q63" i="3"/>
  <c r="P61" i="3"/>
  <c r="Q61" i="3"/>
  <c r="P60" i="3"/>
  <c r="Q60" i="3"/>
  <c r="P59" i="3"/>
  <c r="Q59" i="3"/>
  <c r="P58" i="3"/>
  <c r="Q58" i="3"/>
  <c r="P57" i="3"/>
  <c r="Q57" i="3"/>
  <c r="P56" i="3"/>
  <c r="Q56" i="3"/>
  <c r="P55" i="3"/>
  <c r="Q55" i="3"/>
  <c r="P54" i="3"/>
  <c r="Q54" i="3"/>
  <c r="P52" i="3"/>
  <c r="Q52" i="3"/>
  <c r="P51" i="3"/>
  <c r="Q51" i="3"/>
  <c r="P50" i="3"/>
  <c r="Q50" i="3"/>
  <c r="P49" i="3"/>
  <c r="Q49" i="3"/>
  <c r="P48" i="3"/>
  <c r="Q48" i="3"/>
  <c r="P45" i="3"/>
  <c r="Q45" i="3"/>
  <c r="P44" i="3"/>
  <c r="Q44" i="3"/>
  <c r="P43" i="3"/>
  <c r="Q43" i="3"/>
  <c r="P42" i="3"/>
  <c r="Q42" i="3"/>
  <c r="P41" i="3"/>
  <c r="Q41" i="3"/>
  <c r="P40" i="3"/>
  <c r="Q40" i="3"/>
  <c r="P38" i="3"/>
  <c r="Q38" i="3"/>
  <c r="P37" i="3"/>
  <c r="Q37" i="3"/>
  <c r="P36" i="3"/>
  <c r="Q36" i="3"/>
  <c r="P34" i="3"/>
  <c r="Q34" i="3"/>
  <c r="P33" i="3"/>
  <c r="Q33" i="3"/>
  <c r="P32" i="3"/>
  <c r="Q32" i="3"/>
  <c r="P31" i="3"/>
  <c r="Q31" i="3"/>
  <c r="P30" i="3"/>
  <c r="Q30" i="3"/>
  <c r="P29" i="3"/>
  <c r="Q29" i="3"/>
  <c r="P27" i="3"/>
  <c r="Q27" i="3"/>
  <c r="Q26" i="3"/>
  <c r="P25" i="3"/>
  <c r="Q25" i="3"/>
  <c r="P23" i="3"/>
  <c r="Q23" i="3"/>
  <c r="P22" i="3"/>
  <c r="Q22" i="3"/>
  <c r="P21" i="3"/>
  <c r="Q21" i="3"/>
  <c r="P20" i="3"/>
  <c r="Q20" i="3"/>
  <c r="P19" i="3"/>
  <c r="Q19" i="3"/>
  <c r="P17" i="3"/>
  <c r="Q17" i="3"/>
  <c r="P16" i="3"/>
  <c r="Q16" i="3"/>
  <c r="P15" i="3"/>
  <c r="Q15" i="3"/>
  <c r="P14" i="3"/>
  <c r="Q14" i="3"/>
  <c r="P13" i="3"/>
  <c r="Q13" i="3"/>
  <c r="P12" i="3"/>
  <c r="Q12" i="3"/>
  <c r="P10" i="3"/>
  <c r="Q10" i="3"/>
  <c r="P9" i="3"/>
  <c r="Q9" i="3"/>
  <c r="K15" i="10"/>
  <c r="M15" i="10"/>
  <c r="H15" i="10"/>
  <c r="N48" i="6"/>
  <c r="M48" i="6"/>
  <c r="L48" i="6"/>
  <c r="K48" i="6"/>
  <c r="J11" i="10"/>
  <c r="N11" i="10"/>
  <c r="O11" i="10"/>
  <c r="J18" i="11"/>
  <c r="L12" i="11"/>
  <c r="P17" i="6"/>
  <c r="L16" i="11"/>
  <c r="N15" i="5"/>
  <c r="O15" i="5"/>
  <c r="P20" i="6"/>
  <c r="J153" i="2"/>
  <c r="N153" i="2"/>
  <c r="O153" i="2"/>
  <c r="N14" i="5"/>
  <c r="O14" i="5"/>
  <c r="J37" i="7"/>
  <c r="N665" i="1"/>
  <c r="O665" i="1"/>
  <c r="S665" i="1"/>
  <c r="N558" i="1"/>
  <c r="O558" i="1"/>
  <c r="S558" i="1"/>
  <c r="N395" i="1"/>
  <c r="O395" i="1"/>
  <c r="S395" i="1"/>
  <c r="N368" i="1"/>
  <c r="O368" i="1"/>
  <c r="S368" i="1"/>
  <c r="N258" i="1"/>
  <c r="O258" i="1"/>
  <c r="S258" i="1"/>
  <c r="L40" i="7"/>
  <c r="L15" i="7"/>
  <c r="N63" i="2"/>
  <c r="O63" i="2"/>
  <c r="J8" i="11"/>
  <c r="J19" i="11"/>
  <c r="J11" i="11"/>
  <c r="J17" i="11"/>
  <c r="L15" i="11"/>
  <c r="O109" i="2"/>
  <c r="O24" i="2"/>
  <c r="J129" i="2"/>
  <c r="N129" i="2"/>
  <c r="O129" i="2"/>
  <c r="J113" i="2"/>
  <c r="N113" i="2"/>
  <c r="J45" i="2"/>
  <c r="N45" i="2"/>
  <c r="O45" i="2"/>
  <c r="L141" i="2"/>
  <c r="O141" i="2"/>
  <c r="L121" i="2"/>
  <c r="L105" i="2"/>
  <c r="L41" i="2"/>
  <c r="O41" i="2"/>
  <c r="J32" i="2"/>
  <c r="L109" i="2"/>
  <c r="L137" i="2"/>
  <c r="L101" i="2"/>
  <c r="L81" i="2"/>
  <c r="L28" i="2"/>
  <c r="L36" i="2"/>
  <c r="J36" i="2"/>
  <c r="N36" i="2"/>
  <c r="O36" i="2"/>
  <c r="L53" i="2"/>
  <c r="J57" i="2"/>
  <c r="J61" i="2"/>
  <c r="L65" i="2"/>
  <c r="J69" i="2"/>
  <c r="L76" i="2"/>
  <c r="N76" i="2"/>
  <c r="J76" i="2"/>
  <c r="J79" i="2"/>
  <c r="N79" i="2"/>
  <c r="O79" i="2"/>
  <c r="L95" i="2"/>
  <c r="J95" i="2"/>
  <c r="N95" i="2"/>
  <c r="O95" i="2"/>
  <c r="L97" i="2"/>
  <c r="L104" i="2"/>
  <c r="J104" i="2"/>
  <c r="N104" i="2"/>
  <c r="O104" i="2"/>
  <c r="L108" i="2"/>
  <c r="J108" i="2"/>
  <c r="L111" i="2"/>
  <c r="J111" i="2"/>
  <c r="L119" i="2"/>
  <c r="J119" i="2"/>
  <c r="L123" i="2"/>
  <c r="J123" i="2"/>
  <c r="N123" i="2"/>
  <c r="O123" i="2"/>
  <c r="L126" i="2"/>
  <c r="J126" i="2"/>
  <c r="L131" i="2"/>
  <c r="J131" i="2"/>
  <c r="N131" i="2"/>
  <c r="O131" i="2"/>
  <c r="L139" i="2"/>
  <c r="J139" i="2"/>
  <c r="L143" i="2"/>
  <c r="J143" i="2"/>
  <c r="N143" i="2"/>
  <c r="O143" i="2"/>
  <c r="J65" i="2"/>
  <c r="L12" i="2"/>
  <c r="J12" i="2"/>
  <c r="N12" i="2"/>
  <c r="O12" i="2"/>
  <c r="L23" i="2"/>
  <c r="J23" i="2"/>
  <c r="N23" i="2"/>
  <c r="O23" i="2"/>
  <c r="L25" i="2"/>
  <c r="J25" i="2"/>
  <c r="N25" i="2"/>
  <c r="L31" i="2"/>
  <c r="J31" i="2"/>
  <c r="L40" i="2"/>
  <c r="J40" i="2"/>
  <c r="N40" i="2"/>
  <c r="L48" i="2"/>
  <c r="J48" i="2"/>
  <c r="N48" i="2"/>
  <c r="O48" i="2"/>
  <c r="L87" i="2"/>
  <c r="J87" i="2"/>
  <c r="J97" i="2"/>
  <c r="N97" i="2"/>
  <c r="O97" i="2"/>
  <c r="L69" i="2"/>
  <c r="L10" i="2"/>
  <c r="J10" i="2"/>
  <c r="N10" i="2"/>
  <c r="O10" i="2"/>
  <c r="J148" i="2"/>
  <c r="N148" i="2"/>
  <c r="O148" i="2"/>
  <c r="J144" i="2"/>
  <c r="J140" i="2"/>
  <c r="N140" i="2"/>
  <c r="O140" i="2"/>
  <c r="J132" i="2"/>
  <c r="N132" i="2"/>
  <c r="O132" i="2"/>
  <c r="J128" i="2"/>
  <c r="N128" i="2"/>
  <c r="O128" i="2"/>
  <c r="N124" i="2"/>
  <c r="O124" i="2"/>
  <c r="J120" i="2"/>
  <c r="N120" i="2"/>
  <c r="O120" i="2"/>
  <c r="J116" i="2"/>
  <c r="N116" i="2"/>
  <c r="O116" i="2"/>
  <c r="J112" i="2"/>
  <c r="N112" i="2"/>
  <c r="O112" i="2"/>
  <c r="N100" i="2"/>
  <c r="O100" i="2"/>
  <c r="J96" i="2"/>
  <c r="N96" i="2"/>
  <c r="O96" i="2"/>
  <c r="J88" i="2"/>
  <c r="N88" i="2"/>
  <c r="J84" i="2"/>
  <c r="N84" i="2"/>
  <c r="O84" i="2"/>
  <c r="J80" i="2"/>
  <c r="J68" i="2"/>
  <c r="N68" i="2"/>
  <c r="O68" i="2"/>
  <c r="J64" i="2"/>
  <c r="N64" i="2"/>
  <c r="O64" i="2"/>
  <c r="J60" i="2"/>
  <c r="N56" i="2"/>
  <c r="O56" i="2"/>
  <c r="J52" i="2"/>
  <c r="J27" i="2"/>
  <c r="N27" i="2"/>
  <c r="O27" i="2"/>
  <c r="J19" i="2"/>
  <c r="N19" i="2"/>
  <c r="O19" i="2"/>
  <c r="J15" i="2"/>
  <c r="N15" i="2"/>
  <c r="O15" i="2"/>
  <c r="J151" i="2"/>
  <c r="N151" i="2"/>
  <c r="O151" i="2"/>
  <c r="J147" i="2"/>
  <c r="N147" i="2"/>
  <c r="O147" i="2"/>
  <c r="J135" i="2"/>
  <c r="N135" i="2"/>
  <c r="O135" i="2"/>
  <c r="J107" i="2"/>
  <c r="N107" i="2"/>
  <c r="O107" i="2"/>
  <c r="J103" i="2"/>
  <c r="N103" i="2"/>
  <c r="O103" i="2"/>
  <c r="J99" i="2"/>
  <c r="J91" i="2"/>
  <c r="N91" i="2"/>
  <c r="O91" i="2"/>
  <c r="J71" i="2"/>
  <c r="N71" i="2"/>
  <c r="O71" i="2"/>
  <c r="J67" i="2"/>
  <c r="N67" i="2"/>
  <c r="O67" i="2"/>
  <c r="J55" i="2"/>
  <c r="N55" i="2"/>
  <c r="O55" i="2"/>
  <c r="J51" i="2"/>
  <c r="J47" i="2"/>
  <c r="N47" i="2"/>
  <c r="O47" i="2"/>
  <c r="J43" i="2"/>
  <c r="N43" i="2"/>
  <c r="O43" i="2"/>
  <c r="J35" i="2"/>
  <c r="N35" i="2"/>
  <c r="O35" i="2"/>
  <c r="J30" i="2"/>
  <c r="N30" i="2"/>
  <c r="O30" i="2"/>
  <c r="J26" i="2"/>
  <c r="N26" i="2"/>
  <c r="O26" i="2"/>
  <c r="J22" i="2"/>
  <c r="N22" i="2"/>
  <c r="J18" i="2"/>
  <c r="N14" i="2"/>
  <c r="O14" i="2"/>
  <c r="J146" i="2"/>
  <c r="N146" i="2"/>
  <c r="O146" i="2"/>
  <c r="J142" i="2"/>
  <c r="N142" i="2"/>
  <c r="O142" i="2"/>
  <c r="J138" i="2"/>
  <c r="N138" i="2"/>
  <c r="O138" i="2"/>
  <c r="J122" i="2"/>
  <c r="N122" i="2"/>
  <c r="O122" i="2"/>
  <c r="J118" i="2"/>
  <c r="N118" i="2"/>
  <c r="O118" i="2"/>
  <c r="J114" i="2"/>
  <c r="N114" i="2"/>
  <c r="O114" i="2"/>
  <c r="J110" i="2"/>
  <c r="N110" i="2"/>
  <c r="O110" i="2"/>
  <c r="J106" i="2"/>
  <c r="N106" i="2"/>
  <c r="O106" i="2"/>
  <c r="J102" i="2"/>
  <c r="N102" i="2"/>
  <c r="O102" i="2"/>
  <c r="J98" i="2"/>
  <c r="N98" i="2"/>
  <c r="O98" i="2"/>
  <c r="J94" i="2"/>
  <c r="N94" i="2"/>
  <c r="O94" i="2"/>
  <c r="J90" i="2"/>
  <c r="N90" i="2"/>
  <c r="O90" i="2"/>
  <c r="J86" i="2"/>
  <c r="N86" i="2"/>
  <c r="O86" i="2"/>
  <c r="J82" i="2"/>
  <c r="N82" i="2"/>
  <c r="O82" i="2"/>
  <c r="J78" i="2"/>
  <c r="N78" i="2"/>
  <c r="O78" i="2"/>
  <c r="J74" i="2"/>
  <c r="N74" i="2"/>
  <c r="O74" i="2"/>
  <c r="J66" i="2"/>
  <c r="J58" i="2"/>
  <c r="N58" i="2"/>
  <c r="O58" i="2"/>
  <c r="J50" i="2"/>
  <c r="N50" i="2"/>
  <c r="O50" i="2"/>
  <c r="J46" i="2"/>
  <c r="J42" i="2"/>
  <c r="N42" i="2"/>
  <c r="O42" i="2"/>
  <c r="J38" i="2"/>
  <c r="N38" i="2"/>
  <c r="O38" i="2"/>
  <c r="J33" i="2"/>
  <c r="N33" i="2"/>
  <c r="O33" i="2"/>
  <c r="J21" i="2"/>
  <c r="N21" i="2"/>
  <c r="O21" i="2"/>
  <c r="J17" i="2"/>
  <c r="N17" i="2"/>
  <c r="O17" i="2"/>
  <c r="J13" i="2"/>
  <c r="N13" i="2"/>
  <c r="O13" i="2"/>
  <c r="J9" i="2"/>
  <c r="J34" i="7"/>
  <c r="L32" i="7"/>
  <c r="L13" i="7"/>
  <c r="N37" i="7"/>
  <c r="O37" i="7"/>
  <c r="J17" i="7"/>
  <c r="J24" i="7"/>
  <c r="L27" i="7"/>
  <c r="J39" i="7"/>
  <c r="N39" i="7"/>
  <c r="O39" i="7"/>
  <c r="J12" i="7"/>
  <c r="N12" i="7"/>
  <c r="O12" i="7"/>
  <c r="N34" i="7"/>
  <c r="O34" i="7"/>
  <c r="L22" i="7"/>
  <c r="J26" i="7"/>
  <c r="N26" i="7"/>
  <c r="O26" i="7"/>
  <c r="J28" i="7"/>
  <c r="N28" i="7"/>
  <c r="O28" i="7"/>
  <c r="L11" i="7"/>
  <c r="J23" i="7"/>
  <c r="N23" i="7"/>
  <c r="L41" i="7"/>
  <c r="J10" i="7"/>
  <c r="N10" i="7"/>
  <c r="O10" i="7"/>
  <c r="J42" i="7"/>
  <c r="L36" i="7"/>
  <c r="J9" i="7"/>
  <c r="N9" i="7"/>
  <c r="L10" i="7"/>
  <c r="N139" i="2"/>
  <c r="O139" i="2"/>
  <c r="N126" i="2"/>
  <c r="O126" i="2"/>
  <c r="N119" i="2"/>
  <c r="O119" i="2"/>
  <c r="N87" i="2"/>
  <c r="O87" i="2"/>
  <c r="O25" i="2"/>
  <c r="N9" i="2"/>
  <c r="N31" i="2"/>
  <c r="O31" i="2"/>
  <c r="O76" i="2"/>
  <c r="N61" i="2"/>
  <c r="O61" i="2"/>
  <c r="N69" i="2"/>
  <c r="O69" i="2"/>
  <c r="O40" i="2"/>
  <c r="N111" i="2"/>
  <c r="O111" i="2"/>
  <c r="O9" i="2"/>
  <c r="L442" i="1"/>
  <c r="N442" i="1"/>
  <c r="O442" i="1"/>
  <c r="S442" i="1"/>
  <c r="O632" i="1"/>
  <c r="S632" i="1"/>
  <c r="O427" i="1"/>
  <c r="S427" i="1"/>
  <c r="O461" i="1"/>
  <c r="S461" i="1"/>
  <c r="N65" i="1"/>
  <c r="O65" i="1"/>
  <c r="S65" i="1"/>
  <c r="N348" i="1"/>
  <c r="O348" i="1"/>
  <c r="S348" i="1"/>
  <c r="N277" i="1"/>
  <c r="O277" i="1"/>
  <c r="S277" i="1"/>
  <c r="N454" i="1"/>
  <c r="O454" i="1"/>
  <c r="S454" i="1"/>
  <c r="O272" i="1"/>
  <c r="S272" i="1"/>
  <c r="N283" i="1"/>
  <c r="O283" i="1"/>
  <c r="S283" i="1"/>
  <c r="N534" i="1"/>
  <c r="O534" i="1"/>
  <c r="S534" i="1"/>
  <c r="O633" i="1"/>
  <c r="S633" i="1"/>
  <c r="O676" i="1"/>
  <c r="S676" i="1"/>
  <c r="O497" i="1"/>
  <c r="S497" i="1"/>
  <c r="O499" i="1"/>
  <c r="S499" i="1"/>
  <c r="O571" i="1"/>
  <c r="S571" i="1"/>
  <c r="O677" i="1"/>
  <c r="S677" i="1"/>
  <c r="N733" i="1"/>
  <c r="O733" i="1"/>
  <c r="S733" i="1"/>
  <c r="O273" i="1"/>
  <c r="S273" i="1"/>
  <c r="N764" i="1"/>
  <c r="O764" i="1"/>
  <c r="S764" i="1"/>
  <c r="N293" i="1"/>
  <c r="O293" i="1"/>
  <c r="S293" i="1"/>
  <c r="O444" i="1"/>
  <c r="S444" i="1"/>
  <c r="O568" i="1"/>
  <c r="S568" i="1"/>
  <c r="O573" i="1"/>
  <c r="S573" i="1"/>
  <c r="N584" i="1"/>
  <c r="O584" i="1"/>
  <c r="S584" i="1"/>
  <c r="N587" i="1"/>
  <c r="O587" i="1"/>
  <c r="S587" i="1"/>
  <c r="N741" i="1"/>
  <c r="O741" i="1"/>
  <c r="S741" i="1"/>
  <c r="O340" i="1"/>
  <c r="S340" i="1"/>
  <c r="O496" i="1"/>
  <c r="S496" i="1"/>
  <c r="O500" i="1"/>
  <c r="S500" i="1"/>
  <c r="N546" i="1"/>
  <c r="O546" i="1"/>
  <c r="S546" i="1"/>
  <c r="N190" i="1"/>
  <c r="O190" i="1"/>
  <c r="S190" i="1"/>
  <c r="L782" i="1"/>
  <c r="O339" i="1"/>
  <c r="S339" i="1"/>
  <c r="O342" i="1"/>
  <c r="S342" i="1"/>
  <c r="N533" i="1"/>
  <c r="O533" i="1"/>
  <c r="S533" i="1"/>
  <c r="O569" i="1"/>
  <c r="S569" i="1"/>
  <c r="N701" i="1"/>
  <c r="O701" i="1"/>
  <c r="S701" i="1"/>
  <c r="N736" i="1"/>
  <c r="O736" i="1"/>
  <c r="S736" i="1"/>
  <c r="O338" i="1"/>
  <c r="S338" i="1"/>
  <c r="O12" i="1"/>
  <c r="S12" i="1"/>
  <c r="N278" i="1"/>
  <c r="O278" i="1"/>
  <c r="S278" i="1"/>
  <c r="N400" i="1"/>
  <c r="O400" i="1"/>
  <c r="S400" i="1"/>
  <c r="O443" i="1"/>
  <c r="S443" i="1"/>
  <c r="O445" i="1"/>
  <c r="S445" i="1"/>
  <c r="N451" i="1"/>
  <c r="O451" i="1"/>
  <c r="S451" i="1"/>
  <c r="N540" i="1"/>
  <c r="O540" i="1"/>
  <c r="S540" i="1"/>
  <c r="O675" i="1"/>
  <c r="S675" i="1"/>
  <c r="O498" i="1"/>
  <c r="S498" i="1"/>
  <c r="N747" i="1"/>
  <c r="O747" i="1"/>
  <c r="S747" i="1"/>
  <c r="O337" i="1"/>
  <c r="S337" i="1"/>
  <c r="L8" i="7"/>
  <c r="J8" i="7"/>
  <c r="L62" i="2"/>
  <c r="L83" i="2"/>
  <c r="J83" i="2"/>
  <c r="J92" i="2"/>
  <c r="J115" i="2"/>
  <c r="N115" i="2"/>
  <c r="O115" i="2"/>
  <c r="L115" i="2"/>
  <c r="J150" i="2"/>
  <c r="N150" i="2"/>
  <c r="O150" i="2"/>
  <c r="L150" i="2"/>
  <c r="M154" i="2"/>
  <c r="L33" i="7"/>
  <c r="N66" i="2"/>
  <c r="O66" i="2"/>
  <c r="N65" i="2"/>
  <c r="O65" i="2"/>
  <c r="N32" i="2"/>
  <c r="I13" i="1"/>
  <c r="J27" i="7"/>
  <c r="N27" i="7"/>
  <c r="O27" i="7"/>
  <c r="J35" i="7"/>
  <c r="N35" i="7"/>
  <c r="O35" i="7"/>
  <c r="L35" i="7"/>
  <c r="P31" i="6"/>
  <c r="I154" i="2"/>
  <c r="L8" i="2"/>
  <c r="J8" i="2"/>
  <c r="L18" i="2"/>
  <c r="N18" i="2"/>
  <c r="O18" i="2"/>
  <c r="O22" i="2"/>
  <c r="L44" i="2"/>
  <c r="O44" i="2"/>
  <c r="J44" i="2"/>
  <c r="N44" i="2"/>
  <c r="N49" i="2"/>
  <c r="O49" i="2"/>
  <c r="N53" i="2"/>
  <c r="O53" i="2"/>
  <c r="O85" i="2"/>
  <c r="J85" i="2"/>
  <c r="N85" i="2"/>
  <c r="L85" i="2"/>
  <c r="J117" i="2"/>
  <c r="L117" i="2"/>
  <c r="L127" i="2"/>
  <c r="J127" i="2"/>
  <c r="N137" i="2"/>
  <c r="O137" i="2"/>
  <c r="L145" i="2"/>
  <c r="J145" i="2"/>
  <c r="L152" i="2"/>
  <c r="J152" i="2"/>
  <c r="N152" i="2"/>
  <c r="O152" i="2"/>
  <c r="J11" i="7"/>
  <c r="N11" i="7"/>
  <c r="O11" i="7"/>
  <c r="J16" i="2"/>
  <c r="N16" i="2"/>
  <c r="O16" i="2"/>
  <c r="L16" i="2"/>
  <c r="L29" i="2"/>
  <c r="L59" i="2"/>
  <c r="J59" i="2"/>
  <c r="L75" i="2"/>
  <c r="J782" i="1"/>
  <c r="L31" i="7"/>
  <c r="J31" i="7"/>
  <c r="N31" i="7"/>
  <c r="O31" i="7"/>
  <c r="L12" i="10"/>
  <c r="J12" i="10"/>
  <c r="O32" i="2"/>
  <c r="L39" i="2"/>
  <c r="N39" i="2"/>
  <c r="O39" i="2"/>
  <c r="L72" i="2"/>
  <c r="J72" i="2"/>
  <c r="O125" i="2"/>
  <c r="L130" i="2"/>
  <c r="J130" i="2"/>
  <c r="L136" i="2"/>
  <c r="J136" i="2"/>
  <c r="N136" i="2"/>
  <c r="J62" i="2"/>
  <c r="N62" i="2"/>
  <c r="O62" i="2"/>
  <c r="J29" i="2"/>
  <c r="N29" i="2"/>
  <c r="O29" i="2"/>
  <c r="N46" i="2"/>
  <c r="J75" i="2"/>
  <c r="N52" i="2"/>
  <c r="O52" i="2"/>
  <c r="O136" i="2"/>
  <c r="L92" i="2"/>
  <c r="N13" i="7"/>
  <c r="O13" i="7"/>
  <c r="L29" i="7"/>
  <c r="J29" i="7"/>
  <c r="N29" i="7"/>
  <c r="O29" i="7"/>
  <c r="J10" i="10"/>
  <c r="N10" i="10"/>
  <c r="O10" i="10"/>
  <c r="L10" i="10"/>
  <c r="L15" i="10"/>
  <c r="J48" i="6"/>
  <c r="P8" i="6"/>
  <c r="P48" i="6"/>
  <c r="L11" i="2"/>
  <c r="J11" i="2"/>
  <c r="J20" i="2"/>
  <c r="L20" i="2"/>
  <c r="N28" i="2"/>
  <c r="O28" i="2"/>
  <c r="L37" i="2"/>
  <c r="J37" i="2"/>
  <c r="N37" i="2"/>
  <c r="O37" i="2"/>
  <c r="O46" i="2"/>
  <c r="L46" i="2"/>
  <c r="J70" i="2"/>
  <c r="L70" i="2"/>
  <c r="O81" i="2"/>
  <c r="N105" i="2"/>
  <c r="O105" i="2"/>
  <c r="O113" i="2"/>
  <c r="J134" i="2"/>
  <c r="N134" i="2"/>
  <c r="O134" i="2"/>
  <c r="L134" i="2"/>
  <c r="L144" i="2"/>
  <c r="N144" i="2"/>
  <c r="O144" i="2"/>
  <c r="L51" i="2"/>
  <c r="N51" i="2"/>
  <c r="O51" i="2"/>
  <c r="N133" i="2"/>
  <c r="O133" i="2"/>
  <c r="J149" i="2"/>
  <c r="N149" i="2"/>
  <c r="O149" i="2"/>
  <c r="O48" i="6"/>
  <c r="L89" i="2"/>
  <c r="N89" i="2"/>
  <c r="O89" i="2"/>
  <c r="J8" i="10"/>
  <c r="O73" i="2"/>
  <c r="L93" i="2"/>
  <c r="J93" i="2"/>
  <c r="N93" i="2"/>
  <c r="O93" i="2"/>
  <c r="N782" i="1"/>
  <c r="L154" i="2"/>
  <c r="N70" i="2"/>
  <c r="O70" i="2"/>
  <c r="N20" i="2"/>
  <c r="O20" i="2"/>
  <c r="N92" i="2"/>
  <c r="O92" i="2"/>
  <c r="N11" i="2"/>
  <c r="O11" i="2"/>
  <c r="N75" i="2"/>
  <c r="O75" i="2"/>
  <c r="N130" i="2"/>
  <c r="O130" i="2"/>
  <c r="N72" i="2"/>
  <c r="O72" i="2"/>
  <c r="N12" i="10"/>
  <c r="O12" i="10"/>
  <c r="N117" i="2"/>
  <c r="O117" i="2"/>
  <c r="I782" i="1"/>
  <c r="O13" i="1"/>
  <c r="N83" i="2"/>
  <c r="O83" i="2"/>
  <c r="N8" i="7"/>
  <c r="O8" i="7"/>
  <c r="N8" i="10"/>
  <c r="N59" i="2"/>
  <c r="O59" i="2"/>
  <c r="N145" i="2"/>
  <c r="O145" i="2"/>
  <c r="N127" i="2"/>
  <c r="O127" i="2"/>
  <c r="N8" i="2"/>
  <c r="J154" i="2"/>
  <c r="O782" i="1"/>
  <c r="S13" i="1"/>
  <c r="N15" i="10"/>
  <c r="O8" i="10"/>
  <c r="O15" i="10"/>
  <c r="O8" i="2"/>
  <c r="L21" i="11"/>
  <c r="J25" i="11"/>
  <c r="L20" i="11"/>
  <c r="O17" i="5"/>
  <c r="L8" i="5"/>
  <c r="N8" i="5"/>
  <c r="O8" i="5"/>
  <c r="N16" i="5"/>
  <c r="O16" i="5"/>
  <c r="N10" i="5"/>
  <c r="O10" i="5"/>
  <c r="L13" i="5"/>
  <c r="N13" i="5"/>
  <c r="O13" i="5"/>
  <c r="L12" i="5"/>
  <c r="N12" i="5"/>
  <c r="O12" i="5"/>
  <c r="L11" i="5"/>
  <c r="N25" i="11"/>
  <c r="L25" i="11"/>
  <c r="N9" i="5"/>
  <c r="N11" i="5"/>
  <c r="O11" i="5"/>
  <c r="N24" i="5"/>
  <c r="O9" i="5"/>
  <c r="O24" i="5"/>
  <c r="Q79" i="3"/>
  <c r="Q85" i="3"/>
  <c r="P85" i="3"/>
  <c r="N154" i="2"/>
  <c r="O154" i="2"/>
  <c r="O9" i="7"/>
  <c r="N30" i="7"/>
  <c r="O30" i="7"/>
  <c r="N16" i="7"/>
  <c r="O16" i="7"/>
  <c r="L49" i="7"/>
  <c r="N21" i="7"/>
  <c r="O21" i="7"/>
  <c r="O33" i="7"/>
  <c r="L25" i="7"/>
  <c r="N25" i="7"/>
  <c r="J36" i="7"/>
  <c r="N36" i="7"/>
  <c r="O36" i="7"/>
  <c r="O23" i="7"/>
  <c r="L30" i="7"/>
  <c r="J38" i="7"/>
  <c r="N38" i="7"/>
  <c r="O38" i="7"/>
  <c r="J47" i="7"/>
  <c r="N47" i="7"/>
  <c r="O47" i="7"/>
  <c r="O25" i="7"/>
  <c r="N49" i="7"/>
  <c r="O49" i="7"/>
  <c r="J49" i="7"/>
</calcChain>
</file>

<file path=xl/sharedStrings.xml><?xml version="1.0" encoding="utf-8"?>
<sst xmlns="http://schemas.openxmlformats.org/spreadsheetml/2006/main" count="5904" uniqueCount="1413">
  <si>
    <t>Capítulo: 0210</t>
  </si>
  <si>
    <t xml:space="preserve"> Subprograma: 01</t>
  </si>
  <si>
    <t xml:space="preserve">  Proyecto: 0 </t>
  </si>
  <si>
    <t xml:space="preserve">  Actividad: 0001 </t>
  </si>
  <si>
    <t xml:space="preserve"> Cuenta: 2.1.1.1.01 </t>
  </si>
  <si>
    <t xml:space="preserve">  Fondo: 0100 </t>
  </si>
  <si>
    <t>NO.</t>
  </si>
  <si>
    <t>NOMBRE</t>
  </si>
  <si>
    <t>DIRECCION</t>
  </si>
  <si>
    <t>FUNCION</t>
  </si>
  <si>
    <t>STATUS</t>
  </si>
  <si>
    <t>SUELDO BRUTO (RD)</t>
  </si>
  <si>
    <t>OTROS INGRESOS</t>
  </si>
  <si>
    <t>TOTAL INGRESOS</t>
  </si>
  <si>
    <t xml:space="preserve"> AFP </t>
  </si>
  <si>
    <t xml:space="preserve"> ISR </t>
  </si>
  <si>
    <t xml:space="preserve"> SFS </t>
  </si>
  <si>
    <t xml:space="preserve"> Otros Desc. </t>
  </si>
  <si>
    <t xml:space="preserve"> Total Desc. </t>
  </si>
  <si>
    <t xml:space="preserve"> Neto </t>
  </si>
  <si>
    <t>TIBERIO CORDERO FERNANDEZ</t>
  </si>
  <si>
    <t>TECNICO</t>
  </si>
  <si>
    <t>GAVINO GARCIA MEDINA</t>
  </si>
  <si>
    <t>SUB-DIRECTOR REGIONAL</t>
  </si>
  <si>
    <t>ROBINSON ALBERTO GONZALEZ SEVERINO</t>
  </si>
  <si>
    <t>GILBERTO RAFAEL MEDINA CRUZ</t>
  </si>
  <si>
    <t>IRIS YELIANA DEL ORBE GENAO</t>
  </si>
  <si>
    <t>ENCARGADO (A)</t>
  </si>
  <si>
    <t>RAFAEL BIENVENIDO NUÑEZ MIESES</t>
  </si>
  <si>
    <t>DIRECTOR (A)</t>
  </si>
  <si>
    <t>RAMON LUIS ARTURO SANTOS FERREIRA</t>
  </si>
  <si>
    <t>ENCARGADO DE DIVISION</t>
  </si>
  <si>
    <t>JESUS MARTINEZ LORENZO</t>
  </si>
  <si>
    <t>ANA IRIS DE LA CRUZ HIDALGO</t>
  </si>
  <si>
    <t>ENCARGADO DE DEPARTAMENTO</t>
  </si>
  <si>
    <t>FELIPE ANDRES DE JESUS SUERO MEDINA</t>
  </si>
  <si>
    <t>TECNICO I</t>
  </si>
  <si>
    <t>SUBDIRECTOR (A) GENERAL</t>
  </si>
  <si>
    <t>LUCAS ALCANTARA</t>
  </si>
  <si>
    <t>RAMONA ANDREA MARTINEZ GARCIA</t>
  </si>
  <si>
    <t>ENCARGADA DIVISION</t>
  </si>
  <si>
    <t>JUAN SILVERIO</t>
  </si>
  <si>
    <t>LUIS EMILIO MELO CASTILLO</t>
  </si>
  <si>
    <t>PEDRO OSCAR OLIVERO PEREZ</t>
  </si>
  <si>
    <t>LISSETTE ALTAGRACIA REYNOSO FERNAND</t>
  </si>
  <si>
    <t>SECRETARIA</t>
  </si>
  <si>
    <t>CARMEN ROSARIO PAYANO P.</t>
  </si>
  <si>
    <t>ALCIBIADES FELIZ GONZALEZ</t>
  </si>
  <si>
    <t>CARMEN ZULEMA PEREZ FERRERAS</t>
  </si>
  <si>
    <t>ENCARGADO(A) DEPARTAMENTO</t>
  </si>
  <si>
    <t>ROSANNA ALTAGRACIA TEJADA VASQUEZ</t>
  </si>
  <si>
    <t>ROSARIO ADALGISA BRETON HOLGUIN</t>
  </si>
  <si>
    <t>JOCELYN MERCEDES RODRIGUEZ CAMPOS D</t>
  </si>
  <si>
    <t>UZIEL JONATAN DURAN BOURET</t>
  </si>
  <si>
    <t>ENCARGADO DIVISION</t>
  </si>
  <si>
    <t>JOSE A. BURGOS P.</t>
  </si>
  <si>
    <t>RAMON ANTONIO RAMIREZ JAIME</t>
  </si>
  <si>
    <t>BERNARDO CARPIO DE JESUS</t>
  </si>
  <si>
    <t>DEJELIA RAMONA GOMEZ GONZALEZ</t>
  </si>
  <si>
    <t>COORDINADOR (A)</t>
  </si>
  <si>
    <t>LUIS RAFAEL BELTRE DOTEL</t>
  </si>
  <si>
    <t>FELIPE LEONARDO REYES MARMOLEJOS</t>
  </si>
  <si>
    <t>SUB-DIRECTOR</t>
  </si>
  <si>
    <t>BOLIVAR RAFAEL RUIZ OVALLES</t>
  </si>
  <si>
    <t>DEMETRIO CEDANO SANTANA</t>
  </si>
  <si>
    <t>MARITZA DEL C. NUNEZ</t>
  </si>
  <si>
    <t>FRANCISCA ABAD SEVERINO</t>
  </si>
  <si>
    <t>DOMINGO DE JESUS RAMOS</t>
  </si>
  <si>
    <t>PEDRO RODRIGUEZ TORRES</t>
  </si>
  <si>
    <t>JULIAN RHADAMES GONZALEZ CLARK</t>
  </si>
  <si>
    <t>EURIDICE MANUEL FIGUEREO SEGURA</t>
  </si>
  <si>
    <t>SOCRATES DANILO ALMANZAR ORTEGA</t>
  </si>
  <si>
    <t>LUIS RAMOS</t>
  </si>
  <si>
    <t>MARISOL E. GARCIA RAMIREZ</t>
  </si>
  <si>
    <t>JULIO ML. JIMENEZ</t>
  </si>
  <si>
    <t>BELKIS L AMADOR PINEDA</t>
  </si>
  <si>
    <t>NORMA HERNANDEZ RODRIGUEZ</t>
  </si>
  <si>
    <t>RAFAEL EMILIO ROJAS GARRIDO</t>
  </si>
  <si>
    <t>JIMMY MOHAMED VILLALONA PERALTA</t>
  </si>
  <si>
    <t>JULIA MARGARITA VARGAS GARCIA</t>
  </si>
  <si>
    <t>CORPORINO NOVAS CUEVAS</t>
  </si>
  <si>
    <t>FAJIN CUNILLERA ALIX</t>
  </si>
  <si>
    <t>LUDOVICA ANTONIA VASQUEZ VASQUEZ</t>
  </si>
  <si>
    <t>DAMIAN RAMIREZ RAMIREZ</t>
  </si>
  <si>
    <t>FARAILDA DEL C. TRONCOSO HEYER</t>
  </si>
  <si>
    <t>CARMEN M. MIRANDA SARDA</t>
  </si>
  <si>
    <t>RAFAEL C. MENA DE L.</t>
  </si>
  <si>
    <t>ASISTENTE</t>
  </si>
  <si>
    <t>BELSALIA ALTAGRACIA MUÑOZ GARCIA</t>
  </si>
  <si>
    <t>MILAGROS V. LOPEZ GUZMAN</t>
  </si>
  <si>
    <t>JOSEFA MERICIS INOA TATIS</t>
  </si>
  <si>
    <t>MARIS ENCARNACION Z.</t>
  </si>
  <si>
    <t>PERSIO ANTONIO ALMANZAR MUNOZ</t>
  </si>
  <si>
    <t>LAUDYS GEORGINA DE LA CAR SANTOS PE</t>
  </si>
  <si>
    <t>MEDICO VETERINARIO</t>
  </si>
  <si>
    <t>ANGELA FILOMENA FERRERAS RUIZ</t>
  </si>
  <si>
    <t>LEONIDAS M. OLIVERO PEREZ</t>
  </si>
  <si>
    <t>RAMON FERNANDO MARICHAL CABRAL</t>
  </si>
  <si>
    <t>LUZ DARIELY DE LA CRUZ SANTOS</t>
  </si>
  <si>
    <t>TECNICO III</t>
  </si>
  <si>
    <t>FRANCISCO JAVIER TEJADA MENA</t>
  </si>
  <si>
    <t>URSINO MANUEL BUENO ALMONTE</t>
  </si>
  <si>
    <t>VICTOR ANGEL VANDERLINDER HENRIQUEZ</t>
  </si>
  <si>
    <t>TEODORO VASQUEZ ROSARIO</t>
  </si>
  <si>
    <t>DEYSI MARIA TERRERO</t>
  </si>
  <si>
    <t>ANGELA CARMEN VALERIO VELOZ</t>
  </si>
  <si>
    <t>ARISTIDES FLORES PAULA</t>
  </si>
  <si>
    <t>AMADO ABREU PACHE</t>
  </si>
  <si>
    <t>JULIO ENRIQUE NOLASCO SOSA</t>
  </si>
  <si>
    <t>LUIS ALMANZAR</t>
  </si>
  <si>
    <t>GEOVANNY ANTONIO MOLINA ABRAMO</t>
  </si>
  <si>
    <t>DIRECTOR GENERAL</t>
  </si>
  <si>
    <t>DANNIA ESTHER GUZMAN PIMENTEL</t>
  </si>
  <si>
    <t>CARLOTA VIRGINIA FELIZ OLIVERO</t>
  </si>
  <si>
    <t>FELIX RADHAMES PEGUERO PEREZ</t>
  </si>
  <si>
    <t>MECANICO</t>
  </si>
  <si>
    <t>RAFAEL TOMAS NAZARIO BAEZ</t>
  </si>
  <si>
    <t>ASESOR</t>
  </si>
  <si>
    <t>AUSTRY MAROLIN RODRIGUEZ MONTERO</t>
  </si>
  <si>
    <t>ROSA JULIA HENRIQUEZ MOLINA</t>
  </si>
  <si>
    <t>URPIRIO ONNELIBER MORENO CARVAJAL</t>
  </si>
  <si>
    <t>PATRICIA ELISA VALERIO SANTANA</t>
  </si>
  <si>
    <t>YANINA RODRIGUEZ BERIGUETE</t>
  </si>
  <si>
    <t>VICTOR OSCAR MAGALLANES ALMONTE</t>
  </si>
  <si>
    <t>JUNIOR DAONIL DE LA CRUZ CASTILLO</t>
  </si>
  <si>
    <t>ASISTENTE DEL DIRECTOR</t>
  </si>
  <si>
    <t>MILTON NATALIO NUÑEZ REDONDO</t>
  </si>
  <si>
    <t>LUIS MARIA SANCHEZ FALETTE</t>
  </si>
  <si>
    <t>JULIO CESAR RAFAEL ECHAVARRIA DE SO</t>
  </si>
  <si>
    <t>JUAN FRANCISCO TAVAREZ CAMPECHANO</t>
  </si>
  <si>
    <t>JOSE FRANCISCO MATIAS RODRIGUEZ</t>
  </si>
  <si>
    <t>REYNA YANERIS FRANCO FELIZ</t>
  </si>
  <si>
    <t>SUJEIDI MIGUELINA MORA LANTIGUA</t>
  </si>
  <si>
    <t>ANALISTA DE RECURSOS HUMANOS</t>
  </si>
  <si>
    <t>HERMYS GABRIELA BURGOS DE LA ROSA</t>
  </si>
  <si>
    <t>SECRETARIO (A)</t>
  </si>
  <si>
    <t>LUIS MICHEL BONILLA NUÑEZ</t>
  </si>
  <si>
    <t>SUPERVISOR ALMACEN</t>
  </si>
  <si>
    <t>ERICA DE LA CRUZ GARCIA</t>
  </si>
  <si>
    <t>CONSERJE</t>
  </si>
  <si>
    <t>MABEL CANELA VALDEZ</t>
  </si>
  <si>
    <t>JUDITH DAYANARA DOMINGUEZ VICTORIA</t>
  </si>
  <si>
    <t>DIRECCION DE SANIDAD ANIMAL</t>
  </si>
  <si>
    <t>ROSA SILVIA LOPEZ LEBRON</t>
  </si>
  <si>
    <t>CESARINA MOREL SANTOS</t>
  </si>
  <si>
    <t>FIOR DALIZA MERCEDES CASILLA PEPIN</t>
  </si>
  <si>
    <t>FELIX DEL ORBE</t>
  </si>
  <si>
    <t>ANDRES BALBUENA</t>
  </si>
  <si>
    <t>AUXILIAR</t>
  </si>
  <si>
    <t>JACINTO MONTILLA ABREU</t>
  </si>
  <si>
    <t>CLARA ROBLES</t>
  </si>
  <si>
    <t>CLAUDINA MARISOL BAEZ VALERIO</t>
  </si>
  <si>
    <t>JUAN ANIBAL TAVERAS CARABALLO</t>
  </si>
  <si>
    <t>SONIA PEREZ BATISTA</t>
  </si>
  <si>
    <t>CARLIXTA RODRIGUEZ NU_x001F_EZ</t>
  </si>
  <si>
    <t>JULIO CESAR ENCARNACION FIGUEREO</t>
  </si>
  <si>
    <t>OBRERO (A)</t>
  </si>
  <si>
    <t>AGUSTIN LOPEZ FRANCISCO</t>
  </si>
  <si>
    <t>ENCARGADO ESTADISTICAS</t>
  </si>
  <si>
    <t>ANDRES GENERE</t>
  </si>
  <si>
    <t>AUXILIAR VETERINARIO</t>
  </si>
  <si>
    <t>ARELIS M. MELO</t>
  </si>
  <si>
    <t>ANGEL FERREIRA UREÑA</t>
  </si>
  <si>
    <t>RAMON PENA DE PENA</t>
  </si>
  <si>
    <t>LORENZA CASTILLO GUERRERO</t>
  </si>
  <si>
    <t>ENCARGADO (A) SECCION</t>
  </si>
  <si>
    <t>LUIS RODOLFO DEL CARMEN ABREU INOA</t>
  </si>
  <si>
    <t>LUIS SERBANO PEREZ RAMIREZ</t>
  </si>
  <si>
    <t>CRISTINA ARACEL GERMES CAMPOS</t>
  </si>
  <si>
    <t>CESAR AUGUSTO RAMIREZ CUBILETE</t>
  </si>
  <si>
    <t>DALVIS GARCIA VOLQUEZ</t>
  </si>
  <si>
    <t>MIGUEL ANEUDYS SUERO BRITO</t>
  </si>
  <si>
    <t>SANTO ROMAN MEDRANO</t>
  </si>
  <si>
    <t>BRENDA ELISA DE LA CRUZ MUÑOZ</t>
  </si>
  <si>
    <t>TEODORO MORENO GONZALEZ</t>
  </si>
  <si>
    <t>DARLIN EMILIO TEJADA SANCHEZ</t>
  </si>
  <si>
    <t>FLORIDA FELIZ DIAZ</t>
  </si>
  <si>
    <t>ROBERTO ROBLES SURUN</t>
  </si>
  <si>
    <t>JUAN ALBERTO DURAN RODRIGUEZ</t>
  </si>
  <si>
    <t>JUAN MANUEL RODRIGUEZ REYNOSO</t>
  </si>
  <si>
    <t>FRANCISCO JAVIER PEÑA MOTA</t>
  </si>
  <si>
    <t>LUISA ADELA MORILLO OROZCO</t>
  </si>
  <si>
    <t>ANGELA YADIRA ROBERTS ROBLE</t>
  </si>
  <si>
    <t>EUSBERTO M. RODRIGUEZ SANCHEZ</t>
  </si>
  <si>
    <t>GLORIVE DE LA ALTAGRACIA LOPEZ SALO</t>
  </si>
  <si>
    <t>ARIDIO EUSEBIO MARTINEZ MICELI</t>
  </si>
  <si>
    <t>FRANCISCO JAVIER ADAMES PEREZ</t>
  </si>
  <si>
    <t>JOHAN DE LA CRUZ DE LA CRUZ</t>
  </si>
  <si>
    <t>DIGITADOR</t>
  </si>
  <si>
    <t>VICTOR ALFONSO CASTILLO DURAN</t>
  </si>
  <si>
    <t>EUCLIDES MIGUEL GUTIERREZ</t>
  </si>
  <si>
    <t>SEVERINO SANCHEZ GONZALEZ</t>
  </si>
  <si>
    <t>JAQUELIN PAULINO GUZMAN</t>
  </si>
  <si>
    <t>CARLOS MANUEL GARCIA MORETA</t>
  </si>
  <si>
    <t>JOSE MANUEL SEGURA DE OLEO</t>
  </si>
  <si>
    <t>LUISA ALBANIA TORRES ABREU</t>
  </si>
  <si>
    <t>LUIS AMAURIS RAMIREZ</t>
  </si>
  <si>
    <t>MENSAJERO EXTERNO</t>
  </si>
  <si>
    <t>RUTH C. FERRERAS</t>
  </si>
  <si>
    <t>CANDIDA MARIA ROSARIO HERNANDEZ</t>
  </si>
  <si>
    <t>VICTOR MANUEL TAVERAS PEREZ</t>
  </si>
  <si>
    <t>JHON NOEL GUERRERO AYBAR</t>
  </si>
  <si>
    <t>ALICIA ELYSSE SEGURA MANZUETA</t>
  </si>
  <si>
    <t>CELESTE ALTAGRA MOQUETE DE MATOS</t>
  </si>
  <si>
    <t>RAMON SANABIO BATISTA</t>
  </si>
  <si>
    <t>ANALISTA</t>
  </si>
  <si>
    <t>RAMON LEONARDO</t>
  </si>
  <si>
    <t>NURKI EUNICE TORRES REYES</t>
  </si>
  <si>
    <t>JOSEFINA ALVAREZ H.</t>
  </si>
  <si>
    <t>MARIA ARELIS BAEZ OVALLE</t>
  </si>
  <si>
    <t>JUAN VALERIO</t>
  </si>
  <si>
    <t>SERENO</t>
  </si>
  <si>
    <t>ANTONIA ANDUJAR PAULINO</t>
  </si>
  <si>
    <t>HERIBERTO MARTE LIRIANO</t>
  </si>
  <si>
    <t>DANNY CUEVAS NUÑEZ</t>
  </si>
  <si>
    <t>FRANYI VASQUEZ SANCHEZ</t>
  </si>
  <si>
    <t>ALCIBIADES V. DIAZ FERRERAS</t>
  </si>
  <si>
    <t>RODOLFO ENRIQUE DELMONTE BERAS</t>
  </si>
  <si>
    <t>JOSE FAUSTO RODRIGUEZ RESTITUYO</t>
  </si>
  <si>
    <t>MIGUEL DANILO MOREL DILONE</t>
  </si>
  <si>
    <t>FERNANDO VALERIO SANTOS</t>
  </si>
  <si>
    <t>ARIEL DE JESUS ZUAREZ JIMENEZ</t>
  </si>
  <si>
    <t>RAMON LEONARDO BORGEN SANTANA</t>
  </si>
  <si>
    <t>AUXILIAR ALMACEN</t>
  </si>
  <si>
    <t>FELIX ROA SUBERBI</t>
  </si>
  <si>
    <t>ALBERTO VASQUEZ PEREZ</t>
  </si>
  <si>
    <t>JOSE MIGUEL CANELO QUIROZ</t>
  </si>
  <si>
    <t>CHOFER</t>
  </si>
  <si>
    <t>JUAN RAMON ORTIZ GARCIA</t>
  </si>
  <si>
    <t>JUAN BAUTISTA MEJIA PAULINO</t>
  </si>
  <si>
    <t>PEDRO JOSE FERMIN</t>
  </si>
  <si>
    <t>JULIO ERNESTO MONTERO LEBRON</t>
  </si>
  <si>
    <t>FAVIO CRISTINO VILLILO GOMEZ</t>
  </si>
  <si>
    <t>GHENGIS MANUEL ESPINAL MARTINEZ</t>
  </si>
  <si>
    <t>AUXILIAR III</t>
  </si>
  <si>
    <t>MAXIMO FIGUEROA HEREDIA</t>
  </si>
  <si>
    <t>JULIO ANDRES CEDEÑO TORRES</t>
  </si>
  <si>
    <t>JOSE ALBERTO ROJAS GUERRERO</t>
  </si>
  <si>
    <t>ROMULO ROSARIO CONTRERAS</t>
  </si>
  <si>
    <t>MATILDE PEÑA</t>
  </si>
  <si>
    <t>ADONIS PEREZ PEREZ</t>
  </si>
  <si>
    <t>DOMINICA SANCHEZ TERRERO</t>
  </si>
  <si>
    <t>RUBEN DARIO PEREZ FERRERAS</t>
  </si>
  <si>
    <t>VICTOR MONCION TAVAREZ</t>
  </si>
  <si>
    <t>MARINO AGUSTIN TIBURCIO CORNELIO</t>
  </si>
  <si>
    <t>LENIN JIMENEZ NOUEL</t>
  </si>
  <si>
    <t>AGUSTIN GIL GONZALEZ</t>
  </si>
  <si>
    <t>LUIS ALBERTO POLANCO NUÑEZ</t>
  </si>
  <si>
    <t>ANDRES MERCEDES CUESTA TERRERO</t>
  </si>
  <si>
    <t>ALEXIS ANTONIO MUNOZ LOPEZ</t>
  </si>
  <si>
    <t>JOSEFA MIGUELINA TORRES MARQUEZ</t>
  </si>
  <si>
    <t>JUAN FRANCISCO VALDEZ GENARO</t>
  </si>
  <si>
    <t>AUXILIAR IV</t>
  </si>
  <si>
    <t>NANCY ROSARIO CARRASCO SOSA</t>
  </si>
  <si>
    <t>FELIX ROBLES PEGUERO</t>
  </si>
  <si>
    <t>FATIMA MARIA DE LOS SANTOS CELADO</t>
  </si>
  <si>
    <t>JUANA IRONELIS MATOS GADEN</t>
  </si>
  <si>
    <t>MILADY ALTAGRACIA CAMILO CHAVEZ</t>
  </si>
  <si>
    <t>JOSE ANTONIO MEREGILDO FELIZ</t>
  </si>
  <si>
    <t>MANUEL ALFONSO NUÑEZ JAQUEZ</t>
  </si>
  <si>
    <t>ROBERTO ANTONIO DE LOS SANTOS OGAND</t>
  </si>
  <si>
    <t>NELLY ALTAGRACIA BASTARDO LANDREAU</t>
  </si>
  <si>
    <t>JUAN AMBIORIS OSORIA ROSARIO</t>
  </si>
  <si>
    <t>INOEL FRANCISCO</t>
  </si>
  <si>
    <t>JUAN PABLO ENCARNACION LEREBOURS</t>
  </si>
  <si>
    <t>ELBA MARINA MEJIA ESCOTTO</t>
  </si>
  <si>
    <t>MARIA JIMENEZ R.</t>
  </si>
  <si>
    <t>MADELYN MARTINEZ SUERO</t>
  </si>
  <si>
    <t>JAIME RAMON REYNOSO ALONZO</t>
  </si>
  <si>
    <t>ANTONIN CEDANO HERRERA</t>
  </si>
  <si>
    <t>JUAN MARIA MONTERO JIMENEZ</t>
  </si>
  <si>
    <t>NANCY ESPERANZA AGUASVIVAS DUVERGE</t>
  </si>
  <si>
    <t>ELIZABETH INFANTE SURIEL</t>
  </si>
  <si>
    <t>FENELY GEREMIAS REYNOSO SANCHEZ</t>
  </si>
  <si>
    <t>CONTADOR I</t>
  </si>
  <si>
    <t>TOMASA ANDREA MONTERO MORETA</t>
  </si>
  <si>
    <t>MARIA M. PERALTA R.</t>
  </si>
  <si>
    <t>ARGENIS ALMANZAR</t>
  </si>
  <si>
    <t>AUXILIAR ALMACEN Y SUMINISTRO</t>
  </si>
  <si>
    <t>LUZ REYES MEJIA SOTO</t>
  </si>
  <si>
    <t>MIGUEL ANGEL MENDEZ HERNANDEZ</t>
  </si>
  <si>
    <t>ELMA ROSA ACOSTA FAÑA</t>
  </si>
  <si>
    <t>MINERVA F. REYES JIMENE</t>
  </si>
  <si>
    <t>VIRTUDES Y. BIDO RODRIGUEZ</t>
  </si>
  <si>
    <t>RAFAEL RAMIREZ</t>
  </si>
  <si>
    <t>JOSE ANTONIO VALDEZ MESA</t>
  </si>
  <si>
    <t>AUXILIAR DE ALMACEN DIR. ADM.</t>
  </si>
  <si>
    <t>LEIDY PICHARDO OQUEA</t>
  </si>
  <si>
    <t>BENJAMIN DE LA CRUZ</t>
  </si>
  <si>
    <t>XIOMARA M. COLON POLANCO</t>
  </si>
  <si>
    <t>CONTADORA</t>
  </si>
  <si>
    <t>GABRIELA LICELOT CALDERON FERRERAS</t>
  </si>
  <si>
    <t>SOPORTE TECNICO</t>
  </si>
  <si>
    <t>RAFAEL ALFONSO POLANCO PEREZ</t>
  </si>
  <si>
    <t>ELVIO SANTOS REYES</t>
  </si>
  <si>
    <t>ROLANDO RAFAEL MARTINEZ</t>
  </si>
  <si>
    <t>JULIO CESAR SANTIAGO CORCINO</t>
  </si>
  <si>
    <t>JOEL SANTANA SANCHEZ</t>
  </si>
  <si>
    <t>JORGE RAFAEL ESTEVEZ VALERIO</t>
  </si>
  <si>
    <t>RAMON ARTURO SANCHEZ BRITO</t>
  </si>
  <si>
    <t>JUAN MANUEL MOLINA MOLINA</t>
  </si>
  <si>
    <t>JUAN ALCIBIADES MONTAS CIPRIAN</t>
  </si>
  <si>
    <t>JUAN PABLO LORENZO MATEO</t>
  </si>
  <si>
    <t>KERVIN PAULINO DE LA ROSA</t>
  </si>
  <si>
    <t>EDUARD APONTE MORLA</t>
  </si>
  <si>
    <t>RAFAEL TAVAREZ MATA</t>
  </si>
  <si>
    <t>ANILIAN SEGURA LANDA</t>
  </si>
  <si>
    <t>ANSELMO CUELLO</t>
  </si>
  <si>
    <t>AYUDANTE</t>
  </si>
  <si>
    <t>RENE RAFAEL ADAMES SOLER</t>
  </si>
  <si>
    <t>ANGELA C. MORILLO P.</t>
  </si>
  <si>
    <t>MIGUEL ALEXANDER CRUZ ARIAS</t>
  </si>
  <si>
    <t>HEIRY ALEJANDRO GARCIA SALCE</t>
  </si>
  <si>
    <t>SANTA EPIFANIA ORTIZ DICEN</t>
  </si>
  <si>
    <t>CARMEN ANABEL PERALTA SANTANA</t>
  </si>
  <si>
    <t>ELIZABETH MELO SABINO</t>
  </si>
  <si>
    <t>FIDEL MANUEL DE LEON ANGOMAS</t>
  </si>
  <si>
    <t>BENJAMIN FRANKLIN RAMOS</t>
  </si>
  <si>
    <t>DARLENIS CUELLO LUGO</t>
  </si>
  <si>
    <t>MERCEDES DEL CARMEN MORONTA RODRIGU</t>
  </si>
  <si>
    <t>JUAN BAUTISTA RAMIREZ CABRERA</t>
  </si>
  <si>
    <t>MAXIMILIANO ANTONIO RODRIGUEZ RICAR</t>
  </si>
  <si>
    <t>JUAN DE JESUS ROMAN CUEVAS</t>
  </si>
  <si>
    <t>ROMNY DE JESUS OLIVO GUZMAN</t>
  </si>
  <si>
    <t>MARIA BONILLA CUEVAS URBAEZ</t>
  </si>
  <si>
    <t>AUXILIAR TECNICO</t>
  </si>
  <si>
    <t>ANDRES AVELINO SELMO MORENO</t>
  </si>
  <si>
    <t>JOSE FAUSTINO ROSARIO</t>
  </si>
  <si>
    <t>ELIAS ENCARNACION</t>
  </si>
  <si>
    <t>JUANA PAYANO MEJIA</t>
  </si>
  <si>
    <t>NURYS EMPERATRIZ LORA SANTIAGO</t>
  </si>
  <si>
    <t>FERNANDO ARTURO JIMENEZ COLON</t>
  </si>
  <si>
    <t>FRANKLIN MELO SANTANA</t>
  </si>
  <si>
    <t>BELKY ALTAGRACIA RODRIGUEZ RODRIGUE</t>
  </si>
  <si>
    <t>RAFAEL ANTONIO CEDANO CORPORAN</t>
  </si>
  <si>
    <t>PERSEVERANDO MONTAÑO Y ORTIZ</t>
  </si>
  <si>
    <t>DIOSA MIGUELINA BOURDIERD CHECO</t>
  </si>
  <si>
    <t>FERNANDO ANDRES MUÑOZ ESTEVEZ</t>
  </si>
  <si>
    <t>RAYMUNDO RODRIGUEZ SANTANA</t>
  </si>
  <si>
    <t>DOMINGA DEL CARMEN JEREZ</t>
  </si>
  <si>
    <t>CASILDA DIOMARYS CARRASCO PEÑA</t>
  </si>
  <si>
    <t>CAJERO (A)</t>
  </si>
  <si>
    <t>AURA MARIA MARTINEZ ACEVEDO</t>
  </si>
  <si>
    <t>EDDY CASTANOS</t>
  </si>
  <si>
    <t>GLENYS PAULA MAGALLANES</t>
  </si>
  <si>
    <t>SANDRA VILORIA</t>
  </si>
  <si>
    <t>ZELIDED MERCEDES FERNANDEZ MEDINA</t>
  </si>
  <si>
    <t>VICTOR RAMON SOSA SANDOVAL</t>
  </si>
  <si>
    <t>FELIX PEREZ OGANDO</t>
  </si>
  <si>
    <t>TECNICO IV</t>
  </si>
  <si>
    <t>AUXILIAR ADMINISTRATIVO</t>
  </si>
  <si>
    <t>EDUARDO ANTONIO BREA TIO</t>
  </si>
  <si>
    <t>ASESOR TECNICO</t>
  </si>
  <si>
    <t>RAFAEL MIGUEL MORONTA CEBALLOS</t>
  </si>
  <si>
    <t>MERCEDES ALTAGRACIA BOBADILLA CUELL</t>
  </si>
  <si>
    <t>WENDY JOSEFINA COLON GUTIERREZ</t>
  </si>
  <si>
    <t>JOSE LODOVINO GARCIA GARCIA</t>
  </si>
  <si>
    <t>FELIX DIONISIO SANCHEZ GUERRERO</t>
  </si>
  <si>
    <t>ENRIQUE RODRIGUEZ BURGOS</t>
  </si>
  <si>
    <t>ANIBAL DE JS. MATA OLIVO</t>
  </si>
  <si>
    <t>PATRICIA MODESTA MOREL PEÑA</t>
  </si>
  <si>
    <t>BLANCA BIENVENI RODRIGUEZ CASTILL</t>
  </si>
  <si>
    <t>BEATRIZ FORTUNATO</t>
  </si>
  <si>
    <t>TERESA SAMPSON YRISH</t>
  </si>
  <si>
    <t>ROSA FELIZ MONTERO</t>
  </si>
  <si>
    <t>SILVESTRE BIENVENIDO POLANCO VAZQUE</t>
  </si>
  <si>
    <t>MARIO CLEMENTE BURGOS BRISMAN</t>
  </si>
  <si>
    <t>WILVIN ALEANDO VOLQUEZ</t>
  </si>
  <si>
    <t>RICARDO RYMER LUDWING</t>
  </si>
  <si>
    <t>JOSE RAFAEL VICENTE VASQUEZ</t>
  </si>
  <si>
    <t>ELOISO GREGORIO</t>
  </si>
  <si>
    <t>ERIK FRANCISCO MARTINEZ LAWRENCE</t>
  </si>
  <si>
    <t>INDHIRA MARLENE URIBE VELAZQUEZ</t>
  </si>
  <si>
    <t>ABRAHAN SOLANO</t>
  </si>
  <si>
    <t>ELADIA TUSENT CHALAS</t>
  </si>
  <si>
    <t>MELISSA CANDELARIO MATOS</t>
  </si>
  <si>
    <t>ASISTENTE TECNICO</t>
  </si>
  <si>
    <t>PEDRO ANTONIO RIVERA LAZALA</t>
  </si>
  <si>
    <t>ARCADIO PEREZ MEDINA</t>
  </si>
  <si>
    <t>GUARDIAN</t>
  </si>
  <si>
    <t>YOLANDA MATILDE DE LA A PEREZ ENCAR</t>
  </si>
  <si>
    <t>ENCARGADA UNIDAD</t>
  </si>
  <si>
    <t>OLGA YANIRA SOTO ESTEVEZ</t>
  </si>
  <si>
    <t>EDUARDO VALERIO GOMEZ</t>
  </si>
  <si>
    <t>ROSA MERCEDES RODRIGUEZ ORTIZ</t>
  </si>
  <si>
    <t>JUANA MARIA SANTIAGO ROSARIO</t>
  </si>
  <si>
    <t>LORENZO BENSON MIESES</t>
  </si>
  <si>
    <t>WENDY LAURENT BOISSARD GARCIA</t>
  </si>
  <si>
    <t>ANGELITA COLUMBU RODRIGUEZ LAGARES</t>
  </si>
  <si>
    <t>RAMONA LOPEZ</t>
  </si>
  <si>
    <t>JORGE LEONARDO SUERO</t>
  </si>
  <si>
    <t>JUAN PABLO MORILLO GIL</t>
  </si>
  <si>
    <t>MERELIN DAVIANA MARTINEZ DE LA CRUZ</t>
  </si>
  <si>
    <t>ALCIDES FELIZ PEREZ</t>
  </si>
  <si>
    <t>MIGUEL FRANCISCO LIMA PAULINO</t>
  </si>
  <si>
    <t>TERESA DEL P. MEDINA M.</t>
  </si>
  <si>
    <t>MIREILYS JOSEFINA ALCANTARA ROSADO</t>
  </si>
  <si>
    <t>JUAN MONTERO SANTANA</t>
  </si>
  <si>
    <t>ELENA HERRERA DIAZ</t>
  </si>
  <si>
    <t>FRANCISCO ANTONIO DOMINGUEZ</t>
  </si>
  <si>
    <t>ARIANNY LORENA MEDRANO LOPEZ</t>
  </si>
  <si>
    <t>TIODORA ALMANZAR VASQUEZ</t>
  </si>
  <si>
    <t>JUANA PELAGIA OZUNA GIRON</t>
  </si>
  <si>
    <t>VICTOR RAFAEL BORGES REYES</t>
  </si>
  <si>
    <t>GERALDO ANTONIO VICIOSO DE LOS SANT</t>
  </si>
  <si>
    <t>AFRA NIEVE MONTILLA DE LOS SANTOS</t>
  </si>
  <si>
    <t>RAUL PLINIO MOREL CASTILLO</t>
  </si>
  <si>
    <t>RAMON ANTONIO VARGAS</t>
  </si>
  <si>
    <t>PEDRO ZORRILLA RIVERA</t>
  </si>
  <si>
    <t>FEDERICO MOREL CEPEDA</t>
  </si>
  <si>
    <t>WINSTON GOMEZ SANCHEZ</t>
  </si>
  <si>
    <t>YSIDRO ALFONSO BRITO MOTA</t>
  </si>
  <si>
    <t>ANIBAL SENA</t>
  </si>
  <si>
    <t>HAYROL MANUEL SENA CARVAJAL</t>
  </si>
  <si>
    <t>BELKIS J. HUYGHUE R.</t>
  </si>
  <si>
    <t>FERNANDO PACHECO ALVAREZ</t>
  </si>
  <si>
    <t>JOSELITO SEGURA PANIAGUA</t>
  </si>
  <si>
    <t>JOHANNA AMENOFISA LEON SANTOS</t>
  </si>
  <si>
    <t>FAUSTO RAFAEL LIZ RODRIGUEZ</t>
  </si>
  <si>
    <t>DANIEL FERRERA</t>
  </si>
  <si>
    <t>MILAGROS FRANCI CABRERA PEREZ</t>
  </si>
  <si>
    <t>DAVID ANTONIO TRINIDAD</t>
  </si>
  <si>
    <t>LEVI ENMANUEL GONZALEZ GARRIDO</t>
  </si>
  <si>
    <t>VENTURA BAEZ NUÑEZ</t>
  </si>
  <si>
    <t>JUAN MANUEL S. GARCIA GOMEZ</t>
  </si>
  <si>
    <t>JUAN JOSE PELEGRIN ZORRILLA</t>
  </si>
  <si>
    <t>VALENTIN TORRES UREÑA</t>
  </si>
  <si>
    <t>QUILVIO BLADIMIR TEJADA PERALTA</t>
  </si>
  <si>
    <t>LUSANO PINALES</t>
  </si>
  <si>
    <t>KEILA AGRIPINA MATEO REYES</t>
  </si>
  <si>
    <t>IGNACIA ROCA FERNANDEZ</t>
  </si>
  <si>
    <t>JUAN ALEICE DURAN</t>
  </si>
  <si>
    <t>LUZ BRISEIDA RAMIREZ VALDEZ DE BINE</t>
  </si>
  <si>
    <t>EDWIN JAVIER DIAZ CHECO</t>
  </si>
  <si>
    <t>FRANK FELIX FAÑA VICIOSO</t>
  </si>
  <si>
    <t>WENDI YULISA SURIEL SANCHEZ</t>
  </si>
  <si>
    <t>EULOGIO CASTILLO MEJIA</t>
  </si>
  <si>
    <t>ELIZABETH M. MONTAN ALMONTE</t>
  </si>
  <si>
    <t>JOSE FRANCISCO PEÑA BAEZ</t>
  </si>
  <si>
    <t>SIMON ANTONIO CALDERON REYES</t>
  </si>
  <si>
    <t>VICTOR ANT. DEL CARMEN N.</t>
  </si>
  <si>
    <t>ELIZABETH PAULINO HERNANDEZ</t>
  </si>
  <si>
    <t>ENCARGADO BASE DE DATOS</t>
  </si>
  <si>
    <t>JOAQUIN CABRERA</t>
  </si>
  <si>
    <t>YANELLY ALMONTE</t>
  </si>
  <si>
    <t>RAFAEL HERMOGENES MORENO TAMARIS</t>
  </si>
  <si>
    <t>BELKYS NATIVIDAD FERNANDEZ</t>
  </si>
  <si>
    <t>JESUS PAULINO ALZEQUIES</t>
  </si>
  <si>
    <t>JOSEFINA RONDON</t>
  </si>
  <si>
    <t>CRISTIANO GUERRERO G.</t>
  </si>
  <si>
    <t>JUAN BAUTISTA SANCHEZ NUÑEZ</t>
  </si>
  <si>
    <t>RAMON ANTONIO PENA CUEVAS</t>
  </si>
  <si>
    <t>MARINA DEL CARMEN PEREZ TORRES</t>
  </si>
  <si>
    <t>MARIA MERCEDES LANTIGUA ROMAN</t>
  </si>
  <si>
    <t>MANUEL ARISMENDEIS TORRES TORRES</t>
  </si>
  <si>
    <t>JOSE DARIO PAYAMPS DEVORA</t>
  </si>
  <si>
    <t>ALEXANDRE PEGUERO ALVAREZ</t>
  </si>
  <si>
    <t>ISABEL SEVERINO</t>
  </si>
  <si>
    <t>ELIDA RAMONA RAMOS PAULINO</t>
  </si>
  <si>
    <t>LICET MARINA FABIAN LAUREANO</t>
  </si>
  <si>
    <t>SECRETARIA DEL DESPACHO</t>
  </si>
  <si>
    <t>JULIA YANET VASQUEZ</t>
  </si>
  <si>
    <t>EDUARDO ESPINAL C.</t>
  </si>
  <si>
    <t>ALEXIS JOHANNY DIAZ MORA</t>
  </si>
  <si>
    <t>ROSA OVALLES JOAQUIN</t>
  </si>
  <si>
    <t>ALFREDO ANDRES PEÑA MUÑOZ</t>
  </si>
  <si>
    <t>CARMELO BURGOS</t>
  </si>
  <si>
    <t>MAXIMA BRITO DIAZ</t>
  </si>
  <si>
    <t>ANTONIA JOSEFINA GERMAN</t>
  </si>
  <si>
    <t>RAMON DE LA CRUZ</t>
  </si>
  <si>
    <t>YENSY MARGARITA TAPIA GOMEZ</t>
  </si>
  <si>
    <t>LUCIANO ANTONIO VERAS</t>
  </si>
  <si>
    <t>ANNERY SOCORRO MARTINEZ MUÑOZ</t>
  </si>
  <si>
    <t>AUXILIAR DE CONTABILIDAD</t>
  </si>
  <si>
    <t>MINERVA MARILUZ PINEDA SEGURA</t>
  </si>
  <si>
    <t>PABLO MIGUEL GARCIA CEPEDA</t>
  </si>
  <si>
    <t>RICHARD BERNEL FELIZ FELIZ</t>
  </si>
  <si>
    <t>SILBESTRINA ABAD GONZALEZ</t>
  </si>
  <si>
    <t>ARISMENDY CEDEÑO</t>
  </si>
  <si>
    <t>VIRGILIO DE JS. BAEZ MENDEZ</t>
  </si>
  <si>
    <t>YINA MARY RODRIGUEZ</t>
  </si>
  <si>
    <t>RECEPCIONISTA</t>
  </si>
  <si>
    <t>LAURA CAMILA ALVAREZ JAVIER</t>
  </si>
  <si>
    <t>ELIANNA DEYELIT ROSARIO DE OLEO</t>
  </si>
  <si>
    <t>DIGITADORA</t>
  </si>
  <si>
    <t>CELESTE XIOMARA PERSIA RODRIGUEZ</t>
  </si>
  <si>
    <t>MARINALDA PEREZ MARIÑEZ</t>
  </si>
  <si>
    <t>MABEL VALDEZ</t>
  </si>
  <si>
    <t>MARIANO MATOS ENCARNACION</t>
  </si>
  <si>
    <t>WIRMI EMILIO GARCIA GUERRERO</t>
  </si>
  <si>
    <t>JAIME DAVID GONZALEZ ROA</t>
  </si>
  <si>
    <t>JEAN CARLOS QUIÑONES SANCHEZ</t>
  </si>
  <si>
    <t>JOSE MANUEL BANKS VALERA</t>
  </si>
  <si>
    <t>JUAN MANUEL MARTINEZ</t>
  </si>
  <si>
    <t>FERRER DE JESUS PEDRO</t>
  </si>
  <si>
    <t>ROBINSON ENMANUEL MORDAN FRANCO</t>
  </si>
  <si>
    <t>WANDER ANTONIO HERNANDEZ RODRIGUEZ</t>
  </si>
  <si>
    <t>ANDRES ALBERTO ESTRELLA BRITO</t>
  </si>
  <si>
    <t>JOSE LEONARDO EUSEBIO MAÑANA</t>
  </si>
  <si>
    <t>RAMON ANTONIO INOA LOPEZ</t>
  </si>
  <si>
    <t>TONY CONFESOR VILLA ASTACIO</t>
  </si>
  <si>
    <t>WANDER REYES GUERRERO</t>
  </si>
  <si>
    <t>AGUSTIN SOSA MORONTA</t>
  </si>
  <si>
    <t>JOEL ROSARIO BATISTA</t>
  </si>
  <si>
    <t>ROBINSON ENMANUEL HILARIO JIMENEZ</t>
  </si>
  <si>
    <t>UANDY DE JESUS POLANCO MERCEDES</t>
  </si>
  <si>
    <t>LUIS ALEJANDRO VENTURA ROSARIO</t>
  </si>
  <si>
    <t>JOSE NICOLAS GOMEZ PEÑA</t>
  </si>
  <si>
    <t>RICARDO CARRASCO GENAO</t>
  </si>
  <si>
    <t>JOSE A. DOMINGUEZ ALAM</t>
  </si>
  <si>
    <t>EDWIN MANUEL PERALTA VARGAS</t>
  </si>
  <si>
    <t>JUAN ANTONIO PEREZ PINALES</t>
  </si>
  <si>
    <t>TEREZA MIGUELINA CUEVAS MENDEZ</t>
  </si>
  <si>
    <t>FELIX ERNESTO BAEZ ROSARIO</t>
  </si>
  <si>
    <t>WILLIAM ANTONIO GARCIA SOLIS</t>
  </si>
  <si>
    <t>MARIA VIRGEN TERRERO SANCHEZ</t>
  </si>
  <si>
    <t>FRANKLIN ASENCIO DE LA ROS</t>
  </si>
  <si>
    <t>HECTOR RAFAEL GUZMAN LIBERATO</t>
  </si>
  <si>
    <t>DOMINGO STIWARD BAUTISTA LEREBOURS</t>
  </si>
  <si>
    <t>HENRY LUIS CASTILLO MEJIA</t>
  </si>
  <si>
    <t>JUAN JOSE SANCHEZ SANCHEZ</t>
  </si>
  <si>
    <t>FRANKLIN RODRIGUEZ VALENZUELA</t>
  </si>
  <si>
    <t>JOSE MANUEL HICHEZ DIAZ</t>
  </si>
  <si>
    <t>HELSON TERRERO AQUINO</t>
  </si>
  <si>
    <t>PEDRO LEONARDO EVANGELISTA HENRIQUE</t>
  </si>
  <si>
    <t>TECNICO EN REFRIGERACION</t>
  </si>
  <si>
    <t>OBRERO</t>
  </si>
  <si>
    <t>MAIRENY DE JESUS DIAZ</t>
  </si>
  <si>
    <t>TERESA VICTORIA CARABALLO SANCHEZ</t>
  </si>
  <si>
    <t>BELMIN EDUARDO BATISTA POLANCO</t>
  </si>
  <si>
    <t>EDUWIN ALEXANDER REYES GRULLON</t>
  </si>
  <si>
    <t>IDELVI MARIEL RAMOS BENCOSME</t>
  </si>
  <si>
    <t>PEDRO PABLO DE MARCHENA PUJOLS</t>
  </si>
  <si>
    <t>PERLA MARIA OLIVIARES GARCIA</t>
  </si>
  <si>
    <t>RAMINIER EMILIO CHARLES ALBA</t>
  </si>
  <si>
    <t>RAUL ALFREDO PEREZ ESPAILLAT</t>
  </si>
  <si>
    <t>GREY MORA MEDINA</t>
  </si>
  <si>
    <t>LEIDY ALEXANDRA UREÑA VASQUEZ</t>
  </si>
  <si>
    <t>FELIPE ANTONIO TRONCOSO DUME</t>
  </si>
  <si>
    <t>JOSE ALEJANDRO HERNANDEZ JIMENEZ</t>
  </si>
  <si>
    <t>KATERIN KARINA CABRAL HENRIQUEZ</t>
  </si>
  <si>
    <t>KEURI SAMUEL BATISTA MONTES DE OCA</t>
  </si>
  <si>
    <t>SECRETARIA EJECUTIVA</t>
  </si>
  <si>
    <t>MIGUEL ENRIQUE RINCON VARGAS</t>
  </si>
  <si>
    <t>MIGUEL ANGEL LOPEZ ZORRILLA</t>
  </si>
  <si>
    <t>PAOLA MICHEL ROJAS</t>
  </si>
  <si>
    <t>RONNIEL DANIEL DE LOS SANTOS MATOS</t>
  </si>
  <si>
    <t>AUX. MANTENIMIENTO</t>
  </si>
  <si>
    <t>RENI SAIDUVI VIZCAINO DE LA ROSA</t>
  </si>
  <si>
    <t>FRANCIA JULISSA CONCEPCION HEUREAUX</t>
  </si>
  <si>
    <t>LUIS KELVIN MARTINEZ MORENO</t>
  </si>
  <si>
    <t>FAUSTO ANTONIO CASTRO PICHARDO</t>
  </si>
  <si>
    <t>YINELLY SABRINA BAUTISTA LEBRON</t>
  </si>
  <si>
    <t>RAFAEL TOBIAS ARTILES POLANCO</t>
  </si>
  <si>
    <t>JOSE AGUSTIN CANELA ROMERO</t>
  </si>
  <si>
    <t>ROSA ELENA DE LEON FIGUEROA</t>
  </si>
  <si>
    <t>DANY MIGUEL CASTILLO</t>
  </si>
  <si>
    <t>VIGILANTE</t>
  </si>
  <si>
    <t>HAMLERT DAVID PEREZ HEREDIA</t>
  </si>
  <si>
    <t>LUIGIE ALEXANDER HERRERA MUESES</t>
  </si>
  <si>
    <t>MIGUELIN GARO PEREZ</t>
  </si>
  <si>
    <t>CHOFER I</t>
  </si>
  <si>
    <t>JORGE MIGUEL CASILLA MEDRANO</t>
  </si>
  <si>
    <t>DANILO ANT. RODRIGUEZ</t>
  </si>
  <si>
    <t>ENEYDA GOMEZ VARGAS</t>
  </si>
  <si>
    <t>YUMELDY ALTAGRACIA PERALTA PERALTA</t>
  </si>
  <si>
    <t>FELIX ANTONIO CORDERO MARTEN</t>
  </si>
  <si>
    <t>ARSENIO DE LOS SANTOS HICIANO</t>
  </si>
  <si>
    <t>CIRILO MAÑON SILVA</t>
  </si>
  <si>
    <t>EMMA YUDERKA NOLASCO BAEZ</t>
  </si>
  <si>
    <t>RUBELIN VICENTE VICENTE</t>
  </si>
  <si>
    <t>EDDY YOVANNY BAUTISTA ALCANTARA</t>
  </si>
  <si>
    <t>MAURICIO RICHARSON NOEL</t>
  </si>
  <si>
    <t>DENNIS MANOLO PIÑA CORDERO</t>
  </si>
  <si>
    <t>TANIA IRENE GUZMAN VARGAS</t>
  </si>
  <si>
    <t>ANGELA MARIA GUZMAN SANCHEZ</t>
  </si>
  <si>
    <t>CLAUDIO PINALES PEREZ</t>
  </si>
  <si>
    <t>ERNESTO HIPOLITO TERRERO QUEZADA</t>
  </si>
  <si>
    <t>ALEJANDRO JIMENEZ SANCHEZ</t>
  </si>
  <si>
    <t>MELVIN BIENVENIDO SANTANA PEÑA</t>
  </si>
  <si>
    <t>LABORATORIO VETERINARIO CENTRAL</t>
  </si>
  <si>
    <t>TEODORO ANDRES ORTIZ ESPINAL</t>
  </si>
  <si>
    <t>MARIA CLAVEL PEREZ SOTO</t>
  </si>
  <si>
    <t>YURI VLADIMIR RODRIGUEZ RODRIGUEZ</t>
  </si>
  <si>
    <t>ARIEL ALBERTO BERROA MIESES</t>
  </si>
  <si>
    <t>JORGE LUIS PARRA LOPEZ</t>
  </si>
  <si>
    <t>JOSE LUIS BRITO CARDENA</t>
  </si>
  <si>
    <t>LEONEL IBRAHIM CASTILLO CRUCEN</t>
  </si>
  <si>
    <t>JINNETTE STEFANY GARO DE LEON</t>
  </si>
  <si>
    <t>YANILDA VARGAS DE LA ROSA</t>
  </si>
  <si>
    <t>ANANGI DEL CARMEN DURAN SOTO</t>
  </si>
  <si>
    <t>FELIX JAZMIN PEREZ</t>
  </si>
  <si>
    <t>TAINA CUEVAS TEJEDA</t>
  </si>
  <si>
    <t>SANTA PATRICIA MEJIA GUZMAN</t>
  </si>
  <si>
    <t>RAMON DIONICIO UREÑA PERALTA</t>
  </si>
  <si>
    <t>ERVIN JULIAN ROA DE LOS SANTOS</t>
  </si>
  <si>
    <t>FRANCISCO R. RODRIGUEZ NUNEZ</t>
  </si>
  <si>
    <t>JULIA ALTAGRACIA MANCEBO PACHECO</t>
  </si>
  <si>
    <t>SANTA JOSEFINA ARIAS CARMONA</t>
  </si>
  <si>
    <t>ALEXANDRA DEL CARMEN TEJEDA PEÑA</t>
  </si>
  <si>
    <t>FREDDY DILONE ULLOA</t>
  </si>
  <si>
    <t>CYNTHIA ISABEL DIAZ SANTANA</t>
  </si>
  <si>
    <t>SANTOS MANE TAVERAS</t>
  </si>
  <si>
    <t>ALFREDO MERCEDES</t>
  </si>
  <si>
    <t>ENYER ROSARIO GARCIA</t>
  </si>
  <si>
    <t>LUIS MARIA MIRANDA MERCEDES</t>
  </si>
  <si>
    <t>AUXILIAR DE COMPRAS</t>
  </si>
  <si>
    <t>ELVIA PAOLA GUERRA SANTOS</t>
  </si>
  <si>
    <t>LUIS W. DAVID ESPAILLAT ACEVEDO</t>
  </si>
  <si>
    <t>ABREU ACOSTA OMARPHI ALEJANDRO</t>
  </si>
  <si>
    <t>MABEL PATRICIA BORBON VARGAS</t>
  </si>
  <si>
    <t>CARLOS LUIS SANCHEZ SEGURA</t>
  </si>
  <si>
    <t>LUZ MERCEDES GUZMAN PEREZ</t>
  </si>
  <si>
    <t>CLAUDIO ALBERTO WINTER CASTILLO</t>
  </si>
  <si>
    <t>NOEL RODRIGUEZ CONTRERAS</t>
  </si>
  <si>
    <t>ALTAGRACIA MARILIN MANCEBO SANCHEZ</t>
  </si>
  <si>
    <t>ELIGIO RAFAEL NUÑEZ MERCEDES</t>
  </si>
  <si>
    <t>EDUARDO REY RUIZ PAULINO</t>
  </si>
  <si>
    <t>PEDRO ANTONIO POLANCO VASQUEZ</t>
  </si>
  <si>
    <t>LUIS JOSE VENTURA LOPEZ</t>
  </si>
  <si>
    <t>RICARDO MORA MATOS</t>
  </si>
  <si>
    <t>SILVERIO ANTONIO HERNANDEZ RODRIGUE</t>
  </si>
  <si>
    <t>SAGRARIO DE LOS ANGELES PAULINO RAM</t>
  </si>
  <si>
    <t>SURILENNY DEL CARMEN OVALLE GERALDI</t>
  </si>
  <si>
    <t>RAMONA DEL CARMEN CABRERA</t>
  </si>
  <si>
    <t>ANGELA MARTINEZ FLORENTINO</t>
  </si>
  <si>
    <t>DAVID AURELIO HELENA LANTIGUA</t>
  </si>
  <si>
    <t>FERNELY AGRAMONTE CEDANO</t>
  </si>
  <si>
    <t>BERNARDO BELLO SANCHEZ</t>
  </si>
  <si>
    <t>NANCY ALTAGRACIA MARTINEZ DE LA CRU</t>
  </si>
  <si>
    <t>MARIA CRISTINA FELIZ SOTO</t>
  </si>
  <si>
    <t>JOSE GABRIEL ZACARIAS MARTINEZ</t>
  </si>
  <si>
    <t>NELSON MIGUEL CRUZ PEÑA</t>
  </si>
  <si>
    <t>MARIA TRINIDAD CONTRERAS</t>
  </si>
  <si>
    <t>ELISA YSABEL REYES GALAN</t>
  </si>
  <si>
    <t>MARGARITA DE LA ROSA</t>
  </si>
  <si>
    <t>ESMELVI VICTOR NIUMAN ESTEVEZ DIAZ</t>
  </si>
  <si>
    <t>CESAR A. FORTUNA J.</t>
  </si>
  <si>
    <t>FIDELINA ALTAGRACIA LECLERC GUZMAN</t>
  </si>
  <si>
    <t>GENARO MEDINA</t>
  </si>
  <si>
    <t>MARTINA LEOCADIO MEJIA</t>
  </si>
  <si>
    <t>ALTAGRACIA YBONNE FERRERAS</t>
  </si>
  <si>
    <t>RAMON MARTINEZ ROSARIO</t>
  </si>
  <si>
    <t>IVAN RAFAEL MOREL RIVAS</t>
  </si>
  <si>
    <t>MANUEL ESTEBAN CASTILLO GIL</t>
  </si>
  <si>
    <t>EMILIO EUGENIO GOMEZ REYES</t>
  </si>
  <si>
    <t>PEDRO JUAN FERNANDEZ</t>
  </si>
  <si>
    <t>HIPOLITO FRANCISCO ALMANZAR</t>
  </si>
  <si>
    <t>RAFAEL ANTONIO SVELTI HERMON</t>
  </si>
  <si>
    <t>MIGUEL EUGENIO RAMIREZ BAUTISTA</t>
  </si>
  <si>
    <t>ARIDIO RAMON REYNOSO ABREU</t>
  </si>
  <si>
    <t>ANTOLIN SANTANA JAVIER</t>
  </si>
  <si>
    <t>BERNARDINO JAQUEZ CRUZ</t>
  </si>
  <si>
    <t>JULIO CESAR OGANDO CLIMES</t>
  </si>
  <si>
    <t>EFRAIN SEWERET HIDALGO</t>
  </si>
  <si>
    <t>DARWIN OSCAR DE LA CRUZ RODRIGUEZ</t>
  </si>
  <si>
    <t>YNMACULADA LANTIGUA CONTRERAS</t>
  </si>
  <si>
    <t>LINDA ALTAGRACIA REYES CABRERA</t>
  </si>
  <si>
    <t>MARITZA MONTES DE OCA MATOS</t>
  </si>
  <si>
    <t>KARINA PACHECO HEREDIA</t>
  </si>
  <si>
    <t>RICHARD ALFONSO MATOS CASADO</t>
  </si>
  <si>
    <t>JUAN CARLOS RUIZ SANTANA</t>
  </si>
  <si>
    <t>MAYRA ANTONIA NUÑEZ</t>
  </si>
  <si>
    <t>ROBERTO ANTONIO HERNANDEZ ABREU</t>
  </si>
  <si>
    <t>DOMINGO GOMEZ MORILLO</t>
  </si>
  <si>
    <t>MELVIN AGUSTIN GONZALEZ GONZALEZ</t>
  </si>
  <si>
    <t>VIRGEN CABRERA COLAS</t>
  </si>
  <si>
    <t>JULIO CESAR GARCIA VILLAR</t>
  </si>
  <si>
    <t>ORDALINA MONTERO ENCARNACION</t>
  </si>
  <si>
    <t>ANDREA CELESTE FELIZ ENCARNACION</t>
  </si>
  <si>
    <t>LISSELOT JESULINA DUARTE RODRIGUEZ</t>
  </si>
  <si>
    <t>DIRECCION DE EXTENSION Y FOMENTO PECUARIO</t>
  </si>
  <si>
    <t>ANTOLIN ROJAS ALMANZAR</t>
  </si>
  <si>
    <t>DEPARTAMENTO DE FOMENTO PECUARIO</t>
  </si>
  <si>
    <t>ANGEL ALEJANDRO DUARTE BELTRE</t>
  </si>
  <si>
    <t>AUXILIAR OFICINA</t>
  </si>
  <si>
    <t>ANIBAL YNOA JAIME</t>
  </si>
  <si>
    <t>LEONALDO HEREDIA</t>
  </si>
  <si>
    <t>JESUS ALBERTO MORENO ANTIGUA</t>
  </si>
  <si>
    <t>CAYETANO MERCEDES</t>
  </si>
  <si>
    <t>LUCIANO FERMIN DE LOS SANTOS</t>
  </si>
  <si>
    <t>EUNICE ACOSTA JAVIER</t>
  </si>
  <si>
    <t>FARINA MERETTE TAVERAS</t>
  </si>
  <si>
    <t>CARLOS ALBERTO MORILLO PATRICIO</t>
  </si>
  <si>
    <t>DARIO CUEVAS RODRIGUEZ</t>
  </si>
  <si>
    <t>ANDRY ELIEZER FELIZ FELIZ</t>
  </si>
  <si>
    <t>JUAN MARTIN GIL PIMENTEL</t>
  </si>
  <si>
    <t>CARLOS MANUEL MOREL TORRES</t>
  </si>
  <si>
    <t>DEYANIRA YDALIA MARGAREL BIDO ESTRE</t>
  </si>
  <si>
    <t>DEPARTAMENTO DE EXTENSION PECUARIA</t>
  </si>
  <si>
    <t>LORENZO JAVIER PASCUAL</t>
  </si>
  <si>
    <t>SANTA ALTAGRACIA MIDALIS CUEVAS</t>
  </si>
  <si>
    <t>MARIA LEONOR GARCIA GARCIA</t>
  </si>
  <si>
    <t>SANTO DOMINGO HERNANDEZ</t>
  </si>
  <si>
    <t>ANAIDA CRISTELA MENDIETA PEREZ</t>
  </si>
  <si>
    <t>NIYRA RAYDHIRIS CASTILLO RAMIREZ</t>
  </si>
  <si>
    <t>JACINTA DE PAULA FIGUEROA</t>
  </si>
  <si>
    <t>SECRETARIA III</t>
  </si>
  <si>
    <t>DILCIA MERCEDES GOMEZ PEREZ</t>
  </si>
  <si>
    <t>VIOLETA DIAZ ORTIZ</t>
  </si>
  <si>
    <t>ELVIS ELIEZER MENDEZ POLANCO</t>
  </si>
  <si>
    <t>WILLY FRANCISCO VASQUEZ PAULINO</t>
  </si>
  <si>
    <t>WENDY MENCIA GONZALEZ GUZMAN</t>
  </si>
  <si>
    <t>MAXIMO SANTANA</t>
  </si>
  <si>
    <t>RAFAELITO SIERRA VASQUEZ</t>
  </si>
  <si>
    <t>ATANAOLIS MEDINA FERRERAS</t>
  </si>
  <si>
    <t>RAFAEL BIENVENIDO PEREZ FERNANDEZ</t>
  </si>
  <si>
    <t>KELVIA ALTAGRACIA REYES BURGOS</t>
  </si>
  <si>
    <t>LAURIS RODRIGUEZ ALVAREZ</t>
  </si>
  <si>
    <t>TEODORO NICOLAS FIGUEREO</t>
  </si>
  <si>
    <t>ELIZABETH ALCANTARA</t>
  </si>
  <si>
    <t>MAXIMO TOMAS MENDEZ Y MENDEZ</t>
  </si>
  <si>
    <t>CARMEN MARIA GUERRERO MATOS</t>
  </si>
  <si>
    <t>HECTOR BDO. LANTIGUA SANTANA</t>
  </si>
  <si>
    <t>FELIPE A. MATEO AGRAMONTE</t>
  </si>
  <si>
    <t>GUILLERMO ALBERTO ROSADO MARTINEZ</t>
  </si>
  <si>
    <t>JORDAN CONTRERAS SANTOS</t>
  </si>
  <si>
    <t>ANA IRIS POLANCO CLEMENTE</t>
  </si>
  <si>
    <t>JOSE GUSTAVO ACEVEDO URIBE</t>
  </si>
  <si>
    <t>NICOLAS REYNOSO GUZMAN</t>
  </si>
  <si>
    <t>MARIA ALEXANDRA TREJO ROSARIO</t>
  </si>
  <si>
    <t>ANA MERCEDES BRITO</t>
  </si>
  <si>
    <t>JOSE MORILLO</t>
  </si>
  <si>
    <t>JULIO SEGURA CARRASCO</t>
  </si>
  <si>
    <t>JOSE R. BETANCES CASTRO</t>
  </si>
  <si>
    <t>BIENVENIDO DE JESUS COLLADO MOSQUEA</t>
  </si>
  <si>
    <t>DOMINGO MUÑOZ</t>
  </si>
  <si>
    <t>OSCAR JOSE ROA PINEDA</t>
  </si>
  <si>
    <t>AYUDANTE MECANICA</t>
  </si>
  <si>
    <t>ANA ELCIRA MARTINEZ RAMIREZ</t>
  </si>
  <si>
    <t>ENCARGADO DE UNIDAD</t>
  </si>
  <si>
    <t>VICTOR MANUEL DE JESUS PANTALEON MA</t>
  </si>
  <si>
    <t>JOSE MANUEL RIVAS MERCEDES</t>
  </si>
  <si>
    <t>RAMIRO ALEXIS GUERRERO CABRERA</t>
  </si>
  <si>
    <t>JUAN ANTONIO DE LEON</t>
  </si>
  <si>
    <t>MAGALY ALTAGRACIA PERALTA MEDINA DE</t>
  </si>
  <si>
    <t>LUIS ESPINAL JIMENEZ</t>
  </si>
  <si>
    <t>MANOLA GARCIA</t>
  </si>
  <si>
    <t>ENCARGADO(A) DIVISION DE DESA</t>
  </si>
  <si>
    <t>JHERMANY ESTHER DE LOS SANTOS PEÑA</t>
  </si>
  <si>
    <t>NIURCA YSABEL CRUZ ROSA</t>
  </si>
  <si>
    <t>CARMEN MIOSOTHI DE JESUS ARIAS</t>
  </si>
  <si>
    <t>GLADYS TOMASINA BUENO</t>
  </si>
  <si>
    <t>RAMON ELIAS RIFFI RICARDO</t>
  </si>
  <si>
    <t>CASTILLO GUZMAN</t>
  </si>
  <si>
    <t>MENSAJERO INTERNO</t>
  </si>
  <si>
    <t>WILSON JAVIER SILVERIO SANCHEZ</t>
  </si>
  <si>
    <t>CRUCITO CABRAL FANNY</t>
  </si>
  <si>
    <t>MARIO FIGUEROA DRULLARD</t>
  </si>
  <si>
    <t>JUANA MARIA DIAZ GARCIA</t>
  </si>
  <si>
    <t>LUIS VILLANUEVA P.</t>
  </si>
  <si>
    <t>JOSE A. DE JS. ROMAN MENDEZ</t>
  </si>
  <si>
    <t>JUANA DE DIOS MEDINA DOMINGUEZ</t>
  </si>
  <si>
    <t>MARIA ESTHER DE OLEO GONZALEZ</t>
  </si>
  <si>
    <t>CLAUDIO EMILIO MEJIA MAHFUD</t>
  </si>
  <si>
    <t>JUANA C. BENJAMIN B.</t>
  </si>
  <si>
    <t>MARCOS HERMINIO APONTE RAPOSO</t>
  </si>
  <si>
    <t>MARIO BAUTISTA MONTAS</t>
  </si>
  <si>
    <t>GLENNIS CASTILLO MERCEDES</t>
  </si>
  <si>
    <t>PENELOPE COLUMNA GUERRERO</t>
  </si>
  <si>
    <t>CARLOS GRANADOS REYES</t>
  </si>
  <si>
    <t>ALFREDO PEREZ</t>
  </si>
  <si>
    <t>JOSE ANT. PEGUERO PERDOMO</t>
  </si>
  <si>
    <t>MALTA ALTAGRACIA FELIX JIMENEZ</t>
  </si>
  <si>
    <t>BUENAVENTURA MATOS</t>
  </si>
  <si>
    <t>HERMENEGILDO VILLAR HERNANDEZ</t>
  </si>
  <si>
    <t>LUISA E. PEREZ RAMIREZ</t>
  </si>
  <si>
    <t>JULIO AQUINO MARTINEZ</t>
  </si>
  <si>
    <t>YOHAMNY SEGURA PEREZ</t>
  </si>
  <si>
    <t>IRENE HERRERA SABALA</t>
  </si>
  <si>
    <t>FERNANDO SARITA JAQUEZ</t>
  </si>
  <si>
    <t>RADHAMES DE JESUS LORA JIMENEZ</t>
  </si>
  <si>
    <t>JOSE LUIS DUVERGE CASTILLO</t>
  </si>
  <si>
    <t>ROXANNA DECENA ARTILES</t>
  </si>
  <si>
    <t>PEDRO CESAR VERAS POLA</t>
  </si>
  <si>
    <t>JOSE AGUSTIN RODRIGUEZ GONZALEZ</t>
  </si>
  <si>
    <t>LUIS JOSE MARTE H.</t>
  </si>
  <si>
    <t xml:space="preserve"> </t>
  </si>
  <si>
    <t>CARRERA ADMINISTRATIVA</t>
  </si>
  <si>
    <t>ESTATUTO SIMPLIFICADO</t>
  </si>
  <si>
    <t>DESIGNADO</t>
  </si>
  <si>
    <t xml:space="preserve">DE LIBRE NOMBRAMIENTO Y REMOCION </t>
  </si>
  <si>
    <t xml:space="preserve"> República Dominicana</t>
  </si>
  <si>
    <t>MINISTERIO DE AGRICULTURA</t>
  </si>
  <si>
    <t xml:space="preserve"> Dirección General de Ganadería</t>
  </si>
  <si>
    <t>GENERO</t>
  </si>
  <si>
    <t>MASCULINO</t>
  </si>
  <si>
    <t>FEMENINO</t>
  </si>
  <si>
    <t>DIURY JHOSUE BALDAYAC LEONARDO</t>
  </si>
  <si>
    <t>SANTA DE LA ROSA CASTILLO</t>
  </si>
  <si>
    <t>STHEFANY SUGEILI SEPULVEDA CASTILLO</t>
  </si>
  <si>
    <t>YERMANA YUDITH DIAZ MATISTA</t>
  </si>
  <si>
    <t>FRANKLIN RAMON ESPINAL CASTILLO</t>
  </si>
  <si>
    <t xml:space="preserve">DIRECCION GENERAL DE GANADERIA </t>
  </si>
  <si>
    <t xml:space="preserve">MASCULINO </t>
  </si>
  <si>
    <t>LUIS ERNESTO GARCIA ALMANZAR</t>
  </si>
  <si>
    <t>BARTOLO CASTILLO GUERRERO</t>
  </si>
  <si>
    <t>DANIEL AGUSTIN NUÑEZ CABRERA</t>
  </si>
  <si>
    <t>DOMINGO ANTONIO MORALES LOPEZ</t>
  </si>
  <si>
    <t>JOSE ALTAGRACIA PIÑA ENCARNACION</t>
  </si>
  <si>
    <t>JUAN JOSE VALDEZ</t>
  </si>
  <si>
    <t>PASCUAL MEDRANO MEJIA</t>
  </si>
  <si>
    <t>SIXTO RAFAEL CUEVAS VOLQUEZ</t>
  </si>
  <si>
    <t>VIRGILIO MARTINEZ MARTINEZ</t>
  </si>
  <si>
    <t>RUBEN DARIO HERNANDEZ POL</t>
  </si>
  <si>
    <t>INSEMINADOR</t>
  </si>
  <si>
    <t>ANA BEATRIZ LIRIANO RODRIGUEZ</t>
  </si>
  <si>
    <t>ALBRE JOSE TAVAREZ GUICHARDO</t>
  </si>
  <si>
    <t>LUCAS MOTA SANTANA</t>
  </si>
  <si>
    <t>CESAR AUGUSTO POLANCO REYES</t>
  </si>
  <si>
    <t>RAIBERT FRANCISCO SALDAÑA ALCANTARA</t>
  </si>
  <si>
    <t>LUIS FRANCISCO ALCALA ANTIGUA</t>
  </si>
  <si>
    <t>MAYRA DEL ROSARIO PEÑA CONTRERAS</t>
  </si>
  <si>
    <t>ALISANDI REYNOSO TAPIA</t>
  </si>
  <si>
    <t>EXTENSIONISTA PECUARIO</t>
  </si>
  <si>
    <t>JHONATAN JANCARLOS JUSTO JIMENEZ</t>
  </si>
  <si>
    <t>ENC. LABORATORIO REG.</t>
  </si>
  <si>
    <t>MARIA MAGNOLIA SANTANA GONZALEZ</t>
  </si>
  <si>
    <t>DIEGO ALFREDO GOMEZ POLANCO</t>
  </si>
  <si>
    <t>AUXILIAR APICOLA</t>
  </si>
  <si>
    <t>CARLOS NISIO SOSA MENA</t>
  </si>
  <si>
    <t>FRANKLIN ELADIO MORENO CARRERAS</t>
  </si>
  <si>
    <t>DOMINGO NASEIS JIMENEZ</t>
  </si>
  <si>
    <t>ALBERTO RAFAEL PEÑA ROSARIO</t>
  </si>
  <si>
    <t>BENISA GONZALEZ RODRIGUEZ</t>
  </si>
  <si>
    <t>FRANCISCO ELPIDIO LOPEZ RODRIGUEZ</t>
  </si>
  <si>
    <t>ROBERTO RAFAEL LUCIANO SAINT- HILAIR</t>
  </si>
  <si>
    <t>EBELYS MADELIN GUZMAN VALENZUELA</t>
  </si>
  <si>
    <t>ENC. SUB ZONA</t>
  </si>
  <si>
    <t>MARIA MARLENY TOLENTINO MOTA</t>
  </si>
  <si>
    <t>RAFAEL ARTURO ADAMES FELIZ</t>
  </si>
  <si>
    <t>INSPECTOR CUARENTENA ANIMAL</t>
  </si>
  <si>
    <t>JUAN FELIX VIZCAINO GONZALEZ</t>
  </si>
  <si>
    <t>PEDRO FRANCISCO RODRIGUEZ RODRIGUEZ</t>
  </si>
  <si>
    <t>WERNER RAFAEL SORIANO GERMAN</t>
  </si>
  <si>
    <t>FRANKERY PEREZ DE LA CRUZ</t>
  </si>
  <si>
    <t>FREDDY ALBERTO GARCIA GARCIA</t>
  </si>
  <si>
    <t>FRANCIS ANGOMAS DE LA ROSA</t>
  </si>
  <si>
    <t>DEVINSON PERALTA ARIAS</t>
  </si>
  <si>
    <t>EDWIN RAFAEL RODRIGUEZ FRANCISCO</t>
  </si>
  <si>
    <t>YIRA MARIAN HEREDIA FLORIAN</t>
  </si>
  <si>
    <t>AUXILIAR TESORERIA</t>
  </si>
  <si>
    <t>AMIL DUVAL</t>
  </si>
  <si>
    <t>MIOSOTIS AVISARLIN AQUINO RAMIREZ</t>
  </si>
  <si>
    <t>AUXILIAR CONTABILIDAD</t>
  </si>
  <si>
    <t>ROSAYDDEL RAMIREZ PINEDA</t>
  </si>
  <si>
    <t>ENC. OFICINA ACCESO INFORMACION</t>
  </si>
  <si>
    <t>NOELIS RIVERA LUGO</t>
  </si>
  <si>
    <t>VANESSA POLANCO PEGUERO</t>
  </si>
  <si>
    <t>JAN CARLOS VELOZ HIDALGO</t>
  </si>
  <si>
    <t>JOSE ALBERTO ESPINAL DIAZ</t>
  </si>
  <si>
    <t>SOFIA YAJAIRA CUEVAS GREN</t>
  </si>
  <si>
    <t>CESAR ALEJANDRO DORREJO PERALTA</t>
  </si>
  <si>
    <t>ALEJANDRITO MARTIRES BATISTA GALVAN</t>
  </si>
  <si>
    <t>DIRECTOR FOMENTO Y EXTENSION P</t>
  </si>
  <si>
    <t>ZAIDA LIDIA CUEVAS VARGAS</t>
  </si>
  <si>
    <t>LUIS ALFREDO CRUZ MENA</t>
  </si>
  <si>
    <t>EUDARDO GREGORIO FRANJUL TRONCOSO</t>
  </si>
  <si>
    <t>MARTIN ALEJANDRO MEDINA GUILLEN</t>
  </si>
  <si>
    <t>PROFESIONAL SUPERIOR III</t>
  </si>
  <si>
    <t>JULIAN ROLANDO MEDINA MENDEZ</t>
  </si>
  <si>
    <t>HECTOR REGNIER GUZMAN CARRASCO</t>
  </si>
  <si>
    <t>CESAR AUGUSTO MENDEZ FIGUEROA</t>
  </si>
  <si>
    <t>LUIS MANUEL ESPINAL RODRIGUEZ</t>
  </si>
  <si>
    <t>DOMINGO ANTONIO CONTIN CASTADEDA</t>
  </si>
  <si>
    <t>MALBY SIMON PEÑA RAMOS</t>
  </si>
  <si>
    <t>JIMMY AMAURIS ACOSTA MARTINEZ</t>
  </si>
  <si>
    <t>ORLANDO ANTONIO CEBALLOS GARCIA</t>
  </si>
  <si>
    <t>PRIMITIVA MEJIA MERCEDES</t>
  </si>
  <si>
    <t>JOSE EUGENIO TAVAREZ CONSORO</t>
  </si>
  <si>
    <t>JORGE LUIS HIDALGO</t>
  </si>
  <si>
    <t>MANUEL ROBERTO ALMONTE VALDEZ</t>
  </si>
  <si>
    <t>JOSE MIGUEL POLANCO VASQUEZ</t>
  </si>
  <si>
    <t>COORDINADOR</t>
  </si>
  <si>
    <t>RAUL ORLANDO RAMIREZ MINYETTYS</t>
  </si>
  <si>
    <t>VENTURA CEDANO HIDALGO</t>
  </si>
  <si>
    <t>PURO CONCEPCION REINOSO ROSARIO</t>
  </si>
  <si>
    <t>OPERADOR TRACTOR</t>
  </si>
  <si>
    <t>PABLO AMADOR GONZALEZ</t>
  </si>
  <si>
    <t>SONY ALEXANDER ACOSTA MARTINEZ</t>
  </si>
  <si>
    <t>AUDIN MISAGNABEL SEVERINO CRUZ</t>
  </si>
  <si>
    <t>SAHONY YARINET ROSA VASQUEZ</t>
  </si>
  <si>
    <t>YUBERKIS SUERO SALDIVAR</t>
  </si>
  <si>
    <t>LABORATORISTA</t>
  </si>
  <si>
    <t>RAMON DE LA CRUZ RODRIGUEZ</t>
  </si>
  <si>
    <t>SANDY PICHARDO</t>
  </si>
  <si>
    <t>JULIO MANUEL PEÑA RODRIGUEZ</t>
  </si>
  <si>
    <t>JOSE FRANCISCO MEJIA HERNANDEZ</t>
  </si>
  <si>
    <t>EMILIO ALAM VASQUEZ</t>
  </si>
  <si>
    <t>EDDY LARA LARA</t>
  </si>
  <si>
    <t>MAXIMO AMARIO BATISTA DIAZ</t>
  </si>
  <si>
    <t>ANGEL DIOMEDES PEGUERO MEJIA</t>
  </si>
  <si>
    <t>VICTOR HUGO MONTES POLANCO</t>
  </si>
  <si>
    <t>RAFAELINA ANTONIA HIDALGO DURAN</t>
  </si>
  <si>
    <t>BIOANALISTA</t>
  </si>
  <si>
    <t>RAFAEL ALEXANDER MUÑOZ ABREU</t>
  </si>
  <si>
    <t>JOSE MANUEL ROMAN DIAZ</t>
  </si>
  <si>
    <t>JORGE LUIS ROSARIO MEJIA</t>
  </si>
  <si>
    <t>ENCARGADO DE AREA</t>
  </si>
  <si>
    <t>LUIS PEREZ VARGAS</t>
  </si>
  <si>
    <t>ESTEFANI DE JESUS</t>
  </si>
  <si>
    <t>DANIA MOTA PAREDES</t>
  </si>
  <si>
    <t>MELGRIS ALTAGRACIA POLANCO MARIA</t>
  </si>
  <si>
    <t>JOSE ANTONIO AQUINO HERNANDEZ</t>
  </si>
  <si>
    <t>ANTOLIN ECHAVARRIA DE LA ROSA</t>
  </si>
  <si>
    <t>ESMIRNA MARCELINO ROJAS</t>
  </si>
  <si>
    <t>FRANCIA CESARINA TORRES TORRES</t>
  </si>
  <si>
    <t xml:space="preserve">SANTO SERVACIO MELO AYBAR </t>
  </si>
  <si>
    <t xml:space="preserve">DAISY VIRLLINIA CAMILO REYES </t>
  </si>
  <si>
    <t xml:space="preserve">GENRYS YOEL DE OLEO MEDINA </t>
  </si>
  <si>
    <t xml:space="preserve">YOSELIN DE LEON NOVA </t>
  </si>
  <si>
    <t xml:space="preserve">JUAN CARLOS RAMIREZ </t>
  </si>
  <si>
    <t xml:space="preserve">CESAR AUGUSTO RIVERA ALCANTARA </t>
  </si>
  <si>
    <t xml:space="preserve">HEMORGENIO FLORIAN </t>
  </si>
  <si>
    <t xml:space="preserve">ANDRES JULIO BERIGUETE CABRAL </t>
  </si>
  <si>
    <t xml:space="preserve">AMAURIS HERMOGENES ROSARIO MOLINA </t>
  </si>
  <si>
    <t xml:space="preserve">INSPECTOR  </t>
  </si>
  <si>
    <t xml:space="preserve">ROSENDO  SANTANA HERASME </t>
  </si>
  <si>
    <t>MODESTO MENDEZ SANCHEZ</t>
  </si>
  <si>
    <t>INSPECTOR</t>
  </si>
  <si>
    <t xml:space="preserve">JUAN BAUTISTA VIDAL RAMIREZ </t>
  </si>
  <si>
    <t xml:space="preserve">ANGEL MARIA TORRES </t>
  </si>
  <si>
    <t xml:space="preserve">JUAN FRANCISCO MENDOZA ADAMEZ </t>
  </si>
  <si>
    <t xml:space="preserve">ALEJANDRO DIAZ POLANCO </t>
  </si>
  <si>
    <t xml:space="preserve">DOMINGO ANTONIO PERALTA DE LACRUZ </t>
  </si>
  <si>
    <t xml:space="preserve">JONATHAN DOLORES RODRIGUEZ </t>
  </si>
  <si>
    <t xml:space="preserve">INSPECTOR </t>
  </si>
  <si>
    <t xml:space="preserve">CARLOS ANTONIO PEREZ RITO </t>
  </si>
  <si>
    <t xml:space="preserve">YUDERBYS GONZALO MARTINEZ </t>
  </si>
  <si>
    <t xml:space="preserve">JUAN ALBERTO GUZMAN LEBRON </t>
  </si>
  <si>
    <t xml:space="preserve">JOSE ISIDRO OSORIA BAEZ </t>
  </si>
  <si>
    <t xml:space="preserve">PEDRO ANTONIO VALERA </t>
  </si>
  <si>
    <t xml:space="preserve">ROBERTO POLNCO CABRERA </t>
  </si>
  <si>
    <t xml:space="preserve">JUAN CARLOS ABREU BLANCO </t>
  </si>
  <si>
    <t xml:space="preserve">VICTOR RAFAEL PAULINO HOLGUIN </t>
  </si>
  <si>
    <t xml:space="preserve">SEBAS ARGENCIANO HENRIQUEZ PEÑA </t>
  </si>
  <si>
    <t>AMARILIS DEL CARMEN FRANCISCO</t>
  </si>
  <si>
    <t xml:space="preserve">MIGUEL ANTONIO BRITO </t>
  </si>
  <si>
    <t xml:space="preserve">AMAURIS RAFAEL SANCHEZ MERCEDES </t>
  </si>
  <si>
    <t xml:space="preserve">ROSANNA ISABEL PEÑA </t>
  </si>
  <si>
    <t xml:space="preserve">MATILDE TORIBIO </t>
  </si>
  <si>
    <t>SANTO DEL CARMEN MERCADO PEÑA</t>
  </si>
  <si>
    <t>EDWARD RAFAEL RODRIGUEZ VEGA</t>
  </si>
  <si>
    <t xml:space="preserve">DIONISIO MATEO ROSARIO </t>
  </si>
  <si>
    <t xml:space="preserve">CARLOS PICHARDO ALBERTO </t>
  </si>
  <si>
    <t xml:space="preserve">JOSE DOLORES MENDEZ CESPEDES </t>
  </si>
  <si>
    <t>ENCARGADA DE RECURSOS HUMANOS</t>
  </si>
  <si>
    <t>NO</t>
  </si>
  <si>
    <t>FECHA INICIO CONTRATO</t>
  </si>
  <si>
    <t>FECHA FINALIZA CONTRATO</t>
  </si>
  <si>
    <t>BRIAN PION GUERRERO</t>
  </si>
  <si>
    <t>NOMBRAMIENTO TEMPORAL</t>
  </si>
  <si>
    <t>YOMAIRA DEL ROSARIO TAVAREZ RODRIGU</t>
  </si>
  <si>
    <t>KANARIS IGNACIO DURAN BALAGUER</t>
  </si>
  <si>
    <t>MELVIN MISAEL RIVERA QUEZADA</t>
  </si>
  <si>
    <t>JOSE MIGUEL TAPIA GUTIERREZ</t>
  </si>
  <si>
    <t>JUAN ENRIQUE PIMENTEL BRITO</t>
  </si>
  <si>
    <t>DIRECTOR REGIONAL</t>
  </si>
  <si>
    <t>EDWARD MIGUEL PAULINO CASTILLO</t>
  </si>
  <si>
    <t>PEDRO PABLO EDUARDO SARNELLI PENZO</t>
  </si>
  <si>
    <t>SAMUEL AMEDH RAMIA FERMIN</t>
  </si>
  <si>
    <t>RAMON ARISTY MONTERO MORENO</t>
  </si>
  <si>
    <t>JOSE ALTAGRACIA GARCIA CASTILLO</t>
  </si>
  <si>
    <t>JOSE JOEL ALMANZAR HENRIQUEZ</t>
  </si>
  <si>
    <t>NELSON CAMILO LANDESTOY JIMENEZ</t>
  </si>
  <si>
    <t>JOAQUIN CARABALLO MARTINEZ</t>
  </si>
  <si>
    <t>PERIODISTA</t>
  </si>
  <si>
    <t>CLAUDIO RAFAEL BERMUDEZ PERALTA</t>
  </si>
  <si>
    <t>NIOVE ISABEL FERNANDEZ ALCANTARA</t>
  </si>
  <si>
    <t>TATIANA CAROLINA JIMENEZ LEREBOURS</t>
  </si>
  <si>
    <t>TECNICO ADMINISTRATIVO.</t>
  </si>
  <si>
    <t>ANALISTA RIESGO</t>
  </si>
  <si>
    <t>PALOMA DE LA CRUZ LOPEZ</t>
  </si>
  <si>
    <t>BIANKA SOCIAS DIAZ</t>
  </si>
  <si>
    <t>JHONNY ALEXANDER BEARD TEJADA</t>
  </si>
  <si>
    <t>LOYD JOSE ALVAREZ TAVAREZ</t>
  </si>
  <si>
    <t>ESTEFANI PAOLA TAVERAS UREÑA</t>
  </si>
  <si>
    <t>JUAN CARLOS RECIO PEREZ</t>
  </si>
  <si>
    <t>NELFY GUILLERMO GONZALEZ DE LOS SAN</t>
  </si>
  <si>
    <t>ESPECIALISTA</t>
  </si>
  <si>
    <t>NICOLE YAMEL PEREZ ALCANTARA</t>
  </si>
  <si>
    <t>DIVISION JURIDICA</t>
  </si>
  <si>
    <t>MAURA TORRES VARGAS</t>
  </si>
  <si>
    <t>PARALEGAL</t>
  </si>
  <si>
    <t>VIANNY DOLICE MEJIA PEGUERO</t>
  </si>
  <si>
    <t>DIVISION DE COMUNICACIONES</t>
  </si>
  <si>
    <t>DIRECCION  ADMINISTRATIVA FINANCIERA</t>
  </si>
  <si>
    <t>DEPARTAMENTO ADMINISTRATIVO</t>
  </si>
  <si>
    <t>MARCOS JOSE CABRAL FERNANDEZ</t>
  </si>
  <si>
    <t>ALEANDRO CARABALLO DEL ORBE</t>
  </si>
  <si>
    <t>ANTONI ROMERO MONTOLIO</t>
  </si>
  <si>
    <t>EXTENSIONISTA</t>
  </si>
  <si>
    <t>SANDY EDUARDO SANCHEZ LANDA</t>
  </si>
  <si>
    <t>JUAN ALBERTO DURAN MIESES</t>
  </si>
  <si>
    <t>FREDDY RAFAEL VELEZ THEN</t>
  </si>
  <si>
    <t>JORGE LUIS RAMIREZ DE LA ROSA</t>
  </si>
  <si>
    <t>MIRTHA MARIA DEL ROSARIO DE CASTRO</t>
  </si>
  <si>
    <t>JEFFREY ALVARO YAPOR</t>
  </si>
  <si>
    <t>BELINDA BODDEN BODDEN</t>
  </si>
  <si>
    <t>JORGE ANTONIO MONSANTO VALDEZ</t>
  </si>
  <si>
    <t>DEPARTAMENTO DE CAMPAÑA SANITARIA</t>
  </si>
  <si>
    <t>SENDY PAOLA MADERA PAULINO</t>
  </si>
  <si>
    <t>GRISELDA DOLORES LOPEZ NUÑEZ</t>
  </si>
  <si>
    <t>MELVIN ALEXANDER CARABALLO DE FRIAS</t>
  </si>
  <si>
    <t xml:space="preserve">SILFREDO PEÑA VILLANUEVA </t>
  </si>
  <si>
    <t>INGENIERO AGRONOMO</t>
  </si>
  <si>
    <t xml:space="preserve">ENMANUEL ANTONIO GONZALEZ ORTIZ </t>
  </si>
  <si>
    <t>INGENIERO EN PRODUCCION ANIMAL</t>
  </si>
  <si>
    <t>CARLOS MANUEL PEÑA</t>
  </si>
  <si>
    <t xml:space="preserve">PROMOTOR </t>
  </si>
  <si>
    <t xml:space="preserve">MARIA ISABEL BATISTA PIMENTEL </t>
  </si>
  <si>
    <t xml:space="preserve">MIGUEL ANTONIO VILLAR CUEVAS </t>
  </si>
  <si>
    <t xml:space="preserve">FERNANDO JOSE FLORIAN MENDEZ </t>
  </si>
  <si>
    <t xml:space="preserve">CARLOS CASTRO VICENTE </t>
  </si>
  <si>
    <t xml:space="preserve">YEURI ANTONIO ESTRELLA BRITO </t>
  </si>
  <si>
    <t xml:space="preserve">JUANA ELIZABETH MEJIA MEJIA </t>
  </si>
  <si>
    <t xml:space="preserve">OSVALDO CUELLO REYES </t>
  </si>
  <si>
    <t xml:space="preserve">AUXILIAR VETERINARIO </t>
  </si>
  <si>
    <t xml:space="preserve">BENIGNO ANTONIO ALMANZAR REYES </t>
  </si>
  <si>
    <t xml:space="preserve">ELVIN MARIA RODRIGUEZ MARTINEZ </t>
  </si>
  <si>
    <t>FRANCISCO JAVIER MELENDEZ CEBALLOS</t>
  </si>
  <si>
    <t xml:space="preserve">FRANKLIN ACOSTA LOPEZ </t>
  </si>
  <si>
    <t xml:space="preserve">JONATHAN HEREDIA RAMIREZ </t>
  </si>
  <si>
    <t>EUGENIO RAMON DIAZ REYES</t>
  </si>
  <si>
    <t xml:space="preserve">ERICK ARIEL TEJADA JIMENEZ </t>
  </si>
  <si>
    <t>PEDRO PABLO RODRIGUEZ BAEZ</t>
  </si>
  <si>
    <t xml:space="preserve">DOMINGO ANTONIO JUMELLEZ ORTIZ </t>
  </si>
  <si>
    <t xml:space="preserve">JOSE RAULIN BUENO VERAS </t>
  </si>
  <si>
    <t>JUAN NUÑEZ NUÑEZ</t>
  </si>
  <si>
    <t>JOSE DE JESUS VASQUEZ CRUZ</t>
  </si>
  <si>
    <t xml:space="preserve">NAZMEIDY BONIFACIO VARGAS </t>
  </si>
  <si>
    <t xml:space="preserve">PEDRO JOSE CABA RODRIGUEZ </t>
  </si>
  <si>
    <t>ALTAGRACIA M. VALDEZ R.</t>
  </si>
  <si>
    <t xml:space="preserve">TECNICO </t>
  </si>
  <si>
    <t>TRAMITE DE PENSION</t>
  </si>
  <si>
    <t xml:space="preserve">ANA CELIA DURAN </t>
  </si>
  <si>
    <t xml:space="preserve">AUXILIAR DE ESTADISTICA </t>
  </si>
  <si>
    <t>ANA LUISA MATA N.</t>
  </si>
  <si>
    <t xml:space="preserve">CONSERJE </t>
  </si>
  <si>
    <t xml:space="preserve">TEODORO RECIO JIMENEZ </t>
  </si>
  <si>
    <t xml:space="preserve">ISABEL PEGUERO </t>
  </si>
  <si>
    <t xml:space="preserve">DIRECCION DE SANIDAD ANIMAL </t>
  </si>
  <si>
    <t xml:space="preserve">MARITZA ANTONIA VALDEZ </t>
  </si>
  <si>
    <t>YAN MANUEL SANCHEZ VELASQUEZ</t>
  </si>
  <si>
    <t xml:space="preserve">SEGURIDAD </t>
  </si>
  <si>
    <t xml:space="preserve">JOSE DOLORES PIMENTEL REYES </t>
  </si>
  <si>
    <t xml:space="preserve">CRISTHIAN CUEVAS TRINIDAD </t>
  </si>
  <si>
    <t xml:space="preserve">YOJALIS A. GUZMAN GERMAN </t>
  </si>
  <si>
    <t xml:space="preserve">ELIO GAMEL SANTANA TEJADA </t>
  </si>
  <si>
    <t xml:space="preserve">MISAEL UBALDO </t>
  </si>
  <si>
    <t>NELSON ANTONIO ALVAREZ RODRIGUEZ</t>
  </si>
  <si>
    <t xml:space="preserve">CARLOS MONTERO MESA </t>
  </si>
  <si>
    <t xml:space="preserve">JULITO ADAMES GREGORIO </t>
  </si>
  <si>
    <t xml:space="preserve">VICTOR M. MALENO </t>
  </si>
  <si>
    <t xml:space="preserve">PATRICK SOLIS RUMALDO </t>
  </si>
  <si>
    <t xml:space="preserve">ANGEL BARTOLO NOVAS PEREZ </t>
  </si>
  <si>
    <t xml:space="preserve">JOSE ANTONIO VOLQUEZ PEREZ </t>
  </si>
  <si>
    <t xml:space="preserve">EDUARD NICOLAS FELIZ JOSE </t>
  </si>
  <si>
    <t xml:space="preserve">MARCIO GARCIA ADAMES </t>
  </si>
  <si>
    <t xml:space="preserve">RAYSA ELIZABETH RINCON CASTRO </t>
  </si>
  <si>
    <t xml:space="preserve">PAPITO CONTRERAS DE LOS SANTOS </t>
  </si>
  <si>
    <t xml:space="preserve">NICOLAS ALCANTARA AMADOR </t>
  </si>
  <si>
    <t xml:space="preserve">DOMINGO PLATA MEDINA </t>
  </si>
  <si>
    <t xml:space="preserve">SANTOS CALDERON PEREZ </t>
  </si>
  <si>
    <t>SAURY ANTONIO MARTINEZ</t>
  </si>
  <si>
    <t>JUANA DISLA TRINIDAD</t>
  </si>
  <si>
    <t xml:space="preserve">MARTIN POLANCO PAULA </t>
  </si>
  <si>
    <t>DOMINGA DELGADO DELGADO</t>
  </si>
  <si>
    <t xml:space="preserve">LUIS ROSARIO MESA </t>
  </si>
  <si>
    <t>ROGEL ROBERTSAINT-HILAIRE</t>
  </si>
  <si>
    <t>MELVYN AMAURYS MUÑOZ ROSARIO</t>
  </si>
  <si>
    <t xml:space="preserve">JORGE R. KINGSLEY F. </t>
  </si>
  <si>
    <t xml:space="preserve">MELANEO R. DE JESUS </t>
  </si>
  <si>
    <t>CARLOS GUILLERMO FAURE AYBAR</t>
  </si>
  <si>
    <t>KARINA SEGURA MOTA</t>
  </si>
  <si>
    <t>ENCARGADO DESARROLLO ORGANIZACIONAL</t>
  </si>
  <si>
    <t xml:space="preserve">ELVIN DARIO MEJIA ARIAS </t>
  </si>
  <si>
    <t xml:space="preserve">ANALISTA DE COMPRAS Y CONTRATACIONES </t>
  </si>
  <si>
    <t xml:space="preserve">ANTONITO ANTONIO JAQUEZ JIMENEZ </t>
  </si>
  <si>
    <t>AYUDANTE VETERINARIO</t>
  </si>
  <si>
    <t xml:space="preserve">ANGEL GABRIEL BAUTISTA ALCANTARA </t>
  </si>
  <si>
    <t>ADRIAN EMILIO JIMENEZ MERCEDES</t>
  </si>
  <si>
    <t>JOSE DANIEL DE LOS SANTOS MONTERO</t>
  </si>
  <si>
    <t xml:space="preserve">COORDINADOR DE PROYECTOS </t>
  </si>
  <si>
    <t xml:space="preserve">DIRECCION REGIONAL SUROESTE </t>
  </si>
  <si>
    <t xml:space="preserve">DIRECCION REGIONAL NORTE </t>
  </si>
  <si>
    <t>DIRECCION REGIONAL CENTRAL</t>
  </si>
  <si>
    <t>PEDRO ANIBAL THOMAS BERNARD</t>
  </si>
  <si>
    <t>NELSON REYES MORETA</t>
  </si>
  <si>
    <t>MANUEL LUIS LAPAIX VILLEGA</t>
  </si>
  <si>
    <t>MIGUEL EDUARDO MONTERO VARGAS</t>
  </si>
  <si>
    <t>JUAN FEDERICO ALEXIS THOMSON FARIA</t>
  </si>
  <si>
    <t xml:space="preserve">ALMINIO LEOCADIO RIVERA </t>
  </si>
  <si>
    <t xml:space="preserve">HERIBERTO FURCAL DE LEON </t>
  </si>
  <si>
    <t>LEONARDO BATISTA TERRERO</t>
  </si>
  <si>
    <t>ALVARO LEONEL HIDALGO</t>
  </si>
  <si>
    <t>LEONEL AVELINO CASTILLO NUÑEZ</t>
  </si>
  <si>
    <t>JOSE RAMON PERALTA LOPEZ</t>
  </si>
  <si>
    <t>MARIA CASILDA VASQUEZ CABRERA</t>
  </si>
  <si>
    <t>DAVID ALEJANDRO NOVAS MEDINA</t>
  </si>
  <si>
    <t>JENSIL REGALADO GONZALEZ</t>
  </si>
  <si>
    <t>ENCARGADO (A) DIVISION SERVICIOS GENERALES</t>
  </si>
  <si>
    <t>ENCARGADO (A) ADMINISTRATIVO</t>
  </si>
  <si>
    <t>RAYMUNDO ANTONIO DE J. HERNANDEZ</t>
  </si>
  <si>
    <t>ENCARGADO (A) DE MAYORDOMIA</t>
  </si>
  <si>
    <t>TECNICO ADMINISTRATIVO</t>
  </si>
  <si>
    <t>MANUEL DE JESUS HIRALDO ULLOA</t>
  </si>
  <si>
    <t>IBRAHIM MEJIA TERRERO</t>
  </si>
  <si>
    <t>BEATRICE MARGHERITA IEROMAZZO LATOU</t>
  </si>
  <si>
    <t>IVAN ANDRES LOHENDY MINAYA PEREZ</t>
  </si>
  <si>
    <t xml:space="preserve">LUIS AMILCAR VALDEZ MARTE </t>
  </si>
  <si>
    <t xml:space="preserve">JOSE DE JESUS TAVAREZ AMARANTE </t>
  </si>
  <si>
    <t>01/12/2022</t>
  </si>
  <si>
    <t>ALVIN MAYOBANEX ROJAS DEL ROSARIO</t>
  </si>
  <si>
    <t>DISEÑADOR GRAFICO</t>
  </si>
  <si>
    <t>RAMON RADHAMES GUZMAN JIMENEZ</t>
  </si>
  <si>
    <t>LUIS RAMON SANTANA HEREDIA</t>
  </si>
  <si>
    <t>SANJUAN CUEVAS RUIZ</t>
  </si>
  <si>
    <t>WILLY MEDRANO MEDRANO</t>
  </si>
  <si>
    <t>IVETTE GARCIA VARGAS</t>
  </si>
  <si>
    <t>DEPARTAMENTO DE CUARENTENA ANIMAL</t>
  </si>
  <si>
    <t>LUIS EMILIO NOVAS</t>
  </si>
  <si>
    <t>MARTIN CANALS MARTIN</t>
  </si>
  <si>
    <t>VALERIO TAVAREZ FELIZ</t>
  </si>
  <si>
    <t>WILFREN YLLEMAR GARABITO DE OLEO</t>
  </si>
  <si>
    <t>JUANA OGANDO MONTERO</t>
  </si>
  <si>
    <t>LEUDY ALEXANDER MEJIA SANTOS</t>
  </si>
  <si>
    <t>DIRECCION REGIONAL NORDESTE</t>
  </si>
  <si>
    <t>MACONI MANUEL FELIZ SEGURA</t>
  </si>
  <si>
    <t>ENDRIS RAMON NOVAS MENDEZ</t>
  </si>
  <si>
    <t>DIRECCION REGIONAL SUR</t>
  </si>
  <si>
    <t>NATHALIA PEREZ</t>
  </si>
  <si>
    <t>TECNICO DE CONTABILIDAD</t>
  </si>
  <si>
    <t>VICTOR MANUEL FIGUERÓ VARGAS</t>
  </si>
  <si>
    <t>ISR</t>
  </si>
  <si>
    <t>01/08/2022</t>
  </si>
  <si>
    <t>01/07/2022</t>
  </si>
  <si>
    <t>TECNICO CONTABILIDAD</t>
  </si>
  <si>
    <t>LUIS JOSE RAMIREZ VASQUEZ</t>
  </si>
  <si>
    <t>BELKIS CEDENO JIMENEZ</t>
  </si>
  <si>
    <t>TANIA E. GALARZA GOMEZ</t>
  </si>
  <si>
    <t>01/09/2022</t>
  </si>
  <si>
    <t>ROBERT GUZMAN TORRES</t>
  </si>
  <si>
    <t>JOAQUIN AMAURIS MENDEZ FELIZ</t>
  </si>
  <si>
    <t>RAFAEL REYNALDO DE LEON</t>
  </si>
  <si>
    <t>LUIS DAVID PEÑA</t>
  </si>
  <si>
    <t>LUIS RAMON GUERRERO</t>
  </si>
  <si>
    <t>JOSE LUIS CORDERO COLON</t>
  </si>
  <si>
    <t>01/10/2022</t>
  </si>
  <si>
    <t xml:space="preserve">DULCE VERONICA RAMIREZ DE LA CRUZ </t>
  </si>
  <si>
    <t>ALFI ANEUDDIS BATISTA SANTANA</t>
  </si>
  <si>
    <t xml:space="preserve">ELIGIO ANTONIO CARELA </t>
  </si>
  <si>
    <t xml:space="preserve">KATHERINE FABRICIA DIAZ SEVERINO </t>
  </si>
  <si>
    <t>JUAN CASTILLO HICHEZ</t>
  </si>
  <si>
    <t>JHOVANNY SEVERINO CEDANO</t>
  </si>
  <si>
    <t>NELSON PEREZ COLON</t>
  </si>
  <si>
    <t>YEISON ISMAEL GOMEZ FERRERA</t>
  </si>
  <si>
    <t>JOSE ANTONIO PEÑA RAMIREZ</t>
  </si>
  <si>
    <t>PAMELA MICHELLE DE LA CRUZ</t>
  </si>
  <si>
    <t>KATHERINE DAIANNA QUEZADA DEL JESUS</t>
  </si>
  <si>
    <t>WILLY VALERIO HERNANDEZ</t>
  </si>
  <si>
    <t>ARIZ INES MEDINA SANCHEZ</t>
  </si>
  <si>
    <t>MARGARITO ANTIGUA FERRER</t>
  </si>
  <si>
    <t>JOSE ANTONIO MERCEDES POLANCO</t>
  </si>
  <si>
    <t>ZACARIAS PORFIRIO RAMIREZ DE LA ROS</t>
  </si>
  <si>
    <t>JOSE MANUEL ANGOMAS</t>
  </si>
  <si>
    <t>JOSE MIGUEL GONZALEZ RODRIGUEZ</t>
  </si>
  <si>
    <t>REYMUNDO POLANCO CASTRO</t>
  </si>
  <si>
    <t>MICHAEL MIGUEL ALVAREZ DELIZ</t>
  </si>
  <si>
    <t>FRANCISCO DE JESUS ALMONTE PERALTA</t>
  </si>
  <si>
    <t>OSCAR ANTONIO MOLINA FRANCISCO</t>
  </si>
  <si>
    <t>CARLOS FABIAN ENCARNACION MARTINEZ</t>
  </si>
  <si>
    <t>YULEYDI MIGUELINA LIRANZO FELIZ</t>
  </si>
  <si>
    <t>DOMINGO DE LOS SANTOS ALCANTARA</t>
  </si>
  <si>
    <t>YVAN JOSE HILARIO SEVERINO</t>
  </si>
  <si>
    <t>VIANELY REYES MENDOZA</t>
  </si>
  <si>
    <t>KATTY ALTAGRACIA GONZALEZ ARTILES</t>
  </si>
  <si>
    <t>SUPLENCIA</t>
  </si>
  <si>
    <t>TECNICO DE RECURSOS HUMANOS</t>
  </si>
  <si>
    <t>ENCARGADO (A) DEPARTAMENTO</t>
  </si>
  <si>
    <t>ENCARGADO (A) DE DIVISION</t>
  </si>
  <si>
    <t>ENGARGADO (A) DE MOVILIZACION DE TRANSITO</t>
  </si>
  <si>
    <t xml:space="preserve"> FEMENINO</t>
  </si>
  <si>
    <t>DIRECTORA DE SANIDAD ANIMAL</t>
  </si>
  <si>
    <t>ENCARGADO (A) DIVISION</t>
  </si>
  <si>
    <t>INTERINATO</t>
  </si>
  <si>
    <t>DE LA ROSA JANSER</t>
  </si>
  <si>
    <t>JOHNNY EDWARD DE LOS SANTOS CONTRER</t>
  </si>
  <si>
    <t>MARCOS NUÑEZ RPDRIGUEZ</t>
  </si>
  <si>
    <t>ANYELINA ALTAGRACIA THOMAS RODRIGUE</t>
  </si>
  <si>
    <t>SANTA ELENA COLLADO BONILLA DE SANT</t>
  </si>
  <si>
    <t>ESTEBAN GILBERTO FELIZ REYES</t>
  </si>
  <si>
    <t>EDISON ARMANDO VLADIMIR SANCHEZ SOS</t>
  </si>
  <si>
    <t>IRIS MILAGROS PADILLA SANCHEZ</t>
  </si>
  <si>
    <t>ANPARO MORENO HERRERA</t>
  </si>
  <si>
    <t>JUAN ANTONIO DE JESUS ALMONTE</t>
  </si>
  <si>
    <t>FRANCISCO JOEL MARTE SURIEL</t>
  </si>
  <si>
    <t>ISIDRO DE JESUS COLLADO MOTA</t>
  </si>
  <si>
    <t>MARTIN LOPEZ LORENZO</t>
  </si>
  <si>
    <t>LICO GABRIEL GUERRERO</t>
  </si>
  <si>
    <t>YORALMA GRISELDA ACOSTA GARCIA</t>
  </si>
  <si>
    <t>SECRETARIA I</t>
  </si>
  <si>
    <t>ROXANNA FRANCO OFREER</t>
  </si>
  <si>
    <t>DIVISION DE PRESUPUESTO</t>
  </si>
  <si>
    <t>DIVISION DE COMPRAS Y CONTRATACIONES</t>
  </si>
  <si>
    <t>DIVISION DE SERVICIOS GENERALES</t>
  </si>
  <si>
    <t>SECCION DE MAYORDOMIA</t>
  </si>
  <si>
    <t>SECCION DE TRANSPORTACION</t>
  </si>
  <si>
    <t>COORDINADO</t>
  </si>
  <si>
    <t>DIVISION DE TECNOLOGIA DE LA INFORMACION Y LA COMUNICACIÓN</t>
  </si>
  <si>
    <t xml:space="preserve">DIVISION DE DESARROLLO INSTITUCIONAL Y CALIDAD EN LA GESTION </t>
  </si>
  <si>
    <t>GREGORIO ANTONIO REYES MEJÍA</t>
  </si>
  <si>
    <t>DIVISION DE REPRODUCCION ANIMAL</t>
  </si>
  <si>
    <t>ENCARGADO DE LA DIVISION DE REPRODUCCION ANIMAL</t>
  </si>
  <si>
    <t>IVAN JOSÉ REUMAN PERALTA</t>
  </si>
  <si>
    <t>DEPARTAMENTO DE CAMPAÑA SANITARIA (PROGRAMA DE TRAZABILIDAD)</t>
  </si>
  <si>
    <t>EVELYN RAQUEL GAUTREAU SANTANA</t>
  </si>
  <si>
    <t>DEPARTAMENTO DE REGISTRO DE PRODUCTOS Y ESTABLECIMIENTOS VETERINARIOS</t>
  </si>
  <si>
    <t>ENCARGADA DE DEPARTAMENTO DE REGISTRO DE PRODUCTOS Y ESTABLECIMIENTOS VETERINARIOS</t>
  </si>
  <si>
    <t>DIVISION DE TRANSITO INTERNO</t>
  </si>
  <si>
    <t>DIVISION ENFERMEDADES DE ESPECIES MENORES</t>
  </si>
  <si>
    <t>DIRECCION DE SANIDAD ANIMAL (ENFERMEDADES AVIARIAS)</t>
  </si>
  <si>
    <t>DIVISION DE ENFERMEDADES AVICOLAS</t>
  </si>
  <si>
    <t xml:space="preserve">ELIZABETH MARIA SKEET GARCIA </t>
  </si>
  <si>
    <t>DIVISION NORMAS Y ANALISIS DE RIESGO</t>
  </si>
  <si>
    <t>COORDINADO APROLECHE</t>
  </si>
  <si>
    <t>ALAN MATOS DIAZ</t>
  </si>
  <si>
    <t>DIRECCION REGIONAL SUROESTE</t>
  </si>
  <si>
    <t>DIRECCION REGIONAL NORTE</t>
  </si>
  <si>
    <t>HENRY RUIZ PEÑA</t>
  </si>
  <si>
    <t>DIRECTOR REGIONAL NORDESTE</t>
  </si>
  <si>
    <t>MELANIE MEDINA TIRADO</t>
  </si>
  <si>
    <t>DIRECCION REGIONAL NORCENTRAL</t>
  </si>
  <si>
    <t>DIRECCION REGIONAL NOROESTE</t>
  </si>
  <si>
    <t>DIRECCION REGIONAL ESTE</t>
  </si>
  <si>
    <t>VICENTE MANUEL DE JESUS</t>
  </si>
  <si>
    <t>DIRECCION REGIONAL ESTE, DIVISION DE CUARENTENA ANIMAL</t>
  </si>
  <si>
    <t>CATALINO ERASME OBISPO JIMENEZ</t>
  </si>
  <si>
    <t>DEPARTAMENTO DE CALIDAD DE LAVECEN</t>
  </si>
  <si>
    <t>01/11/2022</t>
  </si>
  <si>
    <t>08/11/2022</t>
  </si>
  <si>
    <t>15/11/2022</t>
  </si>
  <si>
    <t>DEPARTAMENTO DE EXTENSION Y FOMENTO PECUARIO</t>
  </si>
  <si>
    <t>DEPARTAMENTO DE EXTENSION Y FOMENTO PECUARIO PROYECTO 02</t>
  </si>
  <si>
    <t>DIVISION DE CALIDAD DE LA LECHE PROYECTO 02</t>
  </si>
  <si>
    <t>DIVISION DE RECURSOS HUMANOS</t>
  </si>
  <si>
    <t>DIVISION DE ARCHIVO Y CORRESPONDENCIA</t>
  </si>
  <si>
    <t>DIRECCION ADMINISTRATIVA Y FINANCIERA</t>
  </si>
  <si>
    <t>DIVISION DE ACREDITACION SANITARIA</t>
  </si>
  <si>
    <t>DIVISION DE ENFERMEDADES PORCINAS</t>
  </si>
  <si>
    <t>DIVISION VIGILANCIA EPIDEMIOLOGIA</t>
  </si>
  <si>
    <t>ENCARGADA DE LA DIVISION DE VIGILANCIA EPIDEMIOLOGICA</t>
  </si>
  <si>
    <t>EDISON ARMANDO VLADIMIR SANCHEZ SOSA</t>
  </si>
  <si>
    <t>DIRECTOR REGIONAL CENTRAL</t>
  </si>
  <si>
    <t>DIRECTORA REGIONAL NORTE</t>
  </si>
  <si>
    <t>DIRECCION REGIONAL NOROCENTRAL</t>
  </si>
  <si>
    <t>DIRECTOR REGIONAL NORCENTRAL</t>
  </si>
  <si>
    <t>DIRECTOR REGIONAL SUR</t>
  </si>
  <si>
    <t>DIRECTOR REGIONAL SUROESTE</t>
  </si>
  <si>
    <t xml:space="preserve">JESUS A. MARIANO JORGE </t>
  </si>
  <si>
    <t xml:space="preserve">ALFIN MENDEZ FLORIAN </t>
  </si>
  <si>
    <t>RAFAEL ANDRES JAVIER GUZMAN</t>
  </si>
  <si>
    <t>JOAN MANUEL CABRERA DE LA ROSA</t>
  </si>
  <si>
    <t>OFICINA DE LIBRE ACCESO A LA INFORMACION</t>
  </si>
  <si>
    <t>DEPARTAMENTO DE PLANIFICACION Y DESARROLLO</t>
  </si>
  <si>
    <t>DIVISION DE TESORERIA</t>
  </si>
  <si>
    <t>DIVISION DE CONTABILIDAD</t>
  </si>
  <si>
    <t>DIRECCION REGIONAL NORDESTE /MEGALECHE</t>
  </si>
  <si>
    <t>DIRECION REGIONAL ESTE</t>
  </si>
  <si>
    <t>MEGALECHE, DIRECCION REGIONAL SUR</t>
  </si>
  <si>
    <t>DIVISION DE TRANSITO INTERNO(DIRECCION REG. CENTRAL)</t>
  </si>
  <si>
    <t>PROGRAMA MEGALECHE</t>
  </si>
  <si>
    <t>PROGRAMA DE MEGALECHE</t>
  </si>
  <si>
    <t>AEROPUERTOS, PUERTOS MARITIMOS Y FRONTERIZOS</t>
  </si>
  <si>
    <t>CUARENTENA ANIMAL</t>
  </si>
  <si>
    <t>CUARENTENA ANIMAL AILA</t>
  </si>
  <si>
    <t>DIV. DE ESTACION DE CUARENTENA ANIMAL AILA</t>
  </si>
  <si>
    <t>DPTO. DE EXTENSION PECUARIA</t>
  </si>
  <si>
    <t>NICOLAS FLORENTINO VILLANUEVA HEREDIA</t>
  </si>
  <si>
    <t>DEPTO. DE EXTENSION Y FOMENTO PECUARIO</t>
  </si>
  <si>
    <t>FINCA SAN LUIS</t>
  </si>
  <si>
    <t>DIV. DE ENFERMEDADES DE LAS AVES</t>
  </si>
  <si>
    <t>DIV. DE CALIDAD DE LA LECHE</t>
  </si>
  <si>
    <t>MARIA DEL CARMEN ROMERO RIVERO</t>
  </si>
  <si>
    <t>JOHANNY RODRIGUEZ MINAYA</t>
  </si>
  <si>
    <t>JHASSEL JANIEL JIMENEZ ROSARIO.</t>
  </si>
  <si>
    <t>DIRECCION GENERAL</t>
  </si>
  <si>
    <t xml:space="preserve">DIRECCION GENERAL </t>
  </si>
  <si>
    <t>SUBDIRECCION GENERAL</t>
  </si>
  <si>
    <t xml:space="preserve">SUBDIRECCION GENERAL </t>
  </si>
  <si>
    <t>ENC. DIVISION JURIDICA</t>
  </si>
  <si>
    <t xml:space="preserve">DIVISION DE RECURSOS HUMANOS </t>
  </si>
  <si>
    <t>ENC. DEPARTAMENTO ADMINISTRATIVO</t>
  </si>
  <si>
    <t>ENCARGADO (A) DIVISION ESTADISTICA</t>
  </si>
  <si>
    <t>SECCION DE ALMACEN Y SUMINISTROS</t>
  </si>
  <si>
    <t xml:space="preserve">AUXILIAR </t>
  </si>
  <si>
    <t>TECNICO DE ARCHIVISTICA</t>
  </si>
  <si>
    <t>MENSAJERA INTERNA</t>
  </si>
  <si>
    <t>DIVISION DE COMUNIACIONES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</si>
  <si>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DEPARTAMENTO DE FINANCIERO</t>
  </si>
  <si>
    <t>ENC. DEPARTAMENTO FINANCIERO</t>
  </si>
  <si>
    <t>ENC. DIVISION TESORERIA</t>
  </si>
  <si>
    <t>MÉDICO VETERINARIO</t>
  </si>
  <si>
    <t>SANIDAD ANIMAL (INSPEC. DE MATADERO)</t>
  </si>
  <si>
    <t>SANIDAD ANIMAL (PROYECTO DE TRAZABILIDAD BOVINA)</t>
  </si>
  <si>
    <t>CENTRO DE PRODUCCION Y CAPACITACION PECUARIA</t>
  </si>
  <si>
    <t>COORDINADA A CONFENAGRO</t>
  </si>
  <si>
    <t>COORDINADA A LA UASD</t>
  </si>
  <si>
    <t>COORDINADA AL COLVET</t>
  </si>
  <si>
    <t xml:space="preserve">COORDINADO </t>
  </si>
  <si>
    <t>COORDINADO AL COLVET</t>
  </si>
  <si>
    <t>COORDINADO AL LOYOLA /DIRECCION REG. NOROESTE</t>
  </si>
  <si>
    <t>REGISTRO DE PRODUCTOS Y ESTABLECIMIENTOS VETERINARIOS</t>
  </si>
  <si>
    <t>DIRECCION DE FOMENTO Y EXTENSION PECUARIA</t>
  </si>
  <si>
    <t>DIVISION DE CALIDAD DE LA LECHE</t>
  </si>
  <si>
    <t>DIVISION DE CAMBIO CLIMATICO E INVENTARIO DE GASES DE EFECTOS INVERNADERO</t>
  </si>
  <si>
    <t>DIVISION DE ENFERMEDADES DE LAS AVES</t>
  </si>
  <si>
    <t>DIVISION DE ESTACION DE CUARENTENA ANIMAL AILA</t>
  </si>
  <si>
    <t>DIVISION DE NORMAS Y ANALISIS DE RIESGO</t>
  </si>
  <si>
    <t>DIVISION DE VIGILANCIA EPIDEMIOLOGICA</t>
  </si>
  <si>
    <t>ESTACION DE CUARENTENA ANIMAL (AILA)</t>
  </si>
  <si>
    <t>EXTENSION PECUARIA MEGALECHE</t>
  </si>
  <si>
    <t>DIRECCION REGIONAL NORESTE</t>
  </si>
  <si>
    <t>DIRECTORA GENERAL</t>
  </si>
  <si>
    <t>REYNALDO ANDRES REYES ROQUE</t>
  </si>
  <si>
    <t>YANCARLOS TEODORO ENCARNACION</t>
  </si>
  <si>
    <t>LUIS ALBERTO BATISTA PEREZ</t>
  </si>
  <si>
    <t>CRISTIAN DOMINGUEZ DIFO</t>
  </si>
  <si>
    <t>CASIMIRO CALDERON CALDERON</t>
  </si>
  <si>
    <t>TECNICO ARCHIVISTA</t>
  </si>
  <si>
    <t>ANA YALIZA ALBERTO CRUZ</t>
  </si>
  <si>
    <t xml:space="preserve">WILYI PEREZ </t>
  </si>
  <si>
    <t>MARIA MAGDALENA PEGUERO</t>
  </si>
  <si>
    <t>WANDER MIGUELY GUZMAN GUZMAN</t>
  </si>
  <si>
    <t>01/01/2023</t>
  </si>
  <si>
    <t>FRANKLIN REMIGIO RODRIGUEZ VARGAS</t>
  </si>
  <si>
    <t>SONIA REYES VALENZUELA</t>
  </si>
  <si>
    <t>LUIS FRANCISCO CABRAL DURAN</t>
  </si>
  <si>
    <t>BELLANIRIS MADE MONTERO</t>
  </si>
  <si>
    <t>ANTONIO TERRERO ENCARNACION</t>
  </si>
  <si>
    <t>YOLANDA DE JESUS SOSA MENA</t>
  </si>
  <si>
    <t>LIC. CARMEN M. GUERRERO MATOS</t>
  </si>
  <si>
    <t>RAFAEL EMILIO PIMENTEL</t>
  </si>
  <si>
    <t>MARIA ELIZABETH  SANIDAD</t>
  </si>
  <si>
    <t xml:space="preserve">ADRIEL CRUZ MARTINEZ </t>
  </si>
  <si>
    <t xml:space="preserve">NELSON ENMANUEL TAVERAS FERNANDEZ </t>
  </si>
  <si>
    <t>01/02/2023</t>
  </si>
  <si>
    <t>SERAFIN MUÑOZ DE LA ROSA</t>
  </si>
  <si>
    <t>ROSSMERY MEDINA ARIAS</t>
  </si>
  <si>
    <t>CARLOS JULIO RODRIGUEZ VENTURA</t>
  </si>
  <si>
    <t>01/03/2023</t>
  </si>
  <si>
    <t>GIANNA ISABELLA PINNA POLANCO</t>
  </si>
  <si>
    <t>ANNY NIOSOTY MERCEDES RAMIREZ</t>
  </si>
  <si>
    <t>EYMY FAÑA VENTURA</t>
  </si>
  <si>
    <t>JOSE ALBERTO VALERIO BERNARD</t>
  </si>
  <si>
    <t>01/04/2023</t>
  </si>
  <si>
    <t xml:space="preserve">GERARDO DE JESUS BERNARD RIDRIGUEZ </t>
  </si>
  <si>
    <t>RAMON ANDRES JOSE IGNACIO</t>
  </si>
  <si>
    <t>AYUDANTE VEERINARIO</t>
  </si>
  <si>
    <t>GABRIEL OSCAR MORALES POLANCO</t>
  </si>
  <si>
    <t>YESENIA ZAMORA</t>
  </si>
  <si>
    <t>DARLINIS LEONARIS DIAZ MARQUEZ</t>
  </si>
  <si>
    <t>DAVILSON ORLANDO BAEZ PRESINAL</t>
  </si>
  <si>
    <t>ROBERTO ALEXANDRO BRIOSO GARCIA</t>
  </si>
  <si>
    <t>DIRECTORA ADMINISTRATIVA Y FINANCIERA</t>
  </si>
  <si>
    <t xml:space="preserve">ALEXANDRA CAROLINA ALBA ALMANZAR </t>
  </si>
  <si>
    <t>AMALIA ROSA BALLENILLA RAMIREZ</t>
  </si>
  <si>
    <t>TECNICO EN DOCUMENTACIÓN VETERINARIA</t>
  </si>
  <si>
    <t>SOLIANDY NATIVIDAD GARCÍA DURAN</t>
  </si>
  <si>
    <t>ANALISTA EN VIROLOGÍA</t>
  </si>
  <si>
    <t>NALCHI MACIEL UREÑA HERNANDEZ</t>
  </si>
  <si>
    <t>DIRECCIÓN REGIONAL NORDESTE</t>
  </si>
  <si>
    <t>MIGUELINA DEL PILAR ZAPATA SANTOS</t>
  </si>
  <si>
    <t>DIRECCIÓN GENERAL DE GANADERÍA</t>
  </si>
  <si>
    <t>JOSE BENJAMIN PEÑA CEBALLOS</t>
  </si>
  <si>
    <t>ANGIE LISBETH GOMEZ DE LOS SANTOS</t>
  </si>
  <si>
    <t>DIVISION DE CORRESPONDENCIA Y ARCHIVO</t>
  </si>
  <si>
    <t>DIORIS ALEXANDER RENVILL</t>
  </si>
  <si>
    <t>SOPORTE TECNICO INFORMATICO</t>
  </si>
  <si>
    <t>BIENVENIDO ALBERTO COSTE MENA</t>
  </si>
  <si>
    <t>DIRECCIÓN SANIDAD ANIMAL</t>
  </si>
  <si>
    <t>PEDRO DE JESUS ASTACIO ASTACIO</t>
  </si>
  <si>
    <t>DIRECCIÓN DE EXTENSIÓN Y FOMENTO</t>
  </si>
  <si>
    <t>JOSE DANILO GARCÍA TREJO</t>
  </si>
  <si>
    <t>PERLA NATHALIA VICTORIANO ROSADO</t>
  </si>
  <si>
    <t>DIRECCIÓN REGIONAL NOROESTE</t>
  </si>
  <si>
    <t>ANGELA MARÍA GUZMAN SANCHEZ</t>
  </si>
  <si>
    <t>ENCARGADA DEPARTAMENTO</t>
  </si>
  <si>
    <t>SOPORTE TÉCNICO INFORMÁTICO</t>
  </si>
  <si>
    <t>ANTONIA JOSEFINA GERMAN DE LA CRUZ</t>
  </si>
  <si>
    <t>FEMENINA</t>
  </si>
  <si>
    <t>STEFFANY HIDALGO ORTEGA</t>
  </si>
  <si>
    <t>ESFRAILIN REYES DE SENA</t>
  </si>
  <si>
    <t>01/05/2023</t>
  </si>
  <si>
    <t>NOMINA DE EMPLEADOS  DICIEMBRE 2022 FIJOS</t>
  </si>
  <si>
    <t>DEBORAH VARGAS REYNOSO</t>
  </si>
  <si>
    <t>06/09/2022</t>
  </si>
  <si>
    <t>06/03/2023</t>
  </si>
  <si>
    <t>NOMINA DE EMPLEADOS DICIEMBRE 2022 NOMBRAMIENTOS TEMPORALES</t>
  </si>
  <si>
    <t>LUIS EMIGDIO GARRIDO JANCEN</t>
  </si>
  <si>
    <t>FRANCISCO ANTONIO ESTEVEZ</t>
  </si>
  <si>
    <t>CLEOTILDE RODRIGUEZ CASTILLO</t>
  </si>
  <si>
    <t>COORDINADOR REGIONAL</t>
  </si>
  <si>
    <t>HUGO ANTONIO FELIZ PICHARDO</t>
  </si>
  <si>
    <t>NOMINA DE EMPLEADOS DICIEMBRE 2022 TRAMITE DE PENSION</t>
  </si>
  <si>
    <t xml:space="preserve">NOMINA DE EMPLEADOS DICIEMBRE 2022 SUPLENCIA </t>
  </si>
  <si>
    <t>NOMINA DE EMPLEADOS DICIEMBRE 2022 PROGRAMAS</t>
  </si>
  <si>
    <t>NOMINA DE EMPLEADOS DICIEMBRE 2022 INTERNA</t>
  </si>
  <si>
    <t>NOMINAS INTERNAS DE EMPLEADOS DICIEMBRE 2022</t>
  </si>
  <si>
    <t>08/11/2023</t>
  </si>
  <si>
    <t>01/06/2023</t>
  </si>
  <si>
    <t>15/05/2023</t>
  </si>
  <si>
    <t xml:space="preserve">NOMINA DE EMPLEADOS DICIEMBRE 2022 INTERINATO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</si>
</sst>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79" formatCode="_-* #,##0.00\ _€_-;\-* #,##0.00\ _€_-;_-* &quot;-&quot;??\ _€_-;_-@_-"/>
    <numFmt numFmtId="183" formatCode="d/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7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6" applyNumberFormat="0" applyFill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3" fontId="3" fillId="0" borderId="0" xfId="2" applyFont="1" applyAlignment="1">
      <alignment horizontal="center" wrapText="1"/>
    </xf>
    <xf numFmtId="0" fontId="4" fillId="0" borderId="0" xfId="0" applyFont="1" applyAlignment="1">
      <alignment wrapText="1"/>
    </xf>
    <xf numFmtId="43" fontId="4" fillId="0" borderId="0" xfId="2" applyFont="1" applyAlignment="1">
      <alignment wrapText="1"/>
    </xf>
    <xf numFmtId="0" fontId="5" fillId="0" borderId="0" xfId="0" applyFont="1" applyAlignment="1">
      <alignment wrapText="1"/>
    </xf>
    <xf numFmtId="4" fontId="5" fillId="0" borderId="1" xfId="0" applyNumberFormat="1" applyFont="1" applyBorder="1" applyAlignment="1">
      <alignment wrapText="1"/>
    </xf>
    <xf numFmtId="43" fontId="6" fillId="0" borderId="1" xfId="2" applyFont="1" applyBorder="1" applyAlignment="1">
      <alignment wrapText="1"/>
    </xf>
    <xf numFmtId="49" fontId="0" fillId="0" borderId="0" xfId="0" applyNumberFormat="1" applyAlignment="1">
      <alignment horizontal="center" wrapText="1"/>
    </xf>
    <xf numFmtId="43" fontId="6" fillId="0" borderId="2" xfId="2" applyFont="1" applyBorder="1" applyAlignment="1">
      <alignment wrapText="1"/>
    </xf>
    <xf numFmtId="183" fontId="0" fillId="0" borderId="0" xfId="0" applyNumberFormat="1" applyAlignment="1">
      <alignment horizontal="center" wrapText="1"/>
    </xf>
    <xf numFmtId="0" fontId="0" fillId="0" borderId="3" xfId="0" applyBorder="1" applyAlignment="1">
      <alignment wrapText="1"/>
    </xf>
    <xf numFmtId="43" fontId="1" fillId="0" borderId="0" xfId="2" applyFont="1" applyAlignment="1">
      <alignment wrapText="1"/>
    </xf>
    <xf numFmtId="43" fontId="4" fillId="0" borderId="0" xfId="2" applyFont="1" applyFill="1" applyAlignment="1">
      <alignment wrapText="1"/>
    </xf>
    <xf numFmtId="0" fontId="4" fillId="0" borderId="0" xfId="0" applyFont="1" applyFill="1" applyAlignment="1">
      <alignment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43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4" fontId="0" fillId="0" borderId="0" xfId="0" applyNumberFormat="1" applyAlignment="1">
      <alignment wrapText="1"/>
    </xf>
    <xf numFmtId="43" fontId="1" fillId="0" borderId="0" xfId="2" applyFont="1" applyAlignment="1">
      <alignment wrapText="1"/>
    </xf>
    <xf numFmtId="43" fontId="7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Alignment="1">
      <alignment horizontal="center" wrapText="1"/>
    </xf>
    <xf numFmtId="43" fontId="1" fillId="0" borderId="0" xfId="2" applyFont="1" applyAlignment="1">
      <alignment horizontal="right" wrapText="1"/>
    </xf>
    <xf numFmtId="43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3" borderId="0" xfId="0" applyFill="1" applyAlignment="1">
      <alignment wrapText="1"/>
    </xf>
    <xf numFmtId="43" fontId="6" fillId="0" borderId="0" xfId="2" applyFont="1" applyBorder="1" applyAlignment="1">
      <alignment wrapText="1"/>
    </xf>
    <xf numFmtId="43" fontId="3" fillId="0" borderId="0" xfId="2" applyFont="1" applyBorder="1" applyAlignment="1">
      <alignment wrapText="1"/>
    </xf>
    <xf numFmtId="4" fontId="0" fillId="0" borderId="0" xfId="0" applyNumberFormat="1"/>
    <xf numFmtId="4" fontId="5" fillId="0" borderId="4" xfId="0" applyNumberFormat="1" applyFont="1" applyBorder="1" applyAlignment="1">
      <alignment wrapText="1"/>
    </xf>
    <xf numFmtId="43" fontId="4" fillId="0" borderId="0" xfId="2" applyFont="1" applyBorder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horizontal="right" wrapText="1"/>
    </xf>
    <xf numFmtId="43" fontId="1" fillId="0" borderId="0" xfId="2" applyFont="1" applyAlignment="1">
      <alignment wrapText="1"/>
    </xf>
    <xf numFmtId="0" fontId="0" fillId="0" borderId="0" xfId="0" applyFont="1" applyAlignment="1">
      <alignment wrapText="1"/>
    </xf>
    <xf numFmtId="43" fontId="8" fillId="0" borderId="5" xfId="2" applyFont="1" applyBorder="1" applyAlignment="1">
      <alignment horizontal="center" wrapText="1"/>
    </xf>
    <xf numFmtId="43" fontId="1" fillId="0" borderId="0" xfId="2" applyFont="1" applyAlignment="1">
      <alignment horizontal="center" vertical="center" wrapText="1"/>
    </xf>
    <xf numFmtId="43" fontId="1" fillId="0" borderId="0" xfId="2" applyFont="1" applyAlignment="1">
      <alignment wrapText="1"/>
    </xf>
    <xf numFmtId="0" fontId="0" fillId="0" borderId="0" xfId="0" applyFont="1" applyBorder="1" applyAlignment="1">
      <alignment wrapText="1"/>
    </xf>
    <xf numFmtId="43" fontId="1" fillId="0" borderId="0" xfId="2" applyFont="1" applyBorder="1" applyAlignment="1">
      <alignment wrapText="1"/>
    </xf>
    <xf numFmtId="0" fontId="0" fillId="0" borderId="0" xfId="0" applyAlignment="1">
      <alignment horizontal="left" vertical="center" wrapText="1"/>
    </xf>
    <xf numFmtId="43" fontId="3" fillId="0" borderId="0" xfId="0" applyNumberFormat="1" applyFont="1" applyAlignment="1">
      <alignment wrapText="1"/>
    </xf>
    <xf numFmtId="0" fontId="0" fillId="0" borderId="0" xfId="0" applyFill="1" applyAlignment="1">
      <alignment wrapText="1"/>
    </xf>
    <xf numFmtId="0" fontId="6" fillId="0" borderId="0" xfId="0" applyFont="1" applyAlignment="1">
      <alignment horizontal="center" wrapText="1"/>
    </xf>
    <xf numFmtId="183" fontId="6" fillId="0" borderId="0" xfId="0" applyNumberFormat="1" applyFont="1" applyAlignment="1">
      <alignment horizontal="center" wrapText="1"/>
    </xf>
    <xf numFmtId="43" fontId="6" fillId="0" borderId="0" xfId="2" applyFont="1" applyAlignment="1">
      <alignment horizontal="center" wrapText="1"/>
    </xf>
    <xf numFmtId="0" fontId="9" fillId="0" borderId="0" xfId="0" applyFont="1" applyAlignment="1">
      <alignment wrapText="1"/>
    </xf>
    <xf numFmtId="43" fontId="9" fillId="0" borderId="0" xfId="2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NumberFormat="1" applyFont="1" applyAlignment="1">
      <alignment wrapText="1"/>
    </xf>
    <xf numFmtId="43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3" fillId="0" borderId="0" xfId="0" applyFont="1" applyBorder="1" applyAlignment="1">
      <alignment horizontal="center" wrapText="1"/>
    </xf>
    <xf numFmtId="43" fontId="1" fillId="0" borderId="0" xfId="2" applyFont="1" applyAlignment="1">
      <alignment horizontal="right" wrapText="1"/>
    </xf>
  </cellXfs>
  <cellStyles count="5">
    <cellStyle name="Comma 2" xfId="1"/>
    <cellStyle name="Millares" xfId="2" builtinId="3"/>
    <cellStyle name="Neutral" xfId="3" builtinId="28" customBuiltin="1"/>
    <cellStyle name="Normal" xfId="0" builtinId="0"/>
    <cellStyle name="Total" xfId="4" builtinId="25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923925</xdr:colOff>
      <xdr:row>0</xdr:row>
      <xdr:rowOff>0</xdr:rowOff>
    </xdr:from>
    <xdr:to>
      <xdr:col>5</xdr:col>
      <xdr:colOff>1762125</xdr:colOff>
      <xdr:row>1</xdr:row>
      <xdr:rowOff>276225</xdr:rowOff>
    </xdr:to>
    <xdr:pic>
      <xdr:nvPicPr>
        <xdr:cNvPr id="21037" name="Imagen 4">
          <a:extLst>
            <a:ext uri="{FF2B5EF4-FFF2-40B4-BE49-F238E27FC236}">
              <a16:creationId xmlns:a16="http://schemas.microsoft.com/office/drawing/2014/main" id="{8B03DDE8-E313-722F-D817-44A4CB70C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0"/>
          <a:ext cx="838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5</xdr:row>
      <xdr:rowOff>57150</xdr:rowOff>
    </xdr:to>
    <xdr:pic>
      <xdr:nvPicPr>
        <xdr:cNvPr id="21038" name="Imagen 3">
          <a:extLst>
            <a:ext uri="{FF2B5EF4-FFF2-40B4-BE49-F238E27FC236}">
              <a16:creationId xmlns:a16="http://schemas.microsoft.com/office/drawing/2014/main" id="{5F43D187-0212-5907-1F90-808EB654B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0</xdr:row>
      <xdr:rowOff>85725</xdr:rowOff>
    </xdr:from>
    <xdr:to>
      <xdr:col>6</xdr:col>
      <xdr:colOff>742950</xdr:colOff>
      <xdr:row>0</xdr:row>
      <xdr:rowOff>904875</xdr:rowOff>
    </xdr:to>
    <xdr:pic>
      <xdr:nvPicPr>
        <xdr:cNvPr id="21788" name="Imagen 4">
          <a:extLst>
            <a:ext uri="{FF2B5EF4-FFF2-40B4-BE49-F238E27FC236}">
              <a16:creationId xmlns:a16="http://schemas.microsoft.com/office/drawing/2014/main" id="{4B017DC1-6032-57EF-94D5-812CD1F85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85725"/>
          <a:ext cx="981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1685925</xdr:colOff>
      <xdr:row>3</xdr:row>
      <xdr:rowOff>0</xdr:rowOff>
    </xdr:to>
    <xdr:pic>
      <xdr:nvPicPr>
        <xdr:cNvPr id="21789" name="Imagen 2">
          <a:extLst>
            <a:ext uri="{FF2B5EF4-FFF2-40B4-BE49-F238E27FC236}">
              <a16:creationId xmlns:a16="http://schemas.microsoft.com/office/drawing/2014/main" id="{21994602-7AE4-884D-D2AD-34BCA9954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1666875</xdr:colOff>
      <xdr:row>3</xdr:row>
      <xdr:rowOff>114300</xdr:rowOff>
    </xdr:to>
    <xdr:pic>
      <xdr:nvPicPr>
        <xdr:cNvPr id="22680" name="Imagen 1">
          <a:extLst>
            <a:ext uri="{FF2B5EF4-FFF2-40B4-BE49-F238E27FC236}">
              <a16:creationId xmlns:a16="http://schemas.microsoft.com/office/drawing/2014/main" id="{447AF737-7DBE-5351-E01B-E6EDA9A66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981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333375</xdr:colOff>
      <xdr:row>0</xdr:row>
      <xdr:rowOff>57150</xdr:rowOff>
    </xdr:from>
    <xdr:to>
      <xdr:col>6</xdr:col>
      <xdr:colOff>438150</xdr:colOff>
      <xdr:row>1</xdr:row>
      <xdr:rowOff>85725</xdr:rowOff>
    </xdr:to>
    <xdr:pic>
      <xdr:nvPicPr>
        <xdr:cNvPr id="22681" name="Imagen 4">
          <a:extLst>
            <a:ext uri="{FF2B5EF4-FFF2-40B4-BE49-F238E27FC236}">
              <a16:creationId xmlns:a16="http://schemas.microsoft.com/office/drawing/2014/main" id="{BCDA8DF3-1E40-6948-0197-CF1BB0DA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5715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2152650</xdr:colOff>
      <xdr:row>3</xdr:row>
      <xdr:rowOff>38100</xdr:rowOff>
    </xdr:to>
    <xdr:pic>
      <xdr:nvPicPr>
        <xdr:cNvPr id="9841" name="Imagen 1">
          <a:extLst>
            <a:ext uri="{FF2B5EF4-FFF2-40B4-BE49-F238E27FC236}">
              <a16:creationId xmlns:a16="http://schemas.microsoft.com/office/drawing/2014/main" id="{63B89054-E520-44E5-0390-933351AD9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466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276225</xdr:colOff>
      <xdr:row>0</xdr:row>
      <xdr:rowOff>0</xdr:rowOff>
    </xdr:from>
    <xdr:to>
      <xdr:col>6</xdr:col>
      <xdr:colOff>323850</xdr:colOff>
      <xdr:row>1</xdr:row>
      <xdr:rowOff>28575</xdr:rowOff>
    </xdr:to>
    <xdr:pic>
      <xdr:nvPicPr>
        <xdr:cNvPr id="9842" name="Imagen 4">
          <a:extLst>
            <a:ext uri="{FF2B5EF4-FFF2-40B4-BE49-F238E27FC236}">
              <a16:creationId xmlns:a16="http://schemas.microsoft.com/office/drawing/2014/main" id="{556C5866-B29D-B556-9246-E20BC3DA1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2047875</xdr:colOff>
      <xdr:row>3</xdr:row>
      <xdr:rowOff>47625</xdr:rowOff>
    </xdr:to>
    <xdr:pic>
      <xdr:nvPicPr>
        <xdr:cNvPr id="10852" name="Imagen 1">
          <a:extLst>
            <a:ext uri="{FF2B5EF4-FFF2-40B4-BE49-F238E27FC236}">
              <a16:creationId xmlns:a16="http://schemas.microsoft.com/office/drawing/2014/main" id="{8D85EF75-583B-2DB2-52BE-98949368A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62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333375</xdr:colOff>
      <xdr:row>0</xdr:row>
      <xdr:rowOff>0</xdr:rowOff>
    </xdr:from>
    <xdr:to>
      <xdr:col>6</xdr:col>
      <xdr:colOff>381000</xdr:colOff>
      <xdr:row>1</xdr:row>
      <xdr:rowOff>28575</xdr:rowOff>
    </xdr:to>
    <xdr:pic>
      <xdr:nvPicPr>
        <xdr:cNvPr id="10853" name="Imagen 4">
          <a:extLst>
            <a:ext uri="{FF2B5EF4-FFF2-40B4-BE49-F238E27FC236}">
              <a16:creationId xmlns:a16="http://schemas.microsoft.com/office/drawing/2014/main" id="{13DA1DE6-222A-06ED-A770-E33DB6C26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23856" name="Imagen 4">
          <a:extLst>
            <a:ext uri="{FF2B5EF4-FFF2-40B4-BE49-F238E27FC236}">
              <a16:creationId xmlns:a16="http://schemas.microsoft.com/office/drawing/2014/main" id="{8B5EE461-673D-97C8-33F3-4BB5E1EE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23857" name="Imagen 4">
          <a:extLst>
            <a:ext uri="{FF2B5EF4-FFF2-40B4-BE49-F238E27FC236}">
              <a16:creationId xmlns:a16="http://schemas.microsoft.com/office/drawing/2014/main" id="{47805180-8A73-6609-FA0F-D3433FB43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1781175</xdr:colOff>
      <xdr:row>4</xdr:row>
      <xdr:rowOff>133350</xdr:rowOff>
    </xdr:to>
    <xdr:pic>
      <xdr:nvPicPr>
        <xdr:cNvPr id="23858" name="Imagen 2">
          <a:extLst>
            <a:ext uri="{FF2B5EF4-FFF2-40B4-BE49-F238E27FC236}">
              <a16:creationId xmlns:a16="http://schemas.microsoft.com/office/drawing/2014/main" id="{C408C180-446B-5D1A-59F4-59CF24E4C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38100</xdr:rowOff>
    </xdr:from>
    <xdr:to>
      <xdr:col>5</xdr:col>
      <xdr:colOff>1638300</xdr:colOff>
      <xdr:row>0</xdr:row>
      <xdr:rowOff>895350</xdr:rowOff>
    </xdr:to>
    <xdr:pic>
      <xdr:nvPicPr>
        <xdr:cNvPr id="23859" name="Imagen 4">
          <a:extLst>
            <a:ext uri="{FF2B5EF4-FFF2-40B4-BE49-F238E27FC236}">
              <a16:creationId xmlns:a16="http://schemas.microsoft.com/office/drawing/2014/main" id="{C7A077A6-C886-868C-6246-06166E18D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38100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3</xdr:row>
      <xdr:rowOff>47625</xdr:rowOff>
    </xdr:to>
    <xdr:pic>
      <xdr:nvPicPr>
        <xdr:cNvPr id="24728" name="Imagen 2">
          <a:extLst>
            <a:ext uri="{FF2B5EF4-FFF2-40B4-BE49-F238E27FC236}">
              <a16:creationId xmlns:a16="http://schemas.microsoft.com/office/drawing/2014/main" id="{CD41110D-6EFA-FA36-422B-740C3F579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504825</xdr:colOff>
      <xdr:row>0</xdr:row>
      <xdr:rowOff>66675</xdr:rowOff>
    </xdr:from>
    <xdr:to>
      <xdr:col>6</xdr:col>
      <xdr:colOff>1381125</xdr:colOff>
      <xdr:row>0</xdr:row>
      <xdr:rowOff>857250</xdr:rowOff>
    </xdr:to>
    <xdr:pic>
      <xdr:nvPicPr>
        <xdr:cNvPr id="24729" name="Imagen 4">
          <a:extLst>
            <a:ext uri="{FF2B5EF4-FFF2-40B4-BE49-F238E27FC236}">
              <a16:creationId xmlns:a16="http://schemas.microsoft.com/office/drawing/2014/main" id="{585B98EF-8CE3-AE2C-64AE-53BA2F743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66675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2</xdr:col>
      <xdr:colOff>228600</xdr:colOff>
      <xdr:row>2</xdr:row>
      <xdr:rowOff>133350</xdr:rowOff>
    </xdr:to>
    <xdr:pic>
      <xdr:nvPicPr>
        <xdr:cNvPr id="25828" name="Imagen 1">
          <a:extLst>
            <a:ext uri="{FF2B5EF4-FFF2-40B4-BE49-F238E27FC236}">
              <a16:creationId xmlns:a16="http://schemas.microsoft.com/office/drawing/2014/main" id="{9044D89C-3965-7215-E6C4-FB79310B1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123825</xdr:rowOff>
    </xdr:from>
    <xdr:to>
      <xdr:col>2</xdr:col>
      <xdr:colOff>238125</xdr:colOff>
      <xdr:row>2</xdr:row>
      <xdr:rowOff>142875</xdr:rowOff>
    </xdr:to>
    <xdr:pic>
      <xdr:nvPicPr>
        <xdr:cNvPr id="25829" name="Imagen 1">
          <a:extLst>
            <a:ext uri="{FF2B5EF4-FFF2-40B4-BE49-F238E27FC236}">
              <a16:creationId xmlns:a16="http://schemas.microsoft.com/office/drawing/2014/main" id="{09D09C1B-C754-7BD4-A552-BCCFF22A8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3825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895350</xdr:colOff>
      <xdr:row>0</xdr:row>
      <xdr:rowOff>95250</xdr:rowOff>
    </xdr:from>
    <xdr:to>
      <xdr:col>5</xdr:col>
      <xdr:colOff>790575</xdr:colOff>
      <xdr:row>0</xdr:row>
      <xdr:rowOff>895350</xdr:rowOff>
    </xdr:to>
    <xdr:pic>
      <xdr:nvPicPr>
        <xdr:cNvPr id="25830" name="Imagen 4">
          <a:extLst>
            <a:ext uri="{FF2B5EF4-FFF2-40B4-BE49-F238E27FC236}">
              <a16:creationId xmlns:a16="http://schemas.microsoft.com/office/drawing/2014/main" id="{347E1D85-88A7-D9B2-033C-926CF97EB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95250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minga%20Delgado/Desktop/FIJOS%20DICIEMB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JOS DICIEMBRE"/>
      <sheetName val="Hoja1"/>
      <sheetName val="Hoja2"/>
    </sheetNames>
    <sheetDataSet>
      <sheetData sheetId="0"/>
      <sheetData sheetId="1"/>
      <sheetData sheetId="2">
        <row r="3">
          <cell r="A3" t="str">
            <v>Nombre</v>
          </cell>
          <cell r="B3" t="str">
            <v>Cargo</v>
          </cell>
          <cell r="C3" t="str">
            <v>Cedula</v>
          </cell>
          <cell r="D3" t="str">
            <v>Tarjeta</v>
          </cell>
          <cell r="E3" t="str">
            <v>Ingreso Bruto</v>
          </cell>
          <cell r="F3" t="str">
            <v>Otros Ing.</v>
          </cell>
          <cell r="G3" t="str">
            <v>Total Ing.</v>
          </cell>
          <cell r="H3" t="str">
            <v>AFP</v>
          </cell>
          <cell r="I3" t="str">
            <v>ISR</v>
          </cell>
          <cell r="J3" t="str">
            <v>SFS</v>
          </cell>
          <cell r="K3" t="str">
            <v>Otros Desc.</v>
          </cell>
          <cell r="L3" t="str">
            <v>Total Desc.</v>
          </cell>
          <cell r="M3" t="str">
            <v>Neto</v>
          </cell>
        </row>
        <row r="4">
          <cell r="A4" t="str">
            <v>JACINTA DE PAULA FIGUEROA</v>
          </cell>
          <cell r="B4" t="str">
            <v>SECRETARIA III</v>
          </cell>
          <cell r="C4" t="str">
            <v>00-093-0031340-1</v>
          </cell>
          <cell r="D4">
            <v>3</v>
          </cell>
          <cell r="E4">
            <v>30000</v>
          </cell>
          <cell r="F4">
            <v>0</v>
          </cell>
          <cell r="G4">
            <v>30000</v>
          </cell>
          <cell r="H4">
            <v>861</v>
          </cell>
          <cell r="I4">
            <v>0</v>
          </cell>
          <cell r="J4">
            <v>912</v>
          </cell>
          <cell r="K4">
            <v>1111.5</v>
          </cell>
          <cell r="L4">
            <v>2884.5</v>
          </cell>
          <cell r="M4">
            <v>27115.5</v>
          </cell>
        </row>
        <row r="5">
          <cell r="A5" t="str">
            <v>ESFRAILIN REYES DE SENA</v>
          </cell>
          <cell r="B5" t="str">
            <v>AYUDANTE</v>
          </cell>
          <cell r="C5" t="str">
            <v>00-402-1274315-3</v>
          </cell>
          <cell r="D5">
            <v>17</v>
          </cell>
          <cell r="E5">
            <v>11000</v>
          </cell>
          <cell r="F5">
            <v>0</v>
          </cell>
          <cell r="G5">
            <v>11000</v>
          </cell>
          <cell r="H5">
            <v>315.7</v>
          </cell>
          <cell r="I5">
            <v>0</v>
          </cell>
          <cell r="J5">
            <v>334.4</v>
          </cell>
          <cell r="K5">
            <v>25</v>
          </cell>
          <cell r="L5">
            <v>675.1</v>
          </cell>
          <cell r="M5">
            <v>10324.9</v>
          </cell>
        </row>
        <row r="6">
          <cell r="A6" t="str">
            <v>SERAFIN MUÑOZ DE LA ROSA</v>
          </cell>
          <cell r="B6" t="str">
            <v>AYUDANTE</v>
          </cell>
          <cell r="C6" t="str">
            <v>00-005-0049516-3</v>
          </cell>
          <cell r="D6">
            <v>25</v>
          </cell>
          <cell r="E6">
            <v>11000</v>
          </cell>
          <cell r="F6">
            <v>0</v>
          </cell>
          <cell r="G6">
            <v>11000</v>
          </cell>
          <cell r="H6">
            <v>315.7</v>
          </cell>
          <cell r="I6">
            <v>0</v>
          </cell>
          <cell r="J6">
            <v>334.4</v>
          </cell>
          <cell r="K6">
            <v>25</v>
          </cell>
          <cell r="L6">
            <v>675.1</v>
          </cell>
          <cell r="M6">
            <v>10324.9</v>
          </cell>
        </row>
        <row r="7">
          <cell r="A7" t="str">
            <v>ROSSMERY MEDINA ARIAS</v>
          </cell>
          <cell r="B7" t="str">
            <v>SECRETARIO (A)</v>
          </cell>
          <cell r="C7" t="str">
            <v>00-028-0101129-3</v>
          </cell>
          <cell r="D7">
            <v>24</v>
          </cell>
          <cell r="E7">
            <v>21000</v>
          </cell>
          <cell r="F7">
            <v>0</v>
          </cell>
          <cell r="G7">
            <v>21000</v>
          </cell>
          <cell r="H7">
            <v>602.70000000000005</v>
          </cell>
          <cell r="I7">
            <v>0</v>
          </cell>
          <cell r="J7">
            <v>638.4</v>
          </cell>
          <cell r="K7">
            <v>25</v>
          </cell>
          <cell r="L7">
            <v>1266.0999999999999</v>
          </cell>
          <cell r="M7">
            <v>19733.900000000001</v>
          </cell>
        </row>
        <row r="8">
          <cell r="A8" t="str">
            <v>TIBERIO CORDERO FERNANDEZ</v>
          </cell>
          <cell r="B8" t="str">
            <v>TECNICO</v>
          </cell>
          <cell r="C8" t="str">
            <v>00-044-0002209-3</v>
          </cell>
          <cell r="D8">
            <v>3</v>
          </cell>
          <cell r="E8">
            <v>50000</v>
          </cell>
          <cell r="F8">
            <v>0</v>
          </cell>
          <cell r="G8">
            <v>50000</v>
          </cell>
          <cell r="H8">
            <v>1435</v>
          </cell>
          <cell r="I8">
            <v>1854</v>
          </cell>
          <cell r="J8">
            <v>1520</v>
          </cell>
          <cell r="K8">
            <v>525</v>
          </cell>
          <cell r="L8">
            <v>5334</v>
          </cell>
          <cell r="M8">
            <v>44666</v>
          </cell>
        </row>
        <row r="9">
          <cell r="A9" t="str">
            <v>GAVINO GARCIA MEDINA</v>
          </cell>
          <cell r="B9" t="str">
            <v>SUB-DIRECTOR REGIONAL</v>
          </cell>
          <cell r="C9" t="str">
            <v>00-047-0056425-7</v>
          </cell>
          <cell r="D9">
            <v>4</v>
          </cell>
          <cell r="E9">
            <v>80000</v>
          </cell>
          <cell r="F9">
            <v>0</v>
          </cell>
          <cell r="G9">
            <v>80000</v>
          </cell>
          <cell r="H9">
            <v>2296</v>
          </cell>
          <cell r="I9">
            <v>7022.76</v>
          </cell>
          <cell r="J9">
            <v>2432</v>
          </cell>
          <cell r="K9">
            <v>13812.36</v>
          </cell>
          <cell r="L9">
            <v>25563.119999999999</v>
          </cell>
          <cell r="M9">
            <v>54436.88</v>
          </cell>
        </row>
        <row r="10">
          <cell r="A10" t="str">
            <v>ROBINSON ALBERTO GONZALEZ SEVERINO</v>
          </cell>
          <cell r="B10" t="str">
            <v>TECNICO</v>
          </cell>
          <cell r="C10" t="str">
            <v>00-031-0389073-1</v>
          </cell>
          <cell r="D10">
            <v>8</v>
          </cell>
          <cell r="E10">
            <v>50000</v>
          </cell>
          <cell r="F10">
            <v>0</v>
          </cell>
          <cell r="G10">
            <v>50000</v>
          </cell>
          <cell r="H10">
            <v>1435</v>
          </cell>
          <cell r="I10">
            <v>1854</v>
          </cell>
          <cell r="J10">
            <v>1520</v>
          </cell>
          <cell r="K10">
            <v>425</v>
          </cell>
          <cell r="L10">
            <v>5234</v>
          </cell>
          <cell r="M10">
            <v>44766</v>
          </cell>
        </row>
        <row r="11">
          <cell r="A11" t="str">
            <v>GILBERTO RAFAEL MEDINA CRUZ</v>
          </cell>
          <cell r="B11" t="str">
            <v>TECNICO</v>
          </cell>
          <cell r="C11" t="str">
            <v>00-001-0002649-1</v>
          </cell>
          <cell r="D11">
            <v>10</v>
          </cell>
          <cell r="E11">
            <v>50000</v>
          </cell>
          <cell r="F11">
            <v>0</v>
          </cell>
          <cell r="G11">
            <v>50000</v>
          </cell>
          <cell r="H11">
            <v>1435</v>
          </cell>
          <cell r="I11">
            <v>1627.13</v>
          </cell>
          <cell r="J11">
            <v>1520</v>
          </cell>
          <cell r="K11">
            <v>2437.4499999999998</v>
          </cell>
          <cell r="L11">
            <v>7019.58</v>
          </cell>
          <cell r="M11">
            <v>42980.42</v>
          </cell>
        </row>
        <row r="12">
          <cell r="A12" t="str">
            <v>IRIS YELIANA DEL ORBE GENAO</v>
          </cell>
          <cell r="B12" t="str">
            <v>ENCARGADO (A)</v>
          </cell>
          <cell r="C12" t="str">
            <v>00-001-1357608-6</v>
          </cell>
          <cell r="D12">
            <v>15</v>
          </cell>
          <cell r="E12">
            <v>50000</v>
          </cell>
          <cell r="F12">
            <v>0</v>
          </cell>
          <cell r="G12">
            <v>50000</v>
          </cell>
          <cell r="H12">
            <v>1435</v>
          </cell>
          <cell r="I12">
            <v>1854</v>
          </cell>
          <cell r="J12">
            <v>1520</v>
          </cell>
          <cell r="K12">
            <v>925</v>
          </cell>
          <cell r="L12">
            <v>5734</v>
          </cell>
          <cell r="M12">
            <v>44266</v>
          </cell>
        </row>
        <row r="13">
          <cell r="A13" t="str">
            <v>RAMON LUIS ARTURO SANTOS FERREIRA</v>
          </cell>
          <cell r="B13" t="str">
            <v>ENCARGADO DE DIVISION</v>
          </cell>
          <cell r="C13" t="str">
            <v>00-088-0004187-6</v>
          </cell>
          <cell r="D13">
            <v>17</v>
          </cell>
          <cell r="E13">
            <v>60000</v>
          </cell>
          <cell r="F13">
            <v>0</v>
          </cell>
          <cell r="G13">
            <v>60000</v>
          </cell>
          <cell r="H13">
            <v>1722</v>
          </cell>
          <cell r="I13">
            <v>3184.19</v>
          </cell>
          <cell r="J13">
            <v>1824</v>
          </cell>
          <cell r="K13">
            <v>2237.4499999999998</v>
          </cell>
          <cell r="L13">
            <v>8967.64</v>
          </cell>
          <cell r="M13">
            <v>51032.36</v>
          </cell>
        </row>
        <row r="14">
          <cell r="A14" t="str">
            <v>JESUS MARTINEZ LORENZO</v>
          </cell>
          <cell r="B14" t="str">
            <v>ENCARGADO (A)</v>
          </cell>
          <cell r="C14" t="str">
            <v>00-001-0118418-2</v>
          </cell>
          <cell r="D14">
            <v>20</v>
          </cell>
          <cell r="E14">
            <v>75000</v>
          </cell>
          <cell r="F14">
            <v>0</v>
          </cell>
          <cell r="G14">
            <v>75000</v>
          </cell>
          <cell r="H14">
            <v>2152.5</v>
          </cell>
          <cell r="I14">
            <v>6006.89</v>
          </cell>
          <cell r="J14">
            <v>2280</v>
          </cell>
          <cell r="K14">
            <v>2037.45</v>
          </cell>
          <cell r="L14">
            <v>12476.84</v>
          </cell>
          <cell r="M14">
            <v>62523.16</v>
          </cell>
        </row>
        <row r="15">
          <cell r="A15" t="str">
            <v>ANA IRIS DE LA CRUZ HIDALGO</v>
          </cell>
          <cell r="B15" t="str">
            <v>TECNICO</v>
          </cell>
          <cell r="C15" t="str">
            <v>00-049-0081495-7</v>
          </cell>
          <cell r="D15">
            <v>22</v>
          </cell>
          <cell r="E15">
            <v>50000</v>
          </cell>
          <cell r="F15">
            <v>0</v>
          </cell>
          <cell r="G15">
            <v>50000</v>
          </cell>
          <cell r="H15">
            <v>1435</v>
          </cell>
          <cell r="I15">
            <v>1854</v>
          </cell>
          <cell r="J15">
            <v>1520</v>
          </cell>
          <cell r="K15">
            <v>673.5</v>
          </cell>
          <cell r="L15">
            <v>5482.5</v>
          </cell>
          <cell r="M15">
            <v>44517.5</v>
          </cell>
        </row>
        <row r="16">
          <cell r="A16" t="str">
            <v>YOLANDA DE JESU SOSA MENA</v>
          </cell>
          <cell r="B16" t="str">
            <v>ENCARGADO DE DEPARTAMENTO</v>
          </cell>
          <cell r="C16" t="str">
            <v>00-001-0135781-2</v>
          </cell>
          <cell r="D16">
            <v>23</v>
          </cell>
          <cell r="E16">
            <v>75000</v>
          </cell>
          <cell r="F16">
            <v>0</v>
          </cell>
          <cell r="G16">
            <v>75000</v>
          </cell>
          <cell r="H16">
            <v>2152.5</v>
          </cell>
          <cell r="I16">
            <v>6006.89</v>
          </cell>
          <cell r="J16">
            <v>2280</v>
          </cell>
          <cell r="K16">
            <v>25985.919999999998</v>
          </cell>
          <cell r="L16">
            <v>36425.31</v>
          </cell>
          <cell r="M16">
            <v>38574.69</v>
          </cell>
        </row>
        <row r="17">
          <cell r="A17" t="str">
            <v>FELIPE ANDRES DE JESUS SUERO MEDINA</v>
          </cell>
          <cell r="B17" t="str">
            <v>TECNICO I</v>
          </cell>
          <cell r="C17" t="str">
            <v>00-002-0037731-5</v>
          </cell>
          <cell r="D17">
            <v>24</v>
          </cell>
          <cell r="E17">
            <v>50000</v>
          </cell>
          <cell r="F17">
            <v>0</v>
          </cell>
          <cell r="G17">
            <v>50000</v>
          </cell>
          <cell r="H17">
            <v>1435</v>
          </cell>
          <cell r="I17">
            <v>1854</v>
          </cell>
          <cell r="J17">
            <v>1520</v>
          </cell>
          <cell r="K17">
            <v>2325</v>
          </cell>
          <cell r="L17">
            <v>7134</v>
          </cell>
          <cell r="M17">
            <v>42866</v>
          </cell>
        </row>
        <row r="18">
          <cell r="A18" t="str">
            <v>LUCAS ALCANTARA</v>
          </cell>
          <cell r="B18" t="str">
            <v>TECNICO</v>
          </cell>
          <cell r="C18" t="str">
            <v>00-097-0003017-5</v>
          </cell>
          <cell r="D18">
            <v>30</v>
          </cell>
          <cell r="E18">
            <v>50000</v>
          </cell>
          <cell r="F18">
            <v>0</v>
          </cell>
          <cell r="G18">
            <v>50000</v>
          </cell>
          <cell r="H18">
            <v>1435</v>
          </cell>
          <cell r="I18">
            <v>1854</v>
          </cell>
          <cell r="J18">
            <v>1520</v>
          </cell>
          <cell r="K18">
            <v>425</v>
          </cell>
          <cell r="L18">
            <v>5234</v>
          </cell>
          <cell r="M18">
            <v>44766</v>
          </cell>
        </row>
        <row r="19">
          <cell r="A19" t="str">
            <v>RAMONA ANDREA MARTINEZ GARCIA</v>
          </cell>
          <cell r="B19" t="str">
            <v>ENCARGADA DIVISION</v>
          </cell>
          <cell r="C19" t="str">
            <v>00-041-0001210-5</v>
          </cell>
          <cell r="D19">
            <v>32</v>
          </cell>
          <cell r="E19">
            <v>60000</v>
          </cell>
          <cell r="F19">
            <v>0</v>
          </cell>
          <cell r="G19">
            <v>60000</v>
          </cell>
          <cell r="H19">
            <v>1722</v>
          </cell>
          <cell r="I19">
            <v>2881.7</v>
          </cell>
          <cell r="J19">
            <v>1824</v>
          </cell>
          <cell r="K19">
            <v>4609.8999999999996</v>
          </cell>
          <cell r="L19">
            <v>11037.6</v>
          </cell>
          <cell r="M19">
            <v>48962.400000000001</v>
          </cell>
        </row>
        <row r="20">
          <cell r="A20" t="str">
            <v>JUAN SILVERIO</v>
          </cell>
          <cell r="B20" t="str">
            <v>TECNICO I</v>
          </cell>
          <cell r="C20" t="str">
            <v>00-001-0740295-0</v>
          </cell>
          <cell r="D20">
            <v>45</v>
          </cell>
          <cell r="E20">
            <v>50000</v>
          </cell>
          <cell r="F20">
            <v>0</v>
          </cell>
          <cell r="G20">
            <v>50000</v>
          </cell>
          <cell r="H20">
            <v>1435</v>
          </cell>
          <cell r="I20">
            <v>1854</v>
          </cell>
          <cell r="J20">
            <v>1520</v>
          </cell>
          <cell r="K20">
            <v>425</v>
          </cell>
          <cell r="L20">
            <v>5234</v>
          </cell>
          <cell r="M20">
            <v>44766</v>
          </cell>
        </row>
        <row r="21">
          <cell r="A21" t="str">
            <v>LUIS EMILIO MELO CASTILLO</v>
          </cell>
          <cell r="B21" t="str">
            <v>MEDICO VETERINARIO</v>
          </cell>
          <cell r="C21" t="str">
            <v>00-028-0027699-6</v>
          </cell>
          <cell r="D21">
            <v>64</v>
          </cell>
          <cell r="E21">
            <v>50000</v>
          </cell>
          <cell r="F21">
            <v>0</v>
          </cell>
          <cell r="G21">
            <v>50000</v>
          </cell>
          <cell r="H21">
            <v>1435</v>
          </cell>
          <cell r="I21">
            <v>1854</v>
          </cell>
          <cell r="J21">
            <v>1520</v>
          </cell>
          <cell r="K21">
            <v>2525</v>
          </cell>
          <cell r="L21">
            <v>7334</v>
          </cell>
          <cell r="M21">
            <v>42666</v>
          </cell>
        </row>
        <row r="22">
          <cell r="A22" t="str">
            <v>PEDRO OSCAR OLIVERO PEREZ</v>
          </cell>
          <cell r="B22" t="str">
            <v>TECNICO</v>
          </cell>
          <cell r="C22" t="str">
            <v>00-019-0001345-7</v>
          </cell>
          <cell r="D22">
            <v>78</v>
          </cell>
          <cell r="E22">
            <v>50000</v>
          </cell>
          <cell r="F22">
            <v>0</v>
          </cell>
          <cell r="G22">
            <v>50000</v>
          </cell>
          <cell r="H22">
            <v>1435</v>
          </cell>
          <cell r="I22">
            <v>1400.27</v>
          </cell>
          <cell r="J22">
            <v>1520</v>
          </cell>
          <cell r="K22">
            <v>4049.9</v>
          </cell>
          <cell r="L22">
            <v>8405.17</v>
          </cell>
          <cell r="M22">
            <v>41594.83</v>
          </cell>
        </row>
        <row r="23">
          <cell r="A23" t="str">
            <v>LISSETTE ALTAGRACIA REYNOSO FERNAND</v>
          </cell>
          <cell r="B23" t="str">
            <v>SECRETARIA</v>
          </cell>
          <cell r="C23" t="str">
            <v>00-001-1430584-0</v>
          </cell>
          <cell r="D23">
            <v>80</v>
          </cell>
          <cell r="E23">
            <v>22050</v>
          </cell>
          <cell r="F23">
            <v>0</v>
          </cell>
          <cell r="G23">
            <v>22050</v>
          </cell>
          <cell r="H23">
            <v>632.84</v>
          </cell>
          <cell r="I23">
            <v>0</v>
          </cell>
          <cell r="J23">
            <v>670.32</v>
          </cell>
          <cell r="K23">
            <v>25</v>
          </cell>
          <cell r="L23">
            <v>1328.16</v>
          </cell>
          <cell r="M23">
            <v>20721.84</v>
          </cell>
        </row>
        <row r="24">
          <cell r="A24" t="str">
            <v>CARMEN ROSARIO PAYANO P.</v>
          </cell>
          <cell r="B24" t="str">
            <v>TECNICO</v>
          </cell>
          <cell r="C24" t="str">
            <v>00-002-0059142-8</v>
          </cell>
          <cell r="D24">
            <v>81</v>
          </cell>
          <cell r="E24">
            <v>50000</v>
          </cell>
          <cell r="F24">
            <v>0</v>
          </cell>
          <cell r="G24">
            <v>50000</v>
          </cell>
          <cell r="H24">
            <v>1435</v>
          </cell>
          <cell r="I24">
            <v>1854</v>
          </cell>
          <cell r="J24">
            <v>1520</v>
          </cell>
          <cell r="K24">
            <v>465</v>
          </cell>
          <cell r="L24">
            <v>5274</v>
          </cell>
          <cell r="M24">
            <v>44726</v>
          </cell>
        </row>
        <row r="25">
          <cell r="A25" t="str">
            <v>ALCIBIADES FELIZ GONZALEZ</v>
          </cell>
          <cell r="B25" t="str">
            <v>ANALISTA DE PROYECTO</v>
          </cell>
          <cell r="C25" t="str">
            <v>00-079-0001241-5</v>
          </cell>
          <cell r="D25">
            <v>82</v>
          </cell>
          <cell r="E25">
            <v>75000</v>
          </cell>
          <cell r="F25">
            <v>0</v>
          </cell>
          <cell r="G25">
            <v>75000</v>
          </cell>
          <cell r="H25">
            <v>2152.5</v>
          </cell>
          <cell r="I25">
            <v>6309.38</v>
          </cell>
          <cell r="J25">
            <v>2280</v>
          </cell>
          <cell r="K25">
            <v>975</v>
          </cell>
          <cell r="L25">
            <v>11716.88</v>
          </cell>
          <cell r="M25">
            <v>63283.12</v>
          </cell>
        </row>
        <row r="26">
          <cell r="A26" t="str">
            <v>CARMEN ZULEMA PEREZ FERRERAS</v>
          </cell>
          <cell r="B26" t="str">
            <v>TECNICO</v>
          </cell>
          <cell r="C26" t="str">
            <v>00-022-0015777-0</v>
          </cell>
          <cell r="D26">
            <v>89</v>
          </cell>
          <cell r="E26">
            <v>50000</v>
          </cell>
          <cell r="F26">
            <v>0</v>
          </cell>
          <cell r="G26">
            <v>50000</v>
          </cell>
          <cell r="H26">
            <v>1435</v>
          </cell>
          <cell r="I26">
            <v>1854</v>
          </cell>
          <cell r="J26">
            <v>1520</v>
          </cell>
          <cell r="K26">
            <v>425</v>
          </cell>
          <cell r="L26">
            <v>5234</v>
          </cell>
          <cell r="M26">
            <v>44766</v>
          </cell>
        </row>
        <row r="27">
          <cell r="A27" t="str">
            <v>ROSARIO ADALGISA BRETON HOLGUIN</v>
          </cell>
          <cell r="B27" t="str">
            <v>TECNICO</v>
          </cell>
          <cell r="C27" t="str">
            <v>00-001-0061232-4</v>
          </cell>
          <cell r="D27">
            <v>119</v>
          </cell>
          <cell r="E27">
            <v>50000</v>
          </cell>
          <cell r="F27">
            <v>0</v>
          </cell>
          <cell r="G27">
            <v>50000</v>
          </cell>
          <cell r="H27">
            <v>1435</v>
          </cell>
          <cell r="I27">
            <v>1173.4000000000001</v>
          </cell>
          <cell r="J27">
            <v>1520</v>
          </cell>
          <cell r="K27">
            <v>5562.35</v>
          </cell>
          <cell r="L27">
            <v>9690.75</v>
          </cell>
          <cell r="M27">
            <v>40309.25</v>
          </cell>
        </row>
        <row r="28">
          <cell r="A28" t="str">
            <v>ROSANNA ALTAGRACIA TEJADA VASQUEZ</v>
          </cell>
          <cell r="B28" t="str">
            <v>TECNICO</v>
          </cell>
          <cell r="C28" t="str">
            <v>00-001-1045696-9</v>
          </cell>
          <cell r="D28">
            <v>119</v>
          </cell>
          <cell r="E28">
            <v>50000</v>
          </cell>
          <cell r="F28">
            <v>0</v>
          </cell>
          <cell r="G28">
            <v>50000</v>
          </cell>
          <cell r="H28">
            <v>1435</v>
          </cell>
          <cell r="I28">
            <v>1627.13</v>
          </cell>
          <cell r="J28">
            <v>1520</v>
          </cell>
          <cell r="K28">
            <v>1537.45</v>
          </cell>
          <cell r="L28">
            <v>6119.58</v>
          </cell>
          <cell r="M28">
            <v>43880.42</v>
          </cell>
        </row>
        <row r="29">
          <cell r="A29" t="str">
            <v>JOCELYN MERCEDES RODRIGUEZ CAMPOS D</v>
          </cell>
          <cell r="B29" t="str">
            <v>ENCARGADO DEPTO. ADMINISTRATI</v>
          </cell>
          <cell r="C29" t="str">
            <v>00-056-0056813-2</v>
          </cell>
          <cell r="D29">
            <v>126</v>
          </cell>
          <cell r="E29">
            <v>75000</v>
          </cell>
          <cell r="F29">
            <v>0</v>
          </cell>
          <cell r="G29">
            <v>75000</v>
          </cell>
          <cell r="H29">
            <v>2152.5</v>
          </cell>
          <cell r="I29">
            <v>4796.93</v>
          </cell>
          <cell r="J29">
            <v>2280</v>
          </cell>
          <cell r="K29">
            <v>8819.5499999999993</v>
          </cell>
          <cell r="L29">
            <v>18048.98</v>
          </cell>
          <cell r="M29">
            <v>56951.02</v>
          </cell>
        </row>
        <row r="30">
          <cell r="A30" t="str">
            <v>UZIEL JONATAN DURAN BOURET</v>
          </cell>
          <cell r="B30" t="str">
            <v>ENCARGADO DIVISION</v>
          </cell>
          <cell r="C30" t="str">
            <v>00-001-1339541-2</v>
          </cell>
          <cell r="D30">
            <v>140</v>
          </cell>
          <cell r="E30">
            <v>60000</v>
          </cell>
          <cell r="F30">
            <v>0</v>
          </cell>
          <cell r="G30">
            <v>60000</v>
          </cell>
          <cell r="H30">
            <v>1722</v>
          </cell>
          <cell r="I30">
            <v>3184.19</v>
          </cell>
          <cell r="J30">
            <v>1824</v>
          </cell>
          <cell r="K30">
            <v>1937.45</v>
          </cell>
          <cell r="L30">
            <v>8667.64</v>
          </cell>
          <cell r="M30">
            <v>51332.36</v>
          </cell>
        </row>
        <row r="31">
          <cell r="A31" t="str">
            <v>JOSE A. BURGOS P.</v>
          </cell>
          <cell r="B31" t="str">
            <v>TECNICO I</v>
          </cell>
          <cell r="C31" t="str">
            <v>00-037-0023823-5</v>
          </cell>
          <cell r="D31">
            <v>149</v>
          </cell>
          <cell r="E31">
            <v>50000</v>
          </cell>
          <cell r="F31">
            <v>0</v>
          </cell>
          <cell r="G31">
            <v>50000</v>
          </cell>
          <cell r="H31">
            <v>1435</v>
          </cell>
          <cell r="I31">
            <v>1854</v>
          </cell>
          <cell r="J31">
            <v>1520</v>
          </cell>
          <cell r="K31">
            <v>2145</v>
          </cell>
          <cell r="L31">
            <v>6954</v>
          </cell>
          <cell r="M31">
            <v>43046</v>
          </cell>
        </row>
        <row r="32">
          <cell r="A32" t="str">
            <v>RAMON ANTONIO RAMIREZ JAIME</v>
          </cell>
          <cell r="B32" t="str">
            <v>ENCARGADO DE DIVISION</v>
          </cell>
          <cell r="C32" t="str">
            <v>00-224-0004553-4</v>
          </cell>
          <cell r="D32">
            <v>159</v>
          </cell>
          <cell r="E32">
            <v>60000</v>
          </cell>
          <cell r="F32">
            <v>0</v>
          </cell>
          <cell r="G32">
            <v>60000</v>
          </cell>
          <cell r="H32">
            <v>1722</v>
          </cell>
          <cell r="I32">
            <v>3486.68</v>
          </cell>
          <cell r="J32">
            <v>1824</v>
          </cell>
          <cell r="K32">
            <v>2025</v>
          </cell>
          <cell r="L32">
            <v>9057.68</v>
          </cell>
          <cell r="M32">
            <v>50942.32</v>
          </cell>
        </row>
        <row r="33">
          <cell r="A33" t="str">
            <v>BERNARDO CARPIO DE JESUS</v>
          </cell>
          <cell r="B33" t="str">
            <v>TECNICO</v>
          </cell>
          <cell r="C33" t="str">
            <v>00-028-0010905-6</v>
          </cell>
          <cell r="D33">
            <v>161</v>
          </cell>
          <cell r="E33">
            <v>50000</v>
          </cell>
          <cell r="F33">
            <v>0</v>
          </cell>
          <cell r="G33">
            <v>50000</v>
          </cell>
          <cell r="H33">
            <v>1435</v>
          </cell>
          <cell r="I33">
            <v>1627.13</v>
          </cell>
          <cell r="J33">
            <v>1520</v>
          </cell>
          <cell r="K33">
            <v>4012.45</v>
          </cell>
          <cell r="L33">
            <v>8594.58</v>
          </cell>
          <cell r="M33">
            <v>41405.42</v>
          </cell>
        </row>
        <row r="34">
          <cell r="A34" t="str">
            <v>DEJELIA RAMONA GOMEZ GONZALEZ</v>
          </cell>
          <cell r="B34" t="str">
            <v>COORDINADOR (A)</v>
          </cell>
          <cell r="C34" t="str">
            <v>00-001-0166991-9</v>
          </cell>
          <cell r="D34">
            <v>167</v>
          </cell>
          <cell r="E34">
            <v>70000</v>
          </cell>
          <cell r="F34">
            <v>0</v>
          </cell>
          <cell r="G34">
            <v>70000</v>
          </cell>
          <cell r="H34">
            <v>2009</v>
          </cell>
          <cell r="I34">
            <v>5368.48</v>
          </cell>
          <cell r="J34">
            <v>2128</v>
          </cell>
          <cell r="K34">
            <v>1657.3</v>
          </cell>
          <cell r="L34">
            <v>11162.78</v>
          </cell>
          <cell r="M34">
            <v>58837.22</v>
          </cell>
        </row>
        <row r="35">
          <cell r="A35" t="str">
            <v>LUIS RAFAEL BELTRE DOTEL</v>
          </cell>
          <cell r="B35" t="str">
            <v>TECNICO I</v>
          </cell>
          <cell r="C35" t="str">
            <v>00-079-0001959-2</v>
          </cell>
          <cell r="D35">
            <v>172</v>
          </cell>
          <cell r="E35">
            <v>50000</v>
          </cell>
          <cell r="F35">
            <v>0</v>
          </cell>
          <cell r="G35">
            <v>50000</v>
          </cell>
          <cell r="H35">
            <v>1435</v>
          </cell>
          <cell r="I35">
            <v>1854</v>
          </cell>
          <cell r="J35">
            <v>1520</v>
          </cell>
          <cell r="K35">
            <v>21539.86</v>
          </cell>
          <cell r="L35">
            <v>26348.86</v>
          </cell>
          <cell r="M35">
            <v>23651.14</v>
          </cell>
        </row>
        <row r="36">
          <cell r="A36" t="str">
            <v>BOLIVAR RAFAEL RUIZ OVALLES</v>
          </cell>
          <cell r="B36" t="str">
            <v>ENCARGADO DIVISION</v>
          </cell>
          <cell r="C36" t="str">
            <v>00-001-0188581-2</v>
          </cell>
          <cell r="D36">
            <v>174</v>
          </cell>
          <cell r="E36">
            <v>60000</v>
          </cell>
          <cell r="F36">
            <v>0</v>
          </cell>
          <cell r="G36">
            <v>60000</v>
          </cell>
          <cell r="H36">
            <v>1722</v>
          </cell>
          <cell r="I36">
            <v>3486.68</v>
          </cell>
          <cell r="J36">
            <v>1824</v>
          </cell>
          <cell r="K36">
            <v>525</v>
          </cell>
          <cell r="L36">
            <v>7557.68</v>
          </cell>
          <cell r="M36">
            <v>52442.32</v>
          </cell>
        </row>
        <row r="37">
          <cell r="A37" t="str">
            <v>DEMETRIO CEDANO SANTANA</v>
          </cell>
          <cell r="B37" t="str">
            <v>TECNICO</v>
          </cell>
          <cell r="C37" t="str">
            <v>00-028-0025054-6</v>
          </cell>
          <cell r="D37">
            <v>183</v>
          </cell>
          <cell r="E37">
            <v>50000</v>
          </cell>
          <cell r="F37">
            <v>0</v>
          </cell>
          <cell r="G37">
            <v>50000</v>
          </cell>
          <cell r="H37">
            <v>1435</v>
          </cell>
          <cell r="I37">
            <v>1627.13</v>
          </cell>
          <cell r="J37">
            <v>1520</v>
          </cell>
          <cell r="K37">
            <v>2437.4499999999998</v>
          </cell>
          <cell r="L37">
            <v>7019.58</v>
          </cell>
          <cell r="M37">
            <v>42980.42</v>
          </cell>
        </row>
        <row r="38">
          <cell r="A38" t="str">
            <v>MARITZA DEL C. NUNEZ</v>
          </cell>
          <cell r="B38" t="str">
            <v>TECNICO</v>
          </cell>
          <cell r="C38" t="str">
            <v>00-001-0083583-4</v>
          </cell>
          <cell r="D38">
            <v>196</v>
          </cell>
          <cell r="E38">
            <v>50000</v>
          </cell>
          <cell r="F38">
            <v>0</v>
          </cell>
          <cell r="G38">
            <v>50000</v>
          </cell>
          <cell r="H38">
            <v>1435</v>
          </cell>
          <cell r="I38">
            <v>719.66</v>
          </cell>
          <cell r="J38">
            <v>1520</v>
          </cell>
          <cell r="K38">
            <v>7987.25</v>
          </cell>
          <cell r="L38">
            <v>11661.91</v>
          </cell>
          <cell r="M38">
            <v>38338.089999999997</v>
          </cell>
        </row>
        <row r="39">
          <cell r="A39" t="str">
            <v>FRANCISCA ABAD SEVERINO</v>
          </cell>
          <cell r="B39" t="str">
            <v>SOPORTE ADMINISTRATIVO</v>
          </cell>
          <cell r="C39" t="str">
            <v>00-001-1045270-3</v>
          </cell>
          <cell r="D39">
            <v>208</v>
          </cell>
          <cell r="E39">
            <v>26250</v>
          </cell>
          <cell r="F39">
            <v>0</v>
          </cell>
          <cell r="G39">
            <v>26250</v>
          </cell>
          <cell r="H39">
            <v>753.38</v>
          </cell>
          <cell r="I39">
            <v>0</v>
          </cell>
          <cell r="J39">
            <v>798</v>
          </cell>
          <cell r="K39">
            <v>25</v>
          </cell>
          <cell r="L39">
            <v>1576.38</v>
          </cell>
          <cell r="M39">
            <v>24673.62</v>
          </cell>
        </row>
        <row r="40">
          <cell r="A40" t="str">
            <v>DOMINGO DE JESUS RAMOS</v>
          </cell>
          <cell r="B40" t="str">
            <v>TECNICO</v>
          </cell>
          <cell r="C40" t="str">
            <v>00-032-0013734-1</v>
          </cell>
          <cell r="D40">
            <v>218</v>
          </cell>
          <cell r="E40">
            <v>50000</v>
          </cell>
          <cell r="F40">
            <v>0</v>
          </cell>
          <cell r="G40">
            <v>50000</v>
          </cell>
          <cell r="H40">
            <v>1435</v>
          </cell>
          <cell r="I40">
            <v>1400.27</v>
          </cell>
          <cell r="J40">
            <v>1520</v>
          </cell>
          <cell r="K40">
            <v>3949.9</v>
          </cell>
          <cell r="L40">
            <v>8305.17</v>
          </cell>
          <cell r="M40">
            <v>41694.83</v>
          </cell>
        </row>
        <row r="41">
          <cell r="A41" t="str">
            <v>PEDRO RODRIGUEZ TORRES</v>
          </cell>
          <cell r="B41" t="str">
            <v>MEDICO VETERINARIO</v>
          </cell>
          <cell r="C41" t="str">
            <v>00-003-0038031-8</v>
          </cell>
          <cell r="D41">
            <v>230</v>
          </cell>
          <cell r="E41">
            <v>60000</v>
          </cell>
          <cell r="F41">
            <v>0</v>
          </cell>
          <cell r="G41">
            <v>60000</v>
          </cell>
          <cell r="H41">
            <v>1722</v>
          </cell>
          <cell r="I41">
            <v>3486.68</v>
          </cell>
          <cell r="J41">
            <v>1824</v>
          </cell>
          <cell r="K41">
            <v>1922</v>
          </cell>
          <cell r="L41">
            <v>8954.68</v>
          </cell>
          <cell r="M41">
            <v>51045.32</v>
          </cell>
        </row>
        <row r="42">
          <cell r="A42" t="str">
            <v>JULIAN RHADAMES GONZALEZ CLARK</v>
          </cell>
          <cell r="B42" t="str">
            <v>TECNICO</v>
          </cell>
          <cell r="C42" t="str">
            <v>00-037-0018894-3</v>
          </cell>
          <cell r="D42">
            <v>259</v>
          </cell>
          <cell r="E42">
            <v>50000</v>
          </cell>
          <cell r="F42">
            <v>0</v>
          </cell>
          <cell r="G42">
            <v>50000</v>
          </cell>
          <cell r="H42">
            <v>1435</v>
          </cell>
          <cell r="I42">
            <v>1627.13</v>
          </cell>
          <cell r="J42">
            <v>1520</v>
          </cell>
          <cell r="K42">
            <v>1937.45</v>
          </cell>
          <cell r="L42">
            <v>6519.58</v>
          </cell>
          <cell r="M42">
            <v>43480.42</v>
          </cell>
        </row>
        <row r="43">
          <cell r="A43" t="str">
            <v>EURIDICE MANUEL FIGUEREO SEGURA</v>
          </cell>
          <cell r="B43" t="str">
            <v>TECNICO</v>
          </cell>
          <cell r="C43" t="str">
            <v>00-001-1525502-8</v>
          </cell>
          <cell r="D43">
            <v>277</v>
          </cell>
          <cell r="E43">
            <v>50000</v>
          </cell>
          <cell r="F43">
            <v>0</v>
          </cell>
          <cell r="G43">
            <v>50000</v>
          </cell>
          <cell r="H43">
            <v>1435</v>
          </cell>
          <cell r="I43">
            <v>1854</v>
          </cell>
          <cell r="J43">
            <v>1520</v>
          </cell>
          <cell r="K43">
            <v>425</v>
          </cell>
          <cell r="L43">
            <v>5234</v>
          </cell>
          <cell r="M43">
            <v>44766</v>
          </cell>
        </row>
        <row r="44">
          <cell r="A44" t="str">
            <v>SOCRATES DANILO ALMANZAR ORTEGA</v>
          </cell>
          <cell r="B44" t="str">
            <v>TECNICO</v>
          </cell>
          <cell r="C44" t="str">
            <v>00-056-0100210-7</v>
          </cell>
          <cell r="D44">
            <v>284</v>
          </cell>
          <cell r="E44">
            <v>50000</v>
          </cell>
          <cell r="F44">
            <v>0</v>
          </cell>
          <cell r="G44">
            <v>50000</v>
          </cell>
          <cell r="H44">
            <v>1435</v>
          </cell>
          <cell r="I44">
            <v>1400.27</v>
          </cell>
          <cell r="J44">
            <v>1520</v>
          </cell>
          <cell r="K44">
            <v>3449.9</v>
          </cell>
          <cell r="L44">
            <v>7805.17</v>
          </cell>
          <cell r="M44">
            <v>42194.83</v>
          </cell>
        </row>
        <row r="45">
          <cell r="A45" t="str">
            <v>LUIS RAMOS</v>
          </cell>
          <cell r="B45" t="str">
            <v>TECNICO I</v>
          </cell>
          <cell r="C45" t="str">
            <v>00-031-0085451-6</v>
          </cell>
          <cell r="D45">
            <v>291</v>
          </cell>
          <cell r="E45">
            <v>50000</v>
          </cell>
          <cell r="F45">
            <v>0</v>
          </cell>
          <cell r="G45">
            <v>50000</v>
          </cell>
          <cell r="H45">
            <v>1435</v>
          </cell>
          <cell r="I45">
            <v>1854</v>
          </cell>
          <cell r="J45">
            <v>1520</v>
          </cell>
          <cell r="K45">
            <v>425</v>
          </cell>
          <cell r="L45">
            <v>5234</v>
          </cell>
          <cell r="M45">
            <v>44766</v>
          </cell>
        </row>
        <row r="46">
          <cell r="A46" t="str">
            <v>MARISOL E. GARCIA RAMIREZ</v>
          </cell>
          <cell r="B46" t="str">
            <v>TECNICO</v>
          </cell>
          <cell r="C46" t="str">
            <v>00-035-0010757-2</v>
          </cell>
          <cell r="D46">
            <v>304</v>
          </cell>
          <cell r="E46">
            <v>50000</v>
          </cell>
          <cell r="F46">
            <v>0</v>
          </cell>
          <cell r="G46">
            <v>50000</v>
          </cell>
          <cell r="H46">
            <v>1435</v>
          </cell>
          <cell r="I46">
            <v>1627.13</v>
          </cell>
          <cell r="J46">
            <v>1520</v>
          </cell>
          <cell r="K46">
            <v>1937.45</v>
          </cell>
          <cell r="L46">
            <v>6519.58</v>
          </cell>
          <cell r="M46">
            <v>43480.42</v>
          </cell>
        </row>
        <row r="47">
          <cell r="A47" t="str">
            <v>JULIO ML. JIMENEZ</v>
          </cell>
          <cell r="B47" t="str">
            <v>TECNICO I</v>
          </cell>
          <cell r="C47" t="str">
            <v>00-034-0029030-4</v>
          </cell>
          <cell r="D47">
            <v>313</v>
          </cell>
          <cell r="E47">
            <v>50000</v>
          </cell>
          <cell r="F47">
            <v>0</v>
          </cell>
          <cell r="G47">
            <v>50000</v>
          </cell>
          <cell r="H47">
            <v>1435</v>
          </cell>
          <cell r="I47">
            <v>1854</v>
          </cell>
          <cell r="J47">
            <v>1520</v>
          </cell>
          <cell r="K47">
            <v>2525</v>
          </cell>
          <cell r="L47">
            <v>7334</v>
          </cell>
          <cell r="M47">
            <v>42666</v>
          </cell>
        </row>
        <row r="48">
          <cell r="A48" t="str">
            <v>BELKIS L AMADOR PINEDA</v>
          </cell>
          <cell r="B48" t="str">
            <v>TECNICO</v>
          </cell>
          <cell r="C48" t="str">
            <v>00-002-0091552-8</v>
          </cell>
          <cell r="D48">
            <v>327</v>
          </cell>
          <cell r="E48">
            <v>50000</v>
          </cell>
          <cell r="F48">
            <v>0</v>
          </cell>
          <cell r="G48">
            <v>50000</v>
          </cell>
          <cell r="H48">
            <v>1435</v>
          </cell>
          <cell r="I48">
            <v>1627.13</v>
          </cell>
          <cell r="J48">
            <v>1520</v>
          </cell>
          <cell r="K48">
            <v>2637.45</v>
          </cell>
          <cell r="L48">
            <v>7219.58</v>
          </cell>
          <cell r="M48">
            <v>42780.42</v>
          </cell>
        </row>
        <row r="49">
          <cell r="A49" t="str">
            <v>NORMA HERNANDEZ RODRIGUEZ</v>
          </cell>
          <cell r="B49" t="str">
            <v>ENCARGADO (A)</v>
          </cell>
          <cell r="C49" t="str">
            <v>00-023-0065074-0</v>
          </cell>
          <cell r="D49">
            <v>328</v>
          </cell>
          <cell r="E49">
            <v>50000</v>
          </cell>
          <cell r="F49">
            <v>0</v>
          </cell>
          <cell r="G49">
            <v>50000</v>
          </cell>
          <cell r="H49">
            <v>1435</v>
          </cell>
          <cell r="I49">
            <v>1854</v>
          </cell>
          <cell r="J49">
            <v>1520</v>
          </cell>
          <cell r="K49">
            <v>6303.95</v>
          </cell>
          <cell r="L49">
            <v>11112.95</v>
          </cell>
          <cell r="M49">
            <v>38887.050000000003</v>
          </cell>
        </row>
        <row r="50">
          <cell r="A50" t="str">
            <v>RAFAEL EMILIO ROJAS GARRIDO</v>
          </cell>
          <cell r="B50" t="str">
            <v>TECNICO</v>
          </cell>
          <cell r="C50" t="str">
            <v>00-027-0023477-2</v>
          </cell>
          <cell r="D50">
            <v>356</v>
          </cell>
          <cell r="E50">
            <v>50000</v>
          </cell>
          <cell r="F50">
            <v>0</v>
          </cell>
          <cell r="G50">
            <v>50000</v>
          </cell>
          <cell r="H50">
            <v>1435</v>
          </cell>
          <cell r="I50">
            <v>1854</v>
          </cell>
          <cell r="J50">
            <v>1520</v>
          </cell>
          <cell r="K50">
            <v>8342.7199999999993</v>
          </cell>
          <cell r="L50">
            <v>13151.72</v>
          </cell>
          <cell r="M50">
            <v>36848.28</v>
          </cell>
        </row>
        <row r="51">
          <cell r="A51" t="str">
            <v>JIMMY MOHAMED VILLALONA PERALTA</v>
          </cell>
          <cell r="B51" t="str">
            <v>COORDINADOR (A)</v>
          </cell>
          <cell r="C51" t="str">
            <v>00-001-0529211-4</v>
          </cell>
          <cell r="D51">
            <v>364</v>
          </cell>
          <cell r="E51">
            <v>50000</v>
          </cell>
          <cell r="F51">
            <v>0</v>
          </cell>
          <cell r="G51">
            <v>50000</v>
          </cell>
          <cell r="H51">
            <v>1435</v>
          </cell>
          <cell r="I51">
            <v>1627.13</v>
          </cell>
          <cell r="J51">
            <v>1520</v>
          </cell>
          <cell r="K51">
            <v>3269.75</v>
          </cell>
          <cell r="L51">
            <v>7851.88</v>
          </cell>
          <cell r="M51">
            <v>42148.12</v>
          </cell>
        </row>
        <row r="52">
          <cell r="A52" t="str">
            <v>JULIA MARGARITA VARGAS GARCIA</v>
          </cell>
          <cell r="B52" t="str">
            <v>ENCARGADO(A) DEPARTAMENTO</v>
          </cell>
          <cell r="C52" t="str">
            <v>00-048-0045723-8</v>
          </cell>
          <cell r="D52">
            <v>367</v>
          </cell>
          <cell r="E52">
            <v>75000</v>
          </cell>
          <cell r="F52">
            <v>0</v>
          </cell>
          <cell r="G52">
            <v>75000</v>
          </cell>
          <cell r="H52">
            <v>2152.5</v>
          </cell>
          <cell r="I52">
            <v>6309.38</v>
          </cell>
          <cell r="J52">
            <v>2280</v>
          </cell>
          <cell r="K52">
            <v>425</v>
          </cell>
          <cell r="L52">
            <v>11166.88</v>
          </cell>
          <cell r="M52">
            <v>63833.120000000003</v>
          </cell>
        </row>
        <row r="53">
          <cell r="A53" t="str">
            <v>CORPORINO NOVAS CUEVAS</v>
          </cell>
          <cell r="B53" t="str">
            <v>TECNICO III</v>
          </cell>
          <cell r="C53" t="str">
            <v>00-018-0017447-4</v>
          </cell>
          <cell r="D53">
            <v>385</v>
          </cell>
          <cell r="E53">
            <v>50000</v>
          </cell>
          <cell r="F53">
            <v>0</v>
          </cell>
          <cell r="G53">
            <v>50000</v>
          </cell>
          <cell r="H53">
            <v>1435</v>
          </cell>
          <cell r="I53">
            <v>1854</v>
          </cell>
          <cell r="J53">
            <v>1520</v>
          </cell>
          <cell r="K53">
            <v>1425</v>
          </cell>
          <cell r="L53">
            <v>6234</v>
          </cell>
          <cell r="M53">
            <v>43766</v>
          </cell>
        </row>
        <row r="54">
          <cell r="A54" t="str">
            <v>FAJIN CUNILLERA ALIX</v>
          </cell>
          <cell r="B54" t="str">
            <v>ENCARGADO DE DEPARTAMENTO</v>
          </cell>
          <cell r="C54" t="str">
            <v>00-001-0131398-9</v>
          </cell>
          <cell r="D54">
            <v>387</v>
          </cell>
          <cell r="E54">
            <v>75000</v>
          </cell>
          <cell r="F54">
            <v>0</v>
          </cell>
          <cell r="G54">
            <v>75000</v>
          </cell>
          <cell r="H54">
            <v>2152.5</v>
          </cell>
          <cell r="I54">
            <v>6309.38</v>
          </cell>
          <cell r="J54">
            <v>2280</v>
          </cell>
          <cell r="K54">
            <v>2470.5</v>
          </cell>
          <cell r="L54">
            <v>13212.38</v>
          </cell>
          <cell r="M54">
            <v>61787.62</v>
          </cell>
        </row>
        <row r="55">
          <cell r="A55" t="str">
            <v>LUDOVICA ANTONIA VASQUEZ VASQUEZ</v>
          </cell>
          <cell r="B55" t="str">
            <v>TECNICO</v>
          </cell>
          <cell r="C55" t="str">
            <v>00-001-0109455-5</v>
          </cell>
          <cell r="D55">
            <v>402</v>
          </cell>
          <cell r="E55">
            <v>50000</v>
          </cell>
          <cell r="F55">
            <v>0</v>
          </cell>
          <cell r="G55">
            <v>50000</v>
          </cell>
          <cell r="H55">
            <v>1435</v>
          </cell>
          <cell r="I55">
            <v>1854</v>
          </cell>
          <cell r="J55">
            <v>1520</v>
          </cell>
          <cell r="K55">
            <v>425</v>
          </cell>
          <cell r="L55">
            <v>5234</v>
          </cell>
          <cell r="M55">
            <v>44766</v>
          </cell>
        </row>
        <row r="56">
          <cell r="A56" t="str">
            <v>DAMIAN RAMIREZ RAMIREZ</v>
          </cell>
          <cell r="B56" t="str">
            <v>TECNICO</v>
          </cell>
          <cell r="C56" t="str">
            <v>00-011-0006678-4</v>
          </cell>
          <cell r="D56">
            <v>412</v>
          </cell>
          <cell r="E56">
            <v>50000</v>
          </cell>
          <cell r="F56">
            <v>0</v>
          </cell>
          <cell r="G56">
            <v>50000</v>
          </cell>
          <cell r="H56">
            <v>1435</v>
          </cell>
          <cell r="I56">
            <v>1627.13</v>
          </cell>
          <cell r="J56">
            <v>1520</v>
          </cell>
          <cell r="K56">
            <v>4237.45</v>
          </cell>
          <cell r="L56">
            <v>8819.58</v>
          </cell>
          <cell r="M56">
            <v>41180.42</v>
          </cell>
        </row>
        <row r="57">
          <cell r="A57" t="str">
            <v>FARAILDA DEL C. TRONCOSO HEYER</v>
          </cell>
          <cell r="B57" t="str">
            <v>ENCARGADA DIVISION</v>
          </cell>
          <cell r="C57" t="str">
            <v>00-001-0136769-6</v>
          </cell>
          <cell r="D57">
            <v>415</v>
          </cell>
          <cell r="E57">
            <v>60000</v>
          </cell>
          <cell r="F57">
            <v>0</v>
          </cell>
          <cell r="G57">
            <v>60000</v>
          </cell>
          <cell r="H57">
            <v>1722</v>
          </cell>
          <cell r="I57">
            <v>3184.19</v>
          </cell>
          <cell r="J57">
            <v>1824</v>
          </cell>
          <cell r="K57">
            <v>1937.45</v>
          </cell>
          <cell r="L57">
            <v>8667.64</v>
          </cell>
          <cell r="M57">
            <v>51332.36</v>
          </cell>
        </row>
        <row r="58">
          <cell r="A58" t="str">
            <v>CARMEN M. MIRANDA SARDA</v>
          </cell>
          <cell r="B58" t="str">
            <v>TECNICO I</v>
          </cell>
          <cell r="C58" t="str">
            <v>00-010-0014454-1</v>
          </cell>
          <cell r="D58">
            <v>420</v>
          </cell>
          <cell r="E58">
            <v>50000</v>
          </cell>
          <cell r="F58">
            <v>0</v>
          </cell>
          <cell r="G58">
            <v>50000</v>
          </cell>
          <cell r="H58">
            <v>1435</v>
          </cell>
          <cell r="I58">
            <v>1854</v>
          </cell>
          <cell r="J58">
            <v>1520</v>
          </cell>
          <cell r="K58">
            <v>31529.16</v>
          </cell>
          <cell r="L58">
            <v>36338.160000000003</v>
          </cell>
          <cell r="M58">
            <v>13661.84</v>
          </cell>
        </row>
        <row r="59">
          <cell r="A59" t="str">
            <v>RAFAEL C. MENA DE L.</v>
          </cell>
          <cell r="B59" t="str">
            <v>TECNICO</v>
          </cell>
          <cell r="C59" t="str">
            <v>00-097-0003353-4</v>
          </cell>
          <cell r="D59">
            <v>423</v>
          </cell>
          <cell r="E59">
            <v>50000</v>
          </cell>
          <cell r="F59">
            <v>0</v>
          </cell>
          <cell r="G59">
            <v>50000</v>
          </cell>
          <cell r="H59">
            <v>1435</v>
          </cell>
          <cell r="I59">
            <v>1854</v>
          </cell>
          <cell r="J59">
            <v>1520</v>
          </cell>
          <cell r="K59">
            <v>425</v>
          </cell>
          <cell r="L59">
            <v>5234</v>
          </cell>
          <cell r="M59">
            <v>44766</v>
          </cell>
        </row>
        <row r="60">
          <cell r="A60" t="str">
            <v>BELKIS CEDENO JIMENEZ</v>
          </cell>
          <cell r="B60" t="str">
            <v>TECNICO</v>
          </cell>
          <cell r="C60" t="str">
            <v>00-028-0038333-9</v>
          </cell>
          <cell r="D60">
            <v>442</v>
          </cell>
          <cell r="E60">
            <v>50000</v>
          </cell>
          <cell r="F60">
            <v>0</v>
          </cell>
          <cell r="G60">
            <v>50000</v>
          </cell>
          <cell r="H60">
            <v>1435</v>
          </cell>
          <cell r="I60">
            <v>1854</v>
          </cell>
          <cell r="J60">
            <v>1520</v>
          </cell>
          <cell r="K60">
            <v>27461.74</v>
          </cell>
          <cell r="L60">
            <v>32270.74</v>
          </cell>
          <cell r="M60">
            <v>17729.259999999998</v>
          </cell>
        </row>
        <row r="61">
          <cell r="A61" t="str">
            <v>BELSALIA ALTAGRACIA MUÑOZ GARCIA</v>
          </cell>
          <cell r="B61" t="str">
            <v>TECNICO</v>
          </cell>
          <cell r="C61" t="str">
            <v>00-031-0399240-4</v>
          </cell>
          <cell r="D61">
            <v>454</v>
          </cell>
          <cell r="E61">
            <v>50000</v>
          </cell>
          <cell r="F61">
            <v>0</v>
          </cell>
          <cell r="G61">
            <v>50000</v>
          </cell>
          <cell r="H61">
            <v>1435</v>
          </cell>
          <cell r="I61">
            <v>1854</v>
          </cell>
          <cell r="J61">
            <v>1520</v>
          </cell>
          <cell r="K61">
            <v>1657.3</v>
          </cell>
          <cell r="L61">
            <v>6466.3</v>
          </cell>
          <cell r="M61">
            <v>43533.7</v>
          </cell>
        </row>
        <row r="62">
          <cell r="A62" t="str">
            <v>MILAGROS V. LOPEZ GUZMAN</v>
          </cell>
          <cell r="B62" t="str">
            <v>TECNICO</v>
          </cell>
          <cell r="C62" t="str">
            <v>00-047-0058457-8</v>
          </cell>
          <cell r="D62">
            <v>459</v>
          </cell>
          <cell r="E62">
            <v>50000</v>
          </cell>
          <cell r="F62">
            <v>0</v>
          </cell>
          <cell r="G62">
            <v>50000</v>
          </cell>
          <cell r="H62">
            <v>1435</v>
          </cell>
          <cell r="I62">
            <v>1854</v>
          </cell>
          <cell r="J62">
            <v>1520</v>
          </cell>
          <cell r="K62">
            <v>15356.22</v>
          </cell>
          <cell r="L62">
            <v>20165.22</v>
          </cell>
          <cell r="M62">
            <v>29834.78</v>
          </cell>
        </row>
        <row r="63">
          <cell r="A63" t="str">
            <v>JOSEFA MERICIS INOA TATIS</v>
          </cell>
          <cell r="B63" t="str">
            <v>ENCARGADA DIVISION</v>
          </cell>
          <cell r="C63" t="str">
            <v>00-001-0522322-6</v>
          </cell>
          <cell r="D63">
            <v>464</v>
          </cell>
          <cell r="E63">
            <v>60000</v>
          </cell>
          <cell r="F63">
            <v>0</v>
          </cell>
          <cell r="G63">
            <v>60000</v>
          </cell>
          <cell r="H63">
            <v>1722</v>
          </cell>
          <cell r="I63">
            <v>3486.68</v>
          </cell>
          <cell r="J63">
            <v>1824</v>
          </cell>
          <cell r="K63">
            <v>425</v>
          </cell>
          <cell r="L63">
            <v>7457.68</v>
          </cell>
          <cell r="M63">
            <v>52542.32</v>
          </cell>
        </row>
        <row r="64">
          <cell r="A64" t="str">
            <v>MARIS ENCARNACION Z.</v>
          </cell>
          <cell r="B64" t="str">
            <v>ENCARGADA DIVISION</v>
          </cell>
          <cell r="C64" t="str">
            <v>00-011-0000591-5</v>
          </cell>
          <cell r="D64">
            <v>465</v>
          </cell>
          <cell r="E64">
            <v>70000</v>
          </cell>
          <cell r="F64">
            <v>0</v>
          </cell>
          <cell r="G64">
            <v>70000</v>
          </cell>
          <cell r="H64">
            <v>2009</v>
          </cell>
          <cell r="I64">
            <v>5368.48</v>
          </cell>
          <cell r="J64">
            <v>2128</v>
          </cell>
          <cell r="K64">
            <v>25</v>
          </cell>
          <cell r="L64">
            <v>9530.48</v>
          </cell>
          <cell r="M64">
            <v>60469.52</v>
          </cell>
        </row>
        <row r="65">
          <cell r="A65" t="str">
            <v>PERSIO ANTONIO ALMANZAR MUNOZ</v>
          </cell>
          <cell r="B65" t="str">
            <v>MEDICO VETERINARIO</v>
          </cell>
          <cell r="C65" t="str">
            <v>00-045-0011861-9</v>
          </cell>
          <cell r="D65">
            <v>479</v>
          </cell>
          <cell r="E65">
            <v>50000</v>
          </cell>
          <cell r="F65">
            <v>0</v>
          </cell>
          <cell r="G65">
            <v>50000</v>
          </cell>
          <cell r="H65">
            <v>1435</v>
          </cell>
          <cell r="I65">
            <v>1627.13</v>
          </cell>
          <cell r="J65">
            <v>1520</v>
          </cell>
          <cell r="K65">
            <v>2537.4499999999998</v>
          </cell>
          <cell r="L65">
            <v>7119.58</v>
          </cell>
          <cell r="M65">
            <v>42880.42</v>
          </cell>
        </row>
        <row r="66">
          <cell r="A66" t="str">
            <v>LAUDYS GEORGINA DE LA CAR SANTOS PE</v>
          </cell>
          <cell r="B66" t="str">
            <v>MEDICO VETERINARIO</v>
          </cell>
          <cell r="C66" t="str">
            <v>00-001-1414926-3</v>
          </cell>
          <cell r="D66">
            <v>483</v>
          </cell>
          <cell r="E66">
            <v>50000</v>
          </cell>
          <cell r="F66">
            <v>0</v>
          </cell>
          <cell r="G66">
            <v>50000</v>
          </cell>
          <cell r="H66">
            <v>1435</v>
          </cell>
          <cell r="I66">
            <v>1854</v>
          </cell>
          <cell r="J66">
            <v>1520</v>
          </cell>
          <cell r="K66">
            <v>425</v>
          </cell>
          <cell r="L66">
            <v>5234</v>
          </cell>
          <cell r="M66">
            <v>44766</v>
          </cell>
        </row>
        <row r="67">
          <cell r="A67" t="str">
            <v>ANGELA FILOMENA FERRERAS RUIZ</v>
          </cell>
          <cell r="B67" t="str">
            <v>TECNICO</v>
          </cell>
          <cell r="C67" t="str">
            <v>00-001-0344383-4</v>
          </cell>
          <cell r="D67">
            <v>486</v>
          </cell>
          <cell r="E67">
            <v>50000</v>
          </cell>
          <cell r="F67">
            <v>0</v>
          </cell>
          <cell r="G67">
            <v>50000</v>
          </cell>
          <cell r="H67">
            <v>1435</v>
          </cell>
          <cell r="I67">
            <v>1854</v>
          </cell>
          <cell r="J67">
            <v>1520</v>
          </cell>
          <cell r="K67">
            <v>425</v>
          </cell>
          <cell r="L67">
            <v>5234</v>
          </cell>
          <cell r="M67">
            <v>44766</v>
          </cell>
        </row>
        <row r="68">
          <cell r="A68" t="str">
            <v>LEONIDAS M. OLIVERO PEREZ</v>
          </cell>
          <cell r="B68" t="str">
            <v>TECNICO</v>
          </cell>
          <cell r="C68" t="str">
            <v>00-001-0859448-2</v>
          </cell>
          <cell r="D68">
            <v>491</v>
          </cell>
          <cell r="E68">
            <v>50000</v>
          </cell>
          <cell r="F68">
            <v>0</v>
          </cell>
          <cell r="G68">
            <v>50000</v>
          </cell>
          <cell r="H68">
            <v>1435</v>
          </cell>
          <cell r="I68">
            <v>1854</v>
          </cell>
          <cell r="J68">
            <v>1520</v>
          </cell>
          <cell r="K68">
            <v>425</v>
          </cell>
          <cell r="L68">
            <v>5234</v>
          </cell>
          <cell r="M68">
            <v>44766</v>
          </cell>
        </row>
        <row r="69">
          <cell r="A69" t="str">
            <v>RAMON FERNANDO MARICHAL CABRAL</v>
          </cell>
          <cell r="B69" t="str">
            <v>TECNICO</v>
          </cell>
          <cell r="C69" t="str">
            <v>00-044-0009178-3</v>
          </cell>
          <cell r="D69">
            <v>504</v>
          </cell>
          <cell r="E69">
            <v>50000</v>
          </cell>
          <cell r="F69">
            <v>0</v>
          </cell>
          <cell r="G69">
            <v>50000</v>
          </cell>
          <cell r="H69">
            <v>1435</v>
          </cell>
          <cell r="I69">
            <v>1854</v>
          </cell>
          <cell r="J69">
            <v>1520</v>
          </cell>
          <cell r="K69">
            <v>425</v>
          </cell>
          <cell r="L69">
            <v>5234</v>
          </cell>
          <cell r="M69">
            <v>44766</v>
          </cell>
        </row>
        <row r="70">
          <cell r="A70" t="str">
            <v>LUZ DARIELY DE LA CRUZ SANTOS</v>
          </cell>
          <cell r="B70" t="str">
            <v>TECNICO III</v>
          </cell>
          <cell r="C70" t="str">
            <v>00-402-2184967-8</v>
          </cell>
          <cell r="D70">
            <v>529</v>
          </cell>
          <cell r="E70">
            <v>40000</v>
          </cell>
          <cell r="F70">
            <v>0</v>
          </cell>
          <cell r="G70">
            <v>40000</v>
          </cell>
          <cell r="H70">
            <v>1148</v>
          </cell>
          <cell r="I70">
            <v>215.78</v>
          </cell>
          <cell r="J70">
            <v>1216</v>
          </cell>
          <cell r="K70">
            <v>6687.45</v>
          </cell>
          <cell r="L70">
            <v>9267.23</v>
          </cell>
          <cell r="M70">
            <v>30732.77</v>
          </cell>
        </row>
        <row r="71">
          <cell r="A71" t="str">
            <v>FRANCISCO JAVIER TEJADA MENA</v>
          </cell>
          <cell r="B71" t="str">
            <v>TECNICO</v>
          </cell>
          <cell r="C71" t="str">
            <v>00-001-1430123-7</v>
          </cell>
          <cell r="D71">
            <v>550</v>
          </cell>
          <cell r="E71">
            <v>50000</v>
          </cell>
          <cell r="F71">
            <v>0</v>
          </cell>
          <cell r="G71">
            <v>50000</v>
          </cell>
          <cell r="H71">
            <v>1435</v>
          </cell>
          <cell r="I71">
            <v>1854</v>
          </cell>
          <cell r="J71">
            <v>1520</v>
          </cell>
          <cell r="K71">
            <v>425</v>
          </cell>
          <cell r="L71">
            <v>5234</v>
          </cell>
          <cell r="M71">
            <v>44766</v>
          </cell>
        </row>
        <row r="72">
          <cell r="A72" t="str">
            <v>URSINO MANUEL BUENO ALMONTE</v>
          </cell>
          <cell r="B72" t="str">
            <v>ESPECIALISTA</v>
          </cell>
          <cell r="C72" t="str">
            <v>00-012-0014357-4</v>
          </cell>
          <cell r="D72">
            <v>553</v>
          </cell>
          <cell r="E72">
            <v>50000</v>
          </cell>
          <cell r="F72">
            <v>0</v>
          </cell>
          <cell r="G72">
            <v>50000</v>
          </cell>
          <cell r="H72">
            <v>1435</v>
          </cell>
          <cell r="I72">
            <v>1627.13</v>
          </cell>
          <cell r="J72">
            <v>1520</v>
          </cell>
          <cell r="K72">
            <v>2037.45</v>
          </cell>
          <cell r="L72">
            <v>6619.58</v>
          </cell>
          <cell r="M72">
            <v>43380.42</v>
          </cell>
        </row>
        <row r="73">
          <cell r="A73" t="str">
            <v>VICTOR ANGEL VANDERLINDER HENRIQUEZ</v>
          </cell>
          <cell r="B73" t="str">
            <v>ENCARGADO (A) DIVISION ESTADI</v>
          </cell>
          <cell r="C73" t="str">
            <v>00-001-1703478-5</v>
          </cell>
          <cell r="D73">
            <v>582</v>
          </cell>
          <cell r="E73">
            <v>60000</v>
          </cell>
          <cell r="F73">
            <v>0</v>
          </cell>
          <cell r="G73">
            <v>60000</v>
          </cell>
          <cell r="H73">
            <v>1722</v>
          </cell>
          <cell r="I73">
            <v>2881.7</v>
          </cell>
          <cell r="J73">
            <v>1824</v>
          </cell>
          <cell r="K73">
            <v>3049.9</v>
          </cell>
          <cell r="L73">
            <v>9477.6</v>
          </cell>
          <cell r="M73">
            <v>50522.400000000001</v>
          </cell>
        </row>
        <row r="74">
          <cell r="A74" t="str">
            <v>TEODORO VASQUEZ ROSARIO</v>
          </cell>
          <cell r="B74" t="str">
            <v>EXTENSIONISTA</v>
          </cell>
          <cell r="C74" t="str">
            <v>00-001-0184793-7</v>
          </cell>
          <cell r="D74">
            <v>583</v>
          </cell>
          <cell r="E74">
            <v>50000</v>
          </cell>
          <cell r="F74">
            <v>0</v>
          </cell>
          <cell r="G74">
            <v>50000</v>
          </cell>
          <cell r="H74">
            <v>1435</v>
          </cell>
          <cell r="I74">
            <v>1854</v>
          </cell>
          <cell r="J74">
            <v>1520</v>
          </cell>
          <cell r="K74">
            <v>425</v>
          </cell>
          <cell r="L74">
            <v>5234</v>
          </cell>
          <cell r="M74">
            <v>44766</v>
          </cell>
        </row>
        <row r="75">
          <cell r="A75" t="str">
            <v>DEYSI MARIA TERRERO</v>
          </cell>
          <cell r="B75" t="str">
            <v>ENCARGADA DIVISION</v>
          </cell>
          <cell r="C75" t="str">
            <v>00-001-0146525-0</v>
          </cell>
          <cell r="D75">
            <v>590</v>
          </cell>
          <cell r="E75">
            <v>60000</v>
          </cell>
          <cell r="F75">
            <v>0</v>
          </cell>
          <cell r="G75">
            <v>60000</v>
          </cell>
          <cell r="H75">
            <v>1722</v>
          </cell>
          <cell r="I75">
            <v>3486.68</v>
          </cell>
          <cell r="J75">
            <v>1824</v>
          </cell>
          <cell r="K75">
            <v>793.5</v>
          </cell>
          <cell r="L75">
            <v>7826.18</v>
          </cell>
          <cell r="M75">
            <v>52173.82</v>
          </cell>
        </row>
        <row r="76">
          <cell r="A76" t="str">
            <v>ANGELA CARMEN VALERIO VELOZ</v>
          </cell>
          <cell r="B76" t="str">
            <v>TECNICO</v>
          </cell>
          <cell r="C76" t="str">
            <v>00-001-0257167-6</v>
          </cell>
          <cell r="D76">
            <v>613</v>
          </cell>
          <cell r="E76">
            <v>50000</v>
          </cell>
          <cell r="F76">
            <v>0</v>
          </cell>
          <cell r="G76">
            <v>50000</v>
          </cell>
          <cell r="H76">
            <v>1435</v>
          </cell>
          <cell r="I76">
            <v>1854</v>
          </cell>
          <cell r="J76">
            <v>1520</v>
          </cell>
          <cell r="K76">
            <v>425</v>
          </cell>
          <cell r="L76">
            <v>5234</v>
          </cell>
          <cell r="M76">
            <v>44766</v>
          </cell>
        </row>
        <row r="77">
          <cell r="A77" t="str">
            <v>ARISTIDES FLORES PAULA</v>
          </cell>
          <cell r="B77" t="str">
            <v>TECNICO</v>
          </cell>
          <cell r="C77" t="str">
            <v>00-049-0015667-2</v>
          </cell>
          <cell r="D77">
            <v>614</v>
          </cell>
          <cell r="E77">
            <v>50000</v>
          </cell>
          <cell r="F77">
            <v>0</v>
          </cell>
          <cell r="G77">
            <v>50000</v>
          </cell>
          <cell r="H77">
            <v>1435</v>
          </cell>
          <cell r="I77">
            <v>1400.27</v>
          </cell>
          <cell r="J77">
            <v>1520</v>
          </cell>
          <cell r="K77">
            <v>16317.24</v>
          </cell>
          <cell r="L77">
            <v>20672.509999999998</v>
          </cell>
          <cell r="M77">
            <v>29327.49</v>
          </cell>
        </row>
        <row r="78">
          <cell r="A78" t="str">
            <v>AMADO ABREU PACHE</v>
          </cell>
          <cell r="B78" t="str">
            <v>TECNICO</v>
          </cell>
          <cell r="C78" t="str">
            <v>00-028-0009399-5</v>
          </cell>
          <cell r="D78">
            <v>652</v>
          </cell>
          <cell r="E78">
            <v>50000</v>
          </cell>
          <cell r="F78">
            <v>0</v>
          </cell>
          <cell r="G78">
            <v>50000</v>
          </cell>
          <cell r="H78">
            <v>1435</v>
          </cell>
          <cell r="I78">
            <v>1854</v>
          </cell>
          <cell r="J78">
            <v>1520</v>
          </cell>
          <cell r="K78">
            <v>6402.19</v>
          </cell>
          <cell r="L78">
            <v>11211.19</v>
          </cell>
          <cell r="M78">
            <v>38788.81</v>
          </cell>
        </row>
        <row r="79">
          <cell r="A79" t="str">
            <v>JULIO ENRIQUE NOLASCO SOSA</v>
          </cell>
          <cell r="B79" t="str">
            <v>TECNICO</v>
          </cell>
          <cell r="C79" t="str">
            <v>00-100-0001752-4</v>
          </cell>
          <cell r="D79">
            <v>661</v>
          </cell>
          <cell r="E79">
            <v>50000</v>
          </cell>
          <cell r="F79">
            <v>0</v>
          </cell>
          <cell r="G79">
            <v>50000</v>
          </cell>
          <cell r="H79">
            <v>1435</v>
          </cell>
          <cell r="I79">
            <v>1854</v>
          </cell>
          <cell r="J79">
            <v>1520</v>
          </cell>
          <cell r="K79">
            <v>1025</v>
          </cell>
          <cell r="L79">
            <v>5834</v>
          </cell>
          <cell r="M79">
            <v>44166</v>
          </cell>
        </row>
        <row r="80">
          <cell r="A80" t="str">
            <v>LUIS ALMANZAR</v>
          </cell>
          <cell r="B80" t="str">
            <v>MEDICO VETERINARIO</v>
          </cell>
          <cell r="C80" t="str">
            <v>00-095-0000835-5</v>
          </cell>
          <cell r="D80">
            <v>666</v>
          </cell>
          <cell r="E80">
            <v>50000</v>
          </cell>
          <cell r="F80">
            <v>0</v>
          </cell>
          <cell r="G80">
            <v>50000</v>
          </cell>
          <cell r="H80">
            <v>1435</v>
          </cell>
          <cell r="I80">
            <v>1627.13</v>
          </cell>
          <cell r="J80">
            <v>1520</v>
          </cell>
          <cell r="K80">
            <v>2837.45</v>
          </cell>
          <cell r="L80">
            <v>7419.58</v>
          </cell>
          <cell r="M80">
            <v>42580.42</v>
          </cell>
        </row>
        <row r="81">
          <cell r="A81" t="str">
            <v>GEOVANNY ANTONIO MOLINA ABRAMO</v>
          </cell>
          <cell r="B81" t="str">
            <v>DIRECTOR GENERAL</v>
          </cell>
          <cell r="C81" t="str">
            <v>00-001-1182376-1</v>
          </cell>
          <cell r="D81">
            <v>703</v>
          </cell>
          <cell r="E81">
            <v>240000</v>
          </cell>
          <cell r="F81">
            <v>0</v>
          </cell>
          <cell r="G81">
            <v>240000</v>
          </cell>
          <cell r="H81">
            <v>6888</v>
          </cell>
          <cell r="I81">
            <v>45624.92</v>
          </cell>
          <cell r="J81">
            <v>4943.8</v>
          </cell>
          <cell r="K81">
            <v>425</v>
          </cell>
          <cell r="L81">
            <v>57881.72</v>
          </cell>
          <cell r="M81">
            <v>182118.28</v>
          </cell>
        </row>
        <row r="82">
          <cell r="A82" t="str">
            <v>DANNIA ESTHER GUZMAN PIMENTEL</v>
          </cell>
          <cell r="B82" t="str">
            <v>TECNICO III</v>
          </cell>
          <cell r="C82" t="str">
            <v>00-002-0151233-2</v>
          </cell>
          <cell r="D82">
            <v>743</v>
          </cell>
          <cell r="E82">
            <v>35000</v>
          </cell>
          <cell r="F82">
            <v>0</v>
          </cell>
          <cell r="G82">
            <v>35000</v>
          </cell>
          <cell r="H82">
            <v>1004.5</v>
          </cell>
          <cell r="I82">
            <v>0</v>
          </cell>
          <cell r="J82">
            <v>1064</v>
          </cell>
          <cell r="K82">
            <v>25</v>
          </cell>
          <cell r="L82">
            <v>2093.5</v>
          </cell>
          <cell r="M82">
            <v>32906.5</v>
          </cell>
        </row>
        <row r="83">
          <cell r="A83" t="str">
            <v>CARLOTA VIRGINIA FELIZ OLIVERO</v>
          </cell>
          <cell r="B83" t="str">
            <v>TECNICO</v>
          </cell>
          <cell r="C83" t="str">
            <v>00-019-0000140-3</v>
          </cell>
          <cell r="D83">
            <v>998</v>
          </cell>
          <cell r="E83">
            <v>50000</v>
          </cell>
          <cell r="F83">
            <v>0</v>
          </cell>
          <cell r="G83">
            <v>50000</v>
          </cell>
          <cell r="H83">
            <v>1435</v>
          </cell>
          <cell r="I83">
            <v>1854</v>
          </cell>
          <cell r="J83">
            <v>1520</v>
          </cell>
          <cell r="K83">
            <v>625</v>
          </cell>
          <cell r="L83">
            <v>5434</v>
          </cell>
          <cell r="M83">
            <v>44566</v>
          </cell>
        </row>
        <row r="84">
          <cell r="A84" t="str">
            <v>FELIX RADHAMES PEGUERO PEREZ</v>
          </cell>
          <cell r="B84" t="str">
            <v>MECANICO</v>
          </cell>
          <cell r="C84" t="str">
            <v>00-001-1228173-8</v>
          </cell>
          <cell r="D84">
            <v>2563</v>
          </cell>
          <cell r="E84">
            <v>23000</v>
          </cell>
          <cell r="F84">
            <v>0</v>
          </cell>
          <cell r="G84">
            <v>23000</v>
          </cell>
          <cell r="H84">
            <v>660.1</v>
          </cell>
          <cell r="I84">
            <v>0</v>
          </cell>
          <cell r="J84">
            <v>699.2</v>
          </cell>
          <cell r="K84">
            <v>2196.61</v>
          </cell>
          <cell r="L84">
            <v>3555.91</v>
          </cell>
          <cell r="M84">
            <v>19444.09</v>
          </cell>
        </row>
        <row r="85">
          <cell r="A85" t="str">
            <v>RAFAEL TOMAS NAZARIO BAEZ</v>
          </cell>
          <cell r="B85" t="str">
            <v>ASESOR</v>
          </cell>
          <cell r="C85" t="str">
            <v>00-001-1509422-9</v>
          </cell>
          <cell r="D85">
            <v>2569</v>
          </cell>
          <cell r="E85">
            <v>100000</v>
          </cell>
          <cell r="F85">
            <v>0</v>
          </cell>
          <cell r="G85">
            <v>100000</v>
          </cell>
          <cell r="H85">
            <v>2870</v>
          </cell>
          <cell r="I85">
            <v>12105.37</v>
          </cell>
          <cell r="J85">
            <v>3040</v>
          </cell>
          <cell r="K85">
            <v>25</v>
          </cell>
          <cell r="L85">
            <v>18040.37</v>
          </cell>
          <cell r="M85">
            <v>81959.63</v>
          </cell>
        </row>
        <row r="86">
          <cell r="A86" t="str">
            <v>AUSTRY MAROLIN RODRIGUEZ MONTERO</v>
          </cell>
          <cell r="B86" t="str">
            <v>ENCARGADO (A)</v>
          </cell>
          <cell r="C86" t="str">
            <v>00-402-2300690-5</v>
          </cell>
          <cell r="D86">
            <v>2573</v>
          </cell>
          <cell r="E86">
            <v>100000</v>
          </cell>
          <cell r="F86">
            <v>0</v>
          </cell>
          <cell r="G86">
            <v>100000</v>
          </cell>
          <cell r="H86">
            <v>2870</v>
          </cell>
          <cell r="I86">
            <v>12105.37</v>
          </cell>
          <cell r="J86">
            <v>3040</v>
          </cell>
          <cell r="K86">
            <v>25</v>
          </cell>
          <cell r="L86">
            <v>18040.37</v>
          </cell>
          <cell r="M86">
            <v>81959.63</v>
          </cell>
        </row>
        <row r="87">
          <cell r="A87" t="str">
            <v>ROSA JULIA HENRIQUEZ MOLINA</v>
          </cell>
          <cell r="B87" t="str">
            <v>SECRETARIA</v>
          </cell>
          <cell r="C87" t="str">
            <v>00-001-0269189-6</v>
          </cell>
          <cell r="D87">
            <v>2577</v>
          </cell>
          <cell r="E87">
            <v>21000</v>
          </cell>
          <cell r="F87">
            <v>0</v>
          </cell>
          <cell r="G87">
            <v>21000</v>
          </cell>
          <cell r="H87">
            <v>602.70000000000005</v>
          </cell>
          <cell r="I87">
            <v>0</v>
          </cell>
          <cell r="J87">
            <v>638.4</v>
          </cell>
          <cell r="K87">
            <v>25</v>
          </cell>
          <cell r="L87">
            <v>1266.0999999999999</v>
          </cell>
          <cell r="M87">
            <v>19733.900000000001</v>
          </cell>
        </row>
        <row r="88">
          <cell r="A88" t="str">
            <v>JOSE DANIEL DE LOS SANTOS MONTERO</v>
          </cell>
          <cell r="B88" t="str">
            <v>AYUDANTE</v>
          </cell>
          <cell r="C88" t="str">
            <v>00-012-0060846-9</v>
          </cell>
          <cell r="D88">
            <v>2659</v>
          </cell>
          <cell r="E88">
            <v>11000</v>
          </cell>
          <cell r="F88">
            <v>0</v>
          </cell>
          <cell r="G88">
            <v>11000</v>
          </cell>
          <cell r="H88">
            <v>315.7</v>
          </cell>
          <cell r="I88">
            <v>0</v>
          </cell>
          <cell r="J88">
            <v>334.4</v>
          </cell>
          <cell r="K88">
            <v>4443.0200000000004</v>
          </cell>
          <cell r="L88">
            <v>5093.12</v>
          </cell>
          <cell r="M88">
            <v>5906.88</v>
          </cell>
        </row>
        <row r="89">
          <cell r="A89" t="str">
            <v>JUAN CASTILLO HICHEZ</v>
          </cell>
          <cell r="B89" t="str">
            <v>AYUDANTE</v>
          </cell>
          <cell r="C89" t="str">
            <v>00-001-0598129-4</v>
          </cell>
          <cell r="D89">
            <v>2661</v>
          </cell>
          <cell r="E89">
            <v>11000</v>
          </cell>
          <cell r="F89">
            <v>0</v>
          </cell>
          <cell r="G89">
            <v>11000</v>
          </cell>
          <cell r="H89">
            <v>315.7</v>
          </cell>
          <cell r="I89">
            <v>0</v>
          </cell>
          <cell r="J89">
            <v>334.4</v>
          </cell>
          <cell r="K89">
            <v>25</v>
          </cell>
          <cell r="L89">
            <v>675.1</v>
          </cell>
          <cell r="M89">
            <v>10324.9</v>
          </cell>
        </row>
        <row r="90">
          <cell r="A90" t="str">
            <v>JHOVANNY SEVERINO CEDANO</v>
          </cell>
          <cell r="B90" t="str">
            <v>VIGILANTE</v>
          </cell>
          <cell r="C90" t="str">
            <v>00-028-0044176-4</v>
          </cell>
          <cell r="D90">
            <v>2663</v>
          </cell>
          <cell r="E90">
            <v>11000</v>
          </cell>
          <cell r="F90">
            <v>0</v>
          </cell>
          <cell r="G90">
            <v>11000</v>
          </cell>
          <cell r="H90">
            <v>315.7</v>
          </cell>
          <cell r="I90">
            <v>0</v>
          </cell>
          <cell r="J90">
            <v>334.4</v>
          </cell>
          <cell r="K90">
            <v>25</v>
          </cell>
          <cell r="L90">
            <v>675.1</v>
          </cell>
          <cell r="M90">
            <v>10324.9</v>
          </cell>
        </row>
        <row r="91">
          <cell r="A91" t="str">
            <v>PEDRO ANIBAL THOMAS BERNARD</v>
          </cell>
          <cell r="B91" t="str">
            <v>AUXILIAR ADMINISTRATIVO</v>
          </cell>
          <cell r="C91" t="str">
            <v>00-046-0030880-5</v>
          </cell>
          <cell r="D91">
            <v>2667</v>
          </cell>
          <cell r="E91">
            <v>30000</v>
          </cell>
          <cell r="F91">
            <v>0</v>
          </cell>
          <cell r="G91">
            <v>30000</v>
          </cell>
          <cell r="H91">
            <v>861</v>
          </cell>
          <cell r="I91">
            <v>0</v>
          </cell>
          <cell r="J91">
            <v>912</v>
          </cell>
          <cell r="K91">
            <v>25</v>
          </cell>
          <cell r="L91">
            <v>1798</v>
          </cell>
          <cell r="M91">
            <v>28202</v>
          </cell>
        </row>
        <row r="92">
          <cell r="A92" t="str">
            <v>NELSON PEREZ COLON</v>
          </cell>
          <cell r="B92" t="str">
            <v>AYUDANTE</v>
          </cell>
          <cell r="C92" t="str">
            <v>00-011-0014196-7</v>
          </cell>
          <cell r="D92">
            <v>2669</v>
          </cell>
          <cell r="E92">
            <v>11000</v>
          </cell>
          <cell r="F92">
            <v>0</v>
          </cell>
          <cell r="G92">
            <v>11000</v>
          </cell>
          <cell r="H92">
            <v>315.7</v>
          </cell>
          <cell r="I92">
            <v>0</v>
          </cell>
          <cell r="J92">
            <v>334.4</v>
          </cell>
          <cell r="K92">
            <v>25</v>
          </cell>
          <cell r="L92">
            <v>675.1</v>
          </cell>
          <cell r="M92">
            <v>10324.9</v>
          </cell>
        </row>
        <row r="93">
          <cell r="A93" t="str">
            <v>NELSON REYES MORETA</v>
          </cell>
          <cell r="B93" t="str">
            <v>AYUDANTE</v>
          </cell>
          <cell r="C93" t="str">
            <v>00-016-0020213-7</v>
          </cell>
          <cell r="D93">
            <v>2673</v>
          </cell>
          <cell r="E93">
            <v>11000</v>
          </cell>
          <cell r="F93">
            <v>0</v>
          </cell>
          <cell r="G93">
            <v>11000</v>
          </cell>
          <cell r="H93">
            <v>315.7</v>
          </cell>
          <cell r="I93">
            <v>0</v>
          </cell>
          <cell r="J93">
            <v>334.4</v>
          </cell>
          <cell r="K93">
            <v>25</v>
          </cell>
          <cell r="L93">
            <v>675.1</v>
          </cell>
          <cell r="M93">
            <v>10324.9</v>
          </cell>
        </row>
        <row r="94">
          <cell r="A94" t="str">
            <v>YEISON ISMAEL GOMEZ FERRERA</v>
          </cell>
          <cell r="B94" t="str">
            <v>VIGILANTE</v>
          </cell>
          <cell r="C94" t="str">
            <v>00-402-2604745-0</v>
          </cell>
          <cell r="D94">
            <v>2679</v>
          </cell>
          <cell r="E94">
            <v>11000</v>
          </cell>
          <cell r="F94">
            <v>0</v>
          </cell>
          <cell r="G94">
            <v>11000</v>
          </cell>
          <cell r="H94">
            <v>315.7</v>
          </cell>
          <cell r="I94">
            <v>0</v>
          </cell>
          <cell r="J94">
            <v>334.4</v>
          </cell>
          <cell r="K94">
            <v>25</v>
          </cell>
          <cell r="L94">
            <v>675.1</v>
          </cell>
          <cell r="M94">
            <v>10324.9</v>
          </cell>
        </row>
        <row r="95">
          <cell r="A95" t="str">
            <v>JOSE ANTONIO PEÑA RAMIREZ</v>
          </cell>
          <cell r="B95" t="str">
            <v>AUXILIAR ADMINISTRATIVO</v>
          </cell>
          <cell r="C95" t="str">
            <v>00-123-0001935-8</v>
          </cell>
          <cell r="D95">
            <v>2687</v>
          </cell>
          <cell r="E95">
            <v>25000</v>
          </cell>
          <cell r="F95">
            <v>0</v>
          </cell>
          <cell r="G95">
            <v>25000</v>
          </cell>
          <cell r="H95">
            <v>717.5</v>
          </cell>
          <cell r="I95">
            <v>0</v>
          </cell>
          <cell r="J95">
            <v>760</v>
          </cell>
          <cell r="K95">
            <v>25</v>
          </cell>
          <cell r="L95">
            <v>1502.5</v>
          </cell>
          <cell r="M95">
            <v>23497.5</v>
          </cell>
        </row>
        <row r="96">
          <cell r="A96" t="str">
            <v>YORALMA GRISELDA ACOSTA GARCIA</v>
          </cell>
          <cell r="B96" t="str">
            <v>SECRETARIA I</v>
          </cell>
          <cell r="C96" t="str">
            <v>00-001-0147293-4</v>
          </cell>
          <cell r="D96">
            <v>2719</v>
          </cell>
          <cell r="E96">
            <v>25000</v>
          </cell>
          <cell r="F96">
            <v>0</v>
          </cell>
          <cell r="G96">
            <v>25000</v>
          </cell>
          <cell r="H96">
            <v>717.5</v>
          </cell>
          <cell r="I96">
            <v>0</v>
          </cell>
          <cell r="J96">
            <v>760</v>
          </cell>
          <cell r="K96">
            <v>25</v>
          </cell>
          <cell r="L96">
            <v>1502.5</v>
          </cell>
          <cell r="M96">
            <v>23497.5</v>
          </cell>
        </row>
        <row r="97">
          <cell r="A97" t="str">
            <v>URPIRIO ONNELIBER MORENO CARVAJAL</v>
          </cell>
          <cell r="B97" t="str">
            <v>ASESOR</v>
          </cell>
          <cell r="C97" t="str">
            <v>00-082-0014132-6</v>
          </cell>
          <cell r="D97">
            <v>3148</v>
          </cell>
          <cell r="E97">
            <v>120000</v>
          </cell>
          <cell r="F97">
            <v>0</v>
          </cell>
          <cell r="G97">
            <v>120000</v>
          </cell>
          <cell r="H97">
            <v>3444</v>
          </cell>
          <cell r="I97">
            <v>16809.87</v>
          </cell>
          <cell r="J97">
            <v>3648</v>
          </cell>
          <cell r="K97">
            <v>13476.72</v>
          </cell>
          <cell r="L97">
            <v>37378.589999999997</v>
          </cell>
          <cell r="M97">
            <v>82621.41</v>
          </cell>
        </row>
        <row r="98">
          <cell r="A98" t="str">
            <v>PATRICIA ELISA VALERIO SANTANA</v>
          </cell>
          <cell r="B98" t="str">
            <v>ASISTENTE DE DIRECION GENERAL</v>
          </cell>
          <cell r="C98" t="str">
            <v>00-001-1482918-7</v>
          </cell>
          <cell r="D98">
            <v>3150</v>
          </cell>
          <cell r="E98">
            <v>120000</v>
          </cell>
          <cell r="F98">
            <v>0</v>
          </cell>
          <cell r="G98">
            <v>120000</v>
          </cell>
          <cell r="H98">
            <v>3444</v>
          </cell>
          <cell r="I98">
            <v>16809.87</v>
          </cell>
          <cell r="J98">
            <v>3648</v>
          </cell>
          <cell r="K98">
            <v>425</v>
          </cell>
          <cell r="L98">
            <v>24326.87</v>
          </cell>
          <cell r="M98">
            <v>95673.13</v>
          </cell>
        </row>
        <row r="99">
          <cell r="A99" t="str">
            <v>VICTOR OSCAR MAGALLANES ALMONTE</v>
          </cell>
          <cell r="B99" t="str">
            <v>ENC. DIV. JURIDICA</v>
          </cell>
          <cell r="C99" t="str">
            <v>00-001-0595324-4</v>
          </cell>
          <cell r="D99">
            <v>3156</v>
          </cell>
          <cell r="E99">
            <v>80000</v>
          </cell>
          <cell r="F99">
            <v>0</v>
          </cell>
          <cell r="G99">
            <v>80000</v>
          </cell>
          <cell r="H99">
            <v>2296</v>
          </cell>
          <cell r="I99">
            <v>7400.87</v>
          </cell>
          <cell r="J99">
            <v>2432</v>
          </cell>
          <cell r="K99">
            <v>25</v>
          </cell>
          <cell r="L99">
            <v>12153.87</v>
          </cell>
          <cell r="M99">
            <v>67846.13</v>
          </cell>
        </row>
        <row r="100">
          <cell r="A100" t="str">
            <v>JUNIOR DAONIL DE LA CRUZ CASTILLO</v>
          </cell>
          <cell r="B100" t="str">
            <v>ASISTENTE DEL DIRECTOR</v>
          </cell>
          <cell r="C100" t="str">
            <v>00-097-0021475-3</v>
          </cell>
          <cell r="D100">
            <v>3182</v>
          </cell>
          <cell r="E100">
            <v>80000</v>
          </cell>
          <cell r="F100">
            <v>0</v>
          </cell>
          <cell r="G100">
            <v>80000</v>
          </cell>
          <cell r="H100">
            <v>2296</v>
          </cell>
          <cell r="I100">
            <v>6645.3</v>
          </cell>
          <cell r="J100">
            <v>2432</v>
          </cell>
          <cell r="K100">
            <v>3049.9</v>
          </cell>
          <cell r="L100">
            <v>14423.2</v>
          </cell>
          <cell r="M100">
            <v>65576.800000000003</v>
          </cell>
        </row>
        <row r="101">
          <cell r="A101" t="str">
            <v>MILTON NATALIO NUÑEZ REDONDO</v>
          </cell>
          <cell r="B101" t="str">
            <v>SUBDIRECTOR (A) GENERAL</v>
          </cell>
          <cell r="C101" t="str">
            <v>00-037-0022204-9</v>
          </cell>
          <cell r="D101">
            <v>3222</v>
          </cell>
          <cell r="E101">
            <v>185000</v>
          </cell>
          <cell r="F101">
            <v>0</v>
          </cell>
          <cell r="G101">
            <v>185000</v>
          </cell>
          <cell r="H101">
            <v>5309.5</v>
          </cell>
          <cell r="I101">
            <v>32269.54</v>
          </cell>
          <cell r="J101">
            <v>4943.8</v>
          </cell>
          <cell r="K101">
            <v>25</v>
          </cell>
          <cell r="L101">
            <v>42547.839999999997</v>
          </cell>
          <cell r="M101">
            <v>142452.16</v>
          </cell>
        </row>
        <row r="102">
          <cell r="A102" t="str">
            <v>LUIS MARIA SANCHEZ FALETTE</v>
          </cell>
          <cell r="B102" t="str">
            <v>SUBDIRECTOR (A) GENERAL</v>
          </cell>
          <cell r="C102" t="str">
            <v>00-060-0012237-1</v>
          </cell>
          <cell r="D102">
            <v>3224</v>
          </cell>
          <cell r="E102">
            <v>190000</v>
          </cell>
          <cell r="F102">
            <v>0</v>
          </cell>
          <cell r="G102">
            <v>190000</v>
          </cell>
          <cell r="H102">
            <v>5453</v>
          </cell>
          <cell r="I102">
            <v>32349.33</v>
          </cell>
          <cell r="J102">
            <v>4943.8</v>
          </cell>
          <cell r="K102">
            <v>10594.75</v>
          </cell>
          <cell r="L102">
            <v>53340.88</v>
          </cell>
          <cell r="M102">
            <v>136659.12</v>
          </cell>
        </row>
        <row r="103">
          <cell r="A103" t="str">
            <v>JULIO CESAR RAFAEL ECHAVARRIA DE SO</v>
          </cell>
          <cell r="B103" t="str">
            <v>SUBDIRECTOR (A) GENERAL</v>
          </cell>
          <cell r="C103" t="str">
            <v>00-028-0002721-7</v>
          </cell>
          <cell r="D103">
            <v>3226</v>
          </cell>
          <cell r="E103">
            <v>185000</v>
          </cell>
          <cell r="F103">
            <v>0</v>
          </cell>
          <cell r="G103">
            <v>185000</v>
          </cell>
          <cell r="H103">
            <v>5309.5</v>
          </cell>
          <cell r="I103">
            <v>31891.43</v>
          </cell>
          <cell r="J103">
            <v>4943.8</v>
          </cell>
          <cell r="K103">
            <v>1537.45</v>
          </cell>
          <cell r="L103">
            <v>43682.18</v>
          </cell>
          <cell r="M103">
            <v>141317.82</v>
          </cell>
        </row>
        <row r="104">
          <cell r="A104" t="str">
            <v>JUAN FRANCISCO TAVAREZ CAMPECHANO</v>
          </cell>
          <cell r="B104" t="str">
            <v>SUBDIRECTOR (A) GENERAL</v>
          </cell>
          <cell r="C104" t="str">
            <v>00-001-0126726-8</v>
          </cell>
          <cell r="D104">
            <v>3228</v>
          </cell>
          <cell r="E104">
            <v>120000</v>
          </cell>
          <cell r="F104">
            <v>0</v>
          </cell>
          <cell r="G104">
            <v>120000</v>
          </cell>
          <cell r="H104">
            <v>3444</v>
          </cell>
          <cell r="I104">
            <v>16809.87</v>
          </cell>
          <cell r="J104">
            <v>3648</v>
          </cell>
          <cell r="K104">
            <v>25</v>
          </cell>
          <cell r="L104">
            <v>23926.87</v>
          </cell>
          <cell r="M104">
            <v>96073.13</v>
          </cell>
        </row>
        <row r="105">
          <cell r="A105" t="str">
            <v>JOSE FRANCISCO MATIAS RODRIGUEZ</v>
          </cell>
          <cell r="B105" t="str">
            <v>SUBDIRECTOR (A) GENERAL</v>
          </cell>
          <cell r="C105" t="str">
            <v>00-047-0054201-4</v>
          </cell>
          <cell r="D105">
            <v>3230</v>
          </cell>
          <cell r="E105">
            <v>100000</v>
          </cell>
          <cell r="F105">
            <v>0</v>
          </cell>
          <cell r="G105">
            <v>100000</v>
          </cell>
          <cell r="H105">
            <v>2870</v>
          </cell>
          <cell r="I105">
            <v>12105.37</v>
          </cell>
          <cell r="J105">
            <v>3040</v>
          </cell>
          <cell r="K105">
            <v>25</v>
          </cell>
          <cell r="L105">
            <v>18040.37</v>
          </cell>
          <cell r="M105">
            <v>81959.63</v>
          </cell>
        </row>
        <row r="106">
          <cell r="A106" t="str">
            <v>REYNA YANERIS FRANCO FELIZ</v>
          </cell>
          <cell r="B106" t="str">
            <v>ENC. DPTO. ADMINISTRATIVO</v>
          </cell>
          <cell r="C106" t="str">
            <v>00-224-0004391-9</v>
          </cell>
          <cell r="D106">
            <v>667</v>
          </cell>
          <cell r="E106">
            <v>100000</v>
          </cell>
          <cell r="F106">
            <v>0</v>
          </cell>
          <cell r="G106">
            <v>100000</v>
          </cell>
          <cell r="H106">
            <v>2870</v>
          </cell>
          <cell r="I106">
            <v>11349.14</v>
          </cell>
          <cell r="J106">
            <v>3040</v>
          </cell>
          <cell r="K106">
            <v>3049.9</v>
          </cell>
          <cell r="L106">
            <v>20309.04</v>
          </cell>
          <cell r="M106">
            <v>79690.960000000006</v>
          </cell>
        </row>
        <row r="107">
          <cell r="A107" t="str">
            <v>SUJEIDI MIGUELINA MORA LANTIGUA</v>
          </cell>
          <cell r="B107" t="str">
            <v>ANALISTA DE RECURSOS HUMANOS</v>
          </cell>
          <cell r="C107" t="str">
            <v>00-001-1687095-7</v>
          </cell>
          <cell r="D107">
            <v>668</v>
          </cell>
          <cell r="E107">
            <v>40000</v>
          </cell>
          <cell r="F107">
            <v>0</v>
          </cell>
          <cell r="G107">
            <v>40000</v>
          </cell>
          <cell r="H107">
            <v>1148</v>
          </cell>
          <cell r="I107">
            <v>215.78</v>
          </cell>
          <cell r="J107">
            <v>1216</v>
          </cell>
          <cell r="K107">
            <v>1877.45</v>
          </cell>
          <cell r="L107">
            <v>4457.2299999999996</v>
          </cell>
          <cell r="M107">
            <v>35542.769999999997</v>
          </cell>
        </row>
        <row r="108">
          <cell r="A108" t="str">
            <v>HERMYS GABRIELA BURGOS DE LA ROSA</v>
          </cell>
          <cell r="B108" t="str">
            <v>SECRETARIO (A)</v>
          </cell>
          <cell r="C108" t="str">
            <v>00-402-2564714-4</v>
          </cell>
          <cell r="D108">
            <v>669</v>
          </cell>
          <cell r="E108">
            <v>25000</v>
          </cell>
          <cell r="F108">
            <v>0</v>
          </cell>
          <cell r="G108">
            <v>25000</v>
          </cell>
          <cell r="H108">
            <v>717.5</v>
          </cell>
          <cell r="I108">
            <v>0</v>
          </cell>
          <cell r="J108">
            <v>760</v>
          </cell>
          <cell r="K108">
            <v>25</v>
          </cell>
          <cell r="L108">
            <v>1502.5</v>
          </cell>
          <cell r="M108">
            <v>23497.5</v>
          </cell>
        </row>
        <row r="109">
          <cell r="A109" t="str">
            <v>PAMELA MICHELLE DE LA CRUZ</v>
          </cell>
          <cell r="B109" t="str">
            <v>AUXILIAR ADMINISTRATIVO</v>
          </cell>
          <cell r="C109" t="str">
            <v>00-402-3263537-1</v>
          </cell>
          <cell r="D109">
            <v>675</v>
          </cell>
          <cell r="E109">
            <v>21000</v>
          </cell>
          <cell r="F109">
            <v>0</v>
          </cell>
          <cell r="G109">
            <v>21000</v>
          </cell>
          <cell r="H109">
            <v>602.70000000000005</v>
          </cell>
          <cell r="I109">
            <v>0</v>
          </cell>
          <cell r="J109">
            <v>638.4</v>
          </cell>
          <cell r="K109">
            <v>695</v>
          </cell>
          <cell r="L109">
            <v>1936.1</v>
          </cell>
          <cell r="M109">
            <v>19063.900000000001</v>
          </cell>
        </row>
        <row r="110">
          <cell r="A110" t="str">
            <v>DOMINGA DELGADO DELGADO</v>
          </cell>
          <cell r="B110" t="str">
            <v>TECNICO CONTABILIDAD</v>
          </cell>
          <cell r="C110" t="str">
            <v>00-017-0026596-8</v>
          </cell>
          <cell r="D110">
            <v>677</v>
          </cell>
          <cell r="E110">
            <v>35000</v>
          </cell>
          <cell r="F110">
            <v>0</v>
          </cell>
          <cell r="G110">
            <v>35000</v>
          </cell>
          <cell r="H110">
            <v>1004.5</v>
          </cell>
          <cell r="I110">
            <v>0</v>
          </cell>
          <cell r="J110">
            <v>1064</v>
          </cell>
          <cell r="K110">
            <v>4535.07</v>
          </cell>
          <cell r="L110">
            <v>6603.57</v>
          </cell>
          <cell r="M110">
            <v>28396.43</v>
          </cell>
        </row>
        <row r="111">
          <cell r="A111" t="str">
            <v>CARMEN MARIA GUERRERO MATOS</v>
          </cell>
          <cell r="B111" t="str">
            <v>ENCARGADA DIVISION DE RECURSO</v>
          </cell>
          <cell r="C111" t="str">
            <v>00-001-1444246-0</v>
          </cell>
          <cell r="D111">
            <v>681</v>
          </cell>
          <cell r="E111">
            <v>80000</v>
          </cell>
          <cell r="F111">
            <v>0</v>
          </cell>
          <cell r="G111">
            <v>80000</v>
          </cell>
          <cell r="H111">
            <v>2296</v>
          </cell>
          <cell r="I111">
            <v>7400.87</v>
          </cell>
          <cell r="J111">
            <v>2432</v>
          </cell>
          <cell r="K111">
            <v>7868.31</v>
          </cell>
          <cell r="L111">
            <v>19997.18</v>
          </cell>
          <cell r="M111">
            <v>60002.82</v>
          </cell>
        </row>
        <row r="112">
          <cell r="A112" t="str">
            <v>LUIS MICHEL BONILLA NUÑEZ</v>
          </cell>
          <cell r="B112" t="str">
            <v>SUPERVISOR ALMACEN</v>
          </cell>
          <cell r="C112" t="str">
            <v>00-223-0053761-4</v>
          </cell>
          <cell r="D112">
            <v>24</v>
          </cell>
          <cell r="E112">
            <v>25000</v>
          </cell>
          <cell r="F112">
            <v>0</v>
          </cell>
          <cell r="G112">
            <v>25000</v>
          </cell>
          <cell r="H112">
            <v>717.5</v>
          </cell>
          <cell r="I112">
            <v>0</v>
          </cell>
          <cell r="J112">
            <v>760</v>
          </cell>
          <cell r="K112">
            <v>1537.45</v>
          </cell>
          <cell r="L112">
            <v>3014.95</v>
          </cell>
          <cell r="M112">
            <v>21985.05</v>
          </cell>
        </row>
        <row r="113">
          <cell r="A113" t="str">
            <v>ERICA DE LA CRUZ GARCIA</v>
          </cell>
          <cell r="B113" t="str">
            <v>CONSERJE</v>
          </cell>
          <cell r="C113" t="str">
            <v>00-001-1760283-9</v>
          </cell>
          <cell r="D113">
            <v>26</v>
          </cell>
          <cell r="E113">
            <v>11000</v>
          </cell>
          <cell r="F113">
            <v>0</v>
          </cell>
          <cell r="G113">
            <v>11000</v>
          </cell>
          <cell r="H113">
            <v>315.7</v>
          </cell>
          <cell r="I113">
            <v>0</v>
          </cell>
          <cell r="J113">
            <v>334.4</v>
          </cell>
          <cell r="K113">
            <v>25</v>
          </cell>
          <cell r="L113">
            <v>675.1</v>
          </cell>
          <cell r="M113">
            <v>10324.9</v>
          </cell>
        </row>
        <row r="114">
          <cell r="A114" t="str">
            <v>MABEL CANELA VALDEZ</v>
          </cell>
          <cell r="B114" t="str">
            <v>CONSERJE</v>
          </cell>
          <cell r="C114" t="str">
            <v>00-001-1914033-3</v>
          </cell>
          <cell r="D114">
            <v>28</v>
          </cell>
          <cell r="E114">
            <v>11000</v>
          </cell>
          <cell r="F114">
            <v>0</v>
          </cell>
          <cell r="G114">
            <v>11000</v>
          </cell>
          <cell r="H114">
            <v>315.7</v>
          </cell>
          <cell r="I114">
            <v>0</v>
          </cell>
          <cell r="J114">
            <v>334.4</v>
          </cell>
          <cell r="K114">
            <v>25</v>
          </cell>
          <cell r="L114">
            <v>675.1</v>
          </cell>
          <cell r="M114">
            <v>10324.9</v>
          </cell>
        </row>
        <row r="115">
          <cell r="A115" t="str">
            <v>KATHERINE DAIANNA QUEZADA DEL JESUS</v>
          </cell>
          <cell r="B115" t="str">
            <v>AUXILIAR ADMINISTRATIVO</v>
          </cell>
          <cell r="C115" t="str">
            <v>00-001-1884671-6</v>
          </cell>
          <cell r="D115">
            <v>35</v>
          </cell>
          <cell r="E115">
            <v>30000</v>
          </cell>
          <cell r="F115">
            <v>0</v>
          </cell>
          <cell r="G115">
            <v>30000</v>
          </cell>
          <cell r="H115">
            <v>861</v>
          </cell>
          <cell r="I115">
            <v>0</v>
          </cell>
          <cell r="J115">
            <v>912</v>
          </cell>
          <cell r="K115">
            <v>25</v>
          </cell>
          <cell r="L115">
            <v>1798</v>
          </cell>
          <cell r="M115">
            <v>28202</v>
          </cell>
        </row>
        <row r="116">
          <cell r="A116" t="str">
            <v>DE LA ROSA JANSER</v>
          </cell>
          <cell r="B116" t="str">
            <v>CONSERJE</v>
          </cell>
          <cell r="C116" t="str">
            <v>00-402-3415279-7</v>
          </cell>
          <cell r="D116">
            <v>39</v>
          </cell>
          <cell r="E116">
            <v>11000</v>
          </cell>
          <cell r="F116">
            <v>0</v>
          </cell>
          <cell r="G116">
            <v>11000</v>
          </cell>
          <cell r="H116">
            <v>315.7</v>
          </cell>
          <cell r="I116">
            <v>0</v>
          </cell>
          <cell r="J116">
            <v>334.4</v>
          </cell>
          <cell r="K116">
            <v>695</v>
          </cell>
          <cell r="L116">
            <v>1345.1</v>
          </cell>
          <cell r="M116">
            <v>9654.9</v>
          </cell>
        </row>
        <row r="117">
          <cell r="A117" t="str">
            <v>NATHALIA PEREZ</v>
          </cell>
          <cell r="B117" t="str">
            <v>RECEPCIONISTA</v>
          </cell>
          <cell r="C117" t="str">
            <v>00-229-0022975-2</v>
          </cell>
          <cell r="D117">
            <v>50</v>
          </cell>
          <cell r="E117">
            <v>25000</v>
          </cell>
          <cell r="F117">
            <v>0</v>
          </cell>
          <cell r="G117">
            <v>25000</v>
          </cell>
          <cell r="H117">
            <v>717.5</v>
          </cell>
          <cell r="I117">
            <v>0</v>
          </cell>
          <cell r="J117">
            <v>760</v>
          </cell>
          <cell r="K117">
            <v>695</v>
          </cell>
          <cell r="L117">
            <v>2172.5</v>
          </cell>
          <cell r="M117">
            <v>22827.5</v>
          </cell>
        </row>
        <row r="118">
          <cell r="A118" t="str">
            <v>REYNALDO ANDRES REYES ROQUE</v>
          </cell>
          <cell r="B118" t="str">
            <v>TECNICO CONTABILIDAD</v>
          </cell>
          <cell r="C118" t="str">
            <v>00-402-2331439-0</v>
          </cell>
          <cell r="D118">
            <v>3</v>
          </cell>
          <cell r="E118">
            <v>35000</v>
          </cell>
          <cell r="F118">
            <v>0</v>
          </cell>
          <cell r="G118">
            <v>35000</v>
          </cell>
          <cell r="H118">
            <v>1004.5</v>
          </cell>
          <cell r="I118">
            <v>0</v>
          </cell>
          <cell r="J118">
            <v>1064</v>
          </cell>
          <cell r="K118">
            <v>1537.45</v>
          </cell>
          <cell r="L118">
            <v>3605.95</v>
          </cell>
          <cell r="M118">
            <v>31394.05</v>
          </cell>
        </row>
        <row r="119">
          <cell r="A119" t="str">
            <v>ELIZABETH ALCANTARA</v>
          </cell>
          <cell r="B119" t="str">
            <v>ENC. DIV. TESORERIA</v>
          </cell>
          <cell r="C119" t="str">
            <v>00-001-0626113-4</v>
          </cell>
          <cell r="D119">
            <v>5</v>
          </cell>
          <cell r="E119">
            <v>60000</v>
          </cell>
          <cell r="F119">
            <v>0</v>
          </cell>
          <cell r="G119">
            <v>60000</v>
          </cell>
          <cell r="H119">
            <v>1722</v>
          </cell>
          <cell r="I119">
            <v>3184.19</v>
          </cell>
          <cell r="J119">
            <v>1824</v>
          </cell>
          <cell r="K119">
            <v>1537.45</v>
          </cell>
          <cell r="L119">
            <v>8267.64</v>
          </cell>
          <cell r="M119">
            <v>51732.36</v>
          </cell>
        </row>
        <row r="120">
          <cell r="A120" t="str">
            <v>YANINA RODRIGUEZ BERIGUETE</v>
          </cell>
          <cell r="B120" t="str">
            <v>ENC. DPTO. FINANCIERO</v>
          </cell>
          <cell r="C120" t="str">
            <v>00-012-0050056-7</v>
          </cell>
          <cell r="D120">
            <v>3154</v>
          </cell>
          <cell r="E120">
            <v>100000</v>
          </cell>
          <cell r="F120">
            <v>0</v>
          </cell>
          <cell r="G120">
            <v>100000</v>
          </cell>
          <cell r="H120">
            <v>2870</v>
          </cell>
          <cell r="I120">
            <v>12105.37</v>
          </cell>
          <cell r="J120">
            <v>3040</v>
          </cell>
          <cell r="K120">
            <v>6057.4</v>
          </cell>
          <cell r="L120">
            <v>24072.77</v>
          </cell>
          <cell r="M120">
            <v>75927.23</v>
          </cell>
        </row>
        <row r="121">
          <cell r="A121" t="str">
            <v>MARTIN LOPEZ LORENZO</v>
          </cell>
          <cell r="B121" t="str">
            <v>AYUDANTE</v>
          </cell>
          <cell r="C121" t="str">
            <v>00-123-0001090-2</v>
          </cell>
          <cell r="D121">
            <v>2</v>
          </cell>
          <cell r="E121">
            <v>10000</v>
          </cell>
          <cell r="F121">
            <v>0</v>
          </cell>
          <cell r="G121">
            <v>10000</v>
          </cell>
          <cell r="H121">
            <v>287</v>
          </cell>
          <cell r="I121">
            <v>0</v>
          </cell>
          <cell r="J121">
            <v>304</v>
          </cell>
          <cell r="K121">
            <v>25</v>
          </cell>
          <cell r="L121">
            <v>616</v>
          </cell>
          <cell r="M121">
            <v>9384</v>
          </cell>
        </row>
        <row r="122">
          <cell r="A122" t="str">
            <v>WILLY VALERIO HERNANDEZ</v>
          </cell>
          <cell r="B122" t="str">
            <v>AYUDANTE</v>
          </cell>
          <cell r="C122" t="str">
            <v>00-031-0459836-6</v>
          </cell>
          <cell r="D122">
            <v>15</v>
          </cell>
          <cell r="E122">
            <v>11000</v>
          </cell>
          <cell r="F122">
            <v>0</v>
          </cell>
          <cell r="G122">
            <v>11000</v>
          </cell>
          <cell r="H122">
            <v>315.7</v>
          </cell>
          <cell r="I122">
            <v>0</v>
          </cell>
          <cell r="J122">
            <v>334.4</v>
          </cell>
          <cell r="K122">
            <v>25</v>
          </cell>
          <cell r="L122">
            <v>675.1</v>
          </cell>
          <cell r="M122">
            <v>10324.9</v>
          </cell>
        </row>
        <row r="123">
          <cell r="A123" t="str">
            <v>JUAN ANTONIO DE JESUS ALMONTE</v>
          </cell>
          <cell r="B123" t="str">
            <v>AYUDANTE</v>
          </cell>
          <cell r="C123" t="str">
            <v>00-123-0015656-4</v>
          </cell>
          <cell r="D123">
            <v>10</v>
          </cell>
          <cell r="E123">
            <v>10000</v>
          </cell>
          <cell r="F123">
            <v>0</v>
          </cell>
          <cell r="G123">
            <v>10000</v>
          </cell>
          <cell r="H123">
            <v>287</v>
          </cell>
          <cell r="I123">
            <v>0</v>
          </cell>
          <cell r="J123">
            <v>304</v>
          </cell>
          <cell r="K123">
            <v>25</v>
          </cell>
          <cell r="L123">
            <v>616</v>
          </cell>
          <cell r="M123">
            <v>9384</v>
          </cell>
        </row>
        <row r="124">
          <cell r="A124" t="str">
            <v>FRANCISCO JOEL MARTE SURIEL</v>
          </cell>
          <cell r="B124" t="str">
            <v>AYUDANTE</v>
          </cell>
          <cell r="C124" t="str">
            <v>00-402-2596406-9</v>
          </cell>
          <cell r="D124">
            <v>11</v>
          </cell>
          <cell r="E124">
            <v>10000</v>
          </cell>
          <cell r="F124">
            <v>0</v>
          </cell>
          <cell r="G124">
            <v>10000</v>
          </cell>
          <cell r="H124">
            <v>287</v>
          </cell>
          <cell r="I124">
            <v>0</v>
          </cell>
          <cell r="J124">
            <v>304</v>
          </cell>
          <cell r="K124">
            <v>25</v>
          </cell>
          <cell r="L124">
            <v>616</v>
          </cell>
          <cell r="M124">
            <v>9384</v>
          </cell>
        </row>
        <row r="125">
          <cell r="A125" t="str">
            <v>ISIDRO DE JESUS COLLADO MOTA</v>
          </cell>
          <cell r="B125" t="str">
            <v>AYUDANTE</v>
          </cell>
          <cell r="C125" t="str">
            <v>00-047-0066646-6</v>
          </cell>
          <cell r="D125">
            <v>12</v>
          </cell>
          <cell r="E125">
            <v>10000</v>
          </cell>
          <cell r="F125">
            <v>0</v>
          </cell>
          <cell r="G125">
            <v>10000</v>
          </cell>
          <cell r="H125">
            <v>287</v>
          </cell>
          <cell r="I125">
            <v>0</v>
          </cell>
          <cell r="J125">
            <v>304</v>
          </cell>
          <cell r="K125">
            <v>25</v>
          </cell>
          <cell r="L125">
            <v>616</v>
          </cell>
          <cell r="M125">
            <v>9384</v>
          </cell>
        </row>
        <row r="126">
          <cell r="A126" t="str">
            <v>ARIZ INES MEDINA SANCHEZ</v>
          </cell>
          <cell r="B126" t="str">
            <v>AYUDANTE</v>
          </cell>
          <cell r="C126" t="str">
            <v>00-402-3872210-8</v>
          </cell>
          <cell r="D126">
            <v>19</v>
          </cell>
          <cell r="E126">
            <v>11000</v>
          </cell>
          <cell r="F126">
            <v>0</v>
          </cell>
          <cell r="G126">
            <v>11000</v>
          </cell>
          <cell r="H126">
            <v>315.7</v>
          </cell>
          <cell r="I126">
            <v>0</v>
          </cell>
          <cell r="J126">
            <v>334.4</v>
          </cell>
          <cell r="K126">
            <v>25</v>
          </cell>
          <cell r="L126">
            <v>675.1</v>
          </cell>
          <cell r="M126">
            <v>10324.9</v>
          </cell>
        </row>
        <row r="127">
          <cell r="A127" t="str">
            <v>MARGARITO ANTIGUA FERRER</v>
          </cell>
          <cell r="B127" t="str">
            <v>AYUDANTE</v>
          </cell>
          <cell r="C127" t="str">
            <v>00-136-0003441-0</v>
          </cell>
          <cell r="D127">
            <v>20</v>
          </cell>
          <cell r="E127">
            <v>11000</v>
          </cell>
          <cell r="F127">
            <v>0</v>
          </cell>
          <cell r="G127">
            <v>11000</v>
          </cell>
          <cell r="H127">
            <v>315.7</v>
          </cell>
          <cell r="I127">
            <v>0</v>
          </cell>
          <cell r="J127">
            <v>334.4</v>
          </cell>
          <cell r="K127">
            <v>25</v>
          </cell>
          <cell r="L127">
            <v>675.1</v>
          </cell>
          <cell r="M127">
            <v>10324.9</v>
          </cell>
        </row>
        <row r="128">
          <cell r="A128" t="str">
            <v>LEUDY ALEXANDER MEJIA SANTOS</v>
          </cell>
          <cell r="B128" t="str">
            <v>AYUDANTE</v>
          </cell>
          <cell r="C128" t="str">
            <v>00-402-2538333-6</v>
          </cell>
          <cell r="D128">
            <v>21</v>
          </cell>
          <cell r="E128">
            <v>10000</v>
          </cell>
          <cell r="F128">
            <v>0</v>
          </cell>
          <cell r="G128">
            <v>10000</v>
          </cell>
          <cell r="H128">
            <v>287</v>
          </cell>
          <cell r="I128">
            <v>0</v>
          </cell>
          <cell r="J128">
            <v>304</v>
          </cell>
          <cell r="K128">
            <v>25</v>
          </cell>
          <cell r="L128">
            <v>616</v>
          </cell>
          <cell r="M128">
            <v>9384</v>
          </cell>
        </row>
        <row r="129">
          <cell r="A129" t="str">
            <v>YANCARLOS TEODORO ENCARNACION</v>
          </cell>
          <cell r="B129" t="str">
            <v>AYUDANTE</v>
          </cell>
          <cell r="C129" t="str">
            <v>00-402-2811050-4</v>
          </cell>
          <cell r="D129">
            <v>24</v>
          </cell>
          <cell r="E129">
            <v>10000</v>
          </cell>
          <cell r="F129">
            <v>0</v>
          </cell>
          <cell r="G129">
            <v>10000</v>
          </cell>
          <cell r="H129">
            <v>287</v>
          </cell>
          <cell r="I129">
            <v>0</v>
          </cell>
          <cell r="J129">
            <v>304</v>
          </cell>
          <cell r="K129">
            <v>25</v>
          </cell>
          <cell r="L129">
            <v>616</v>
          </cell>
          <cell r="M129">
            <v>9384</v>
          </cell>
        </row>
        <row r="130">
          <cell r="A130" t="str">
            <v>JOSE ANTONIO MERCEDES POLANCO</v>
          </cell>
          <cell r="B130" t="str">
            <v>AYUDANTE</v>
          </cell>
          <cell r="C130" t="str">
            <v>00-071-0059130-9</v>
          </cell>
          <cell r="D130">
            <v>19</v>
          </cell>
          <cell r="E130">
            <v>11000</v>
          </cell>
          <cell r="F130">
            <v>0</v>
          </cell>
          <cell r="G130">
            <v>11000</v>
          </cell>
          <cell r="H130">
            <v>315.7</v>
          </cell>
          <cell r="I130">
            <v>0</v>
          </cell>
          <cell r="J130">
            <v>334.4</v>
          </cell>
          <cell r="K130">
            <v>25</v>
          </cell>
          <cell r="L130">
            <v>675.1</v>
          </cell>
          <cell r="M130">
            <v>10324.9</v>
          </cell>
        </row>
        <row r="131">
          <cell r="A131" t="str">
            <v>CRISTIAN DOMINGUEZ DIFO</v>
          </cell>
          <cell r="B131" t="str">
            <v>AYUDANTE</v>
          </cell>
          <cell r="C131" t="str">
            <v>00-060-0011790-0</v>
          </cell>
          <cell r="D131">
            <v>23</v>
          </cell>
          <cell r="E131">
            <v>10000</v>
          </cell>
          <cell r="F131">
            <v>0</v>
          </cell>
          <cell r="G131">
            <v>10000</v>
          </cell>
          <cell r="H131">
            <v>287</v>
          </cell>
          <cell r="I131">
            <v>0</v>
          </cell>
          <cell r="J131">
            <v>304</v>
          </cell>
          <cell r="K131">
            <v>25</v>
          </cell>
          <cell r="L131">
            <v>616</v>
          </cell>
          <cell r="M131">
            <v>9384</v>
          </cell>
        </row>
        <row r="132">
          <cell r="A132" t="str">
            <v>MACONI MANUEL FELIZ SEGURA</v>
          </cell>
          <cell r="B132" t="str">
            <v>AYUDANTE</v>
          </cell>
          <cell r="C132" t="str">
            <v>00-130-0000882-4</v>
          </cell>
          <cell r="D132">
            <v>18</v>
          </cell>
          <cell r="E132">
            <v>10000</v>
          </cell>
          <cell r="F132">
            <v>0</v>
          </cell>
          <cell r="G132">
            <v>10000</v>
          </cell>
          <cell r="H132">
            <v>287</v>
          </cell>
          <cell r="I132">
            <v>0</v>
          </cell>
          <cell r="J132">
            <v>304</v>
          </cell>
          <cell r="K132">
            <v>25</v>
          </cell>
          <cell r="L132">
            <v>616</v>
          </cell>
          <cell r="M132">
            <v>9384</v>
          </cell>
        </row>
        <row r="133">
          <cell r="A133" t="str">
            <v>ENDRIS RAMON NOVAS MENDEZ</v>
          </cell>
          <cell r="B133" t="str">
            <v>AYUDANTE</v>
          </cell>
          <cell r="C133" t="str">
            <v>00-070-0006795-4</v>
          </cell>
          <cell r="D133">
            <v>19</v>
          </cell>
          <cell r="E133">
            <v>11000</v>
          </cell>
          <cell r="F133">
            <v>0</v>
          </cell>
          <cell r="G133">
            <v>11000</v>
          </cell>
          <cell r="H133">
            <v>315.7</v>
          </cell>
          <cell r="I133">
            <v>0</v>
          </cell>
          <cell r="J133">
            <v>334.4</v>
          </cell>
          <cell r="K133">
            <v>25</v>
          </cell>
          <cell r="L133">
            <v>675.1</v>
          </cell>
          <cell r="M133">
            <v>10324.9</v>
          </cell>
        </row>
        <row r="134">
          <cell r="A134" t="str">
            <v>ROBERT GUZMAN TORRES</v>
          </cell>
          <cell r="B134" t="str">
            <v>AYUDANTE</v>
          </cell>
          <cell r="C134" t="str">
            <v>00-079-0001380-1</v>
          </cell>
          <cell r="D134">
            <v>20</v>
          </cell>
          <cell r="E134">
            <v>10000</v>
          </cell>
          <cell r="F134">
            <v>0</v>
          </cell>
          <cell r="G134">
            <v>10000</v>
          </cell>
          <cell r="H134">
            <v>287</v>
          </cell>
          <cell r="I134">
            <v>0</v>
          </cell>
          <cell r="J134">
            <v>304</v>
          </cell>
          <cell r="K134">
            <v>25</v>
          </cell>
          <cell r="L134">
            <v>616</v>
          </cell>
          <cell r="M134">
            <v>9384</v>
          </cell>
        </row>
        <row r="135">
          <cell r="A135" t="str">
            <v>JOAQUIN AMAURIS MENDEZ FELIZ</v>
          </cell>
          <cell r="B135" t="str">
            <v>AYUDANTE</v>
          </cell>
          <cell r="C135" t="str">
            <v>00-223-0016043-3</v>
          </cell>
          <cell r="D135">
            <v>21</v>
          </cell>
          <cell r="E135">
            <v>10000</v>
          </cell>
          <cell r="F135">
            <v>0</v>
          </cell>
          <cell r="G135">
            <v>10000</v>
          </cell>
          <cell r="H135">
            <v>287</v>
          </cell>
          <cell r="I135">
            <v>0</v>
          </cell>
          <cell r="J135">
            <v>304</v>
          </cell>
          <cell r="K135">
            <v>25</v>
          </cell>
          <cell r="L135">
            <v>616</v>
          </cell>
          <cell r="M135">
            <v>9384</v>
          </cell>
        </row>
        <row r="136">
          <cell r="A136" t="str">
            <v>RAFAEL REYNALDO DE LEON</v>
          </cell>
          <cell r="B136" t="str">
            <v>AYUDANTE</v>
          </cell>
          <cell r="C136" t="str">
            <v>00-001-1247379-8</v>
          </cell>
          <cell r="D136">
            <v>22</v>
          </cell>
          <cell r="E136">
            <v>10000</v>
          </cell>
          <cell r="F136">
            <v>0</v>
          </cell>
          <cell r="G136">
            <v>10000</v>
          </cell>
          <cell r="H136">
            <v>287</v>
          </cell>
          <cell r="I136">
            <v>0</v>
          </cell>
          <cell r="J136">
            <v>304</v>
          </cell>
          <cell r="K136">
            <v>25</v>
          </cell>
          <cell r="L136">
            <v>616</v>
          </cell>
          <cell r="M136">
            <v>9384</v>
          </cell>
        </row>
        <row r="137">
          <cell r="A137" t="str">
            <v>LUIS DAVID PEÑA</v>
          </cell>
          <cell r="B137" t="str">
            <v>AYUDANTE</v>
          </cell>
          <cell r="C137" t="str">
            <v>00-022-0036048-1</v>
          </cell>
          <cell r="D137">
            <v>24</v>
          </cell>
          <cell r="E137">
            <v>10000</v>
          </cell>
          <cell r="F137">
            <v>0</v>
          </cell>
          <cell r="G137">
            <v>10000</v>
          </cell>
          <cell r="H137">
            <v>287</v>
          </cell>
          <cell r="I137">
            <v>0</v>
          </cell>
          <cell r="J137">
            <v>304</v>
          </cell>
          <cell r="K137">
            <v>25</v>
          </cell>
          <cell r="L137">
            <v>616</v>
          </cell>
          <cell r="M137">
            <v>9384</v>
          </cell>
        </row>
        <row r="138">
          <cell r="A138" t="str">
            <v>LUIS RAMON GUERRERO</v>
          </cell>
          <cell r="B138" t="str">
            <v>AYUDANTE</v>
          </cell>
          <cell r="C138" t="str">
            <v>00-106-0003565-2</v>
          </cell>
          <cell r="D138">
            <v>25</v>
          </cell>
          <cell r="E138">
            <v>10000</v>
          </cell>
          <cell r="F138">
            <v>0</v>
          </cell>
          <cell r="G138">
            <v>10000</v>
          </cell>
          <cell r="H138">
            <v>287</v>
          </cell>
          <cell r="I138">
            <v>0</v>
          </cell>
          <cell r="J138">
            <v>304</v>
          </cell>
          <cell r="K138">
            <v>25</v>
          </cell>
          <cell r="L138">
            <v>616</v>
          </cell>
          <cell r="M138">
            <v>9384</v>
          </cell>
        </row>
        <row r="139">
          <cell r="A139" t="str">
            <v>LUIS ALBERTO BATISTA PEREZ</v>
          </cell>
          <cell r="B139" t="str">
            <v>AYUDANTE</v>
          </cell>
          <cell r="C139" t="str">
            <v>00-091-0003922-2</v>
          </cell>
          <cell r="D139">
            <v>27</v>
          </cell>
          <cell r="E139">
            <v>10000</v>
          </cell>
          <cell r="F139">
            <v>0</v>
          </cell>
          <cell r="G139">
            <v>10000</v>
          </cell>
          <cell r="H139">
            <v>287</v>
          </cell>
          <cell r="I139">
            <v>0</v>
          </cell>
          <cell r="J139">
            <v>304</v>
          </cell>
          <cell r="K139">
            <v>25</v>
          </cell>
          <cell r="L139">
            <v>616</v>
          </cell>
          <cell r="M139">
            <v>9384</v>
          </cell>
        </row>
        <row r="140">
          <cell r="A140" t="str">
            <v>ZACARIAS PORFIRIO RAMIREZ DE LA ROS</v>
          </cell>
          <cell r="B140" t="str">
            <v>AYUDANTE</v>
          </cell>
          <cell r="C140" t="str">
            <v>00-110-0001610-2</v>
          </cell>
          <cell r="D140">
            <v>12</v>
          </cell>
          <cell r="E140">
            <v>11000</v>
          </cell>
          <cell r="F140">
            <v>0</v>
          </cell>
          <cell r="G140">
            <v>11000</v>
          </cell>
          <cell r="H140">
            <v>315.7</v>
          </cell>
          <cell r="I140">
            <v>0</v>
          </cell>
          <cell r="J140">
            <v>334.4</v>
          </cell>
          <cell r="K140">
            <v>25</v>
          </cell>
          <cell r="L140">
            <v>675.1</v>
          </cell>
          <cell r="M140">
            <v>10324.9</v>
          </cell>
        </row>
        <row r="141">
          <cell r="A141" t="str">
            <v>WILFREN YLLEMAR GARABITO DE OLEO</v>
          </cell>
          <cell r="B141" t="str">
            <v>AYUDANTE</v>
          </cell>
          <cell r="C141" t="str">
            <v>00-014-0016957-7</v>
          </cell>
          <cell r="D141">
            <v>13</v>
          </cell>
          <cell r="E141">
            <v>10000</v>
          </cell>
          <cell r="F141">
            <v>0</v>
          </cell>
          <cell r="G141">
            <v>10000</v>
          </cell>
          <cell r="H141">
            <v>287</v>
          </cell>
          <cell r="I141">
            <v>0</v>
          </cell>
          <cell r="J141">
            <v>304</v>
          </cell>
          <cell r="K141">
            <v>25</v>
          </cell>
          <cell r="L141">
            <v>616</v>
          </cell>
          <cell r="M141">
            <v>9384</v>
          </cell>
        </row>
        <row r="142">
          <cell r="A142" t="str">
            <v>JOHNNY EDWARD DE LOS SANTOS CONTRER</v>
          </cell>
          <cell r="B142" t="str">
            <v>VIGILANTE</v>
          </cell>
          <cell r="C142" t="str">
            <v>00-012-0060069-8</v>
          </cell>
          <cell r="D142">
            <v>14</v>
          </cell>
          <cell r="E142">
            <v>10000</v>
          </cell>
          <cell r="F142">
            <v>0</v>
          </cell>
          <cell r="G142">
            <v>10000</v>
          </cell>
          <cell r="H142">
            <v>287</v>
          </cell>
          <cell r="I142">
            <v>0</v>
          </cell>
          <cell r="J142">
            <v>304</v>
          </cell>
          <cell r="K142">
            <v>25</v>
          </cell>
          <cell r="L142">
            <v>616</v>
          </cell>
          <cell r="M142">
            <v>9384</v>
          </cell>
        </row>
        <row r="143">
          <cell r="A143" t="str">
            <v>JUANA OGANDO MONTERO</v>
          </cell>
          <cell r="B143" t="str">
            <v>AYUDANTE</v>
          </cell>
          <cell r="C143" t="str">
            <v>00-014-0017383-5</v>
          </cell>
          <cell r="D143">
            <v>15</v>
          </cell>
          <cell r="E143">
            <v>10000</v>
          </cell>
          <cell r="F143">
            <v>0</v>
          </cell>
          <cell r="G143">
            <v>10000</v>
          </cell>
          <cell r="H143">
            <v>287</v>
          </cell>
          <cell r="I143">
            <v>0</v>
          </cell>
          <cell r="J143">
            <v>304</v>
          </cell>
          <cell r="K143">
            <v>25</v>
          </cell>
          <cell r="L143">
            <v>616</v>
          </cell>
          <cell r="M143">
            <v>9384</v>
          </cell>
        </row>
        <row r="144">
          <cell r="A144" t="str">
            <v>BELLANIRIS MADE MONTERO</v>
          </cell>
          <cell r="B144" t="str">
            <v>CONSERJE</v>
          </cell>
          <cell r="C144" t="str">
            <v>00-012-0069697-7</v>
          </cell>
          <cell r="D144">
            <v>19</v>
          </cell>
          <cell r="E144">
            <v>10000</v>
          </cell>
          <cell r="F144">
            <v>0</v>
          </cell>
          <cell r="G144">
            <v>10000</v>
          </cell>
          <cell r="H144">
            <v>287</v>
          </cell>
          <cell r="I144">
            <v>0</v>
          </cell>
          <cell r="J144">
            <v>304</v>
          </cell>
          <cell r="K144">
            <v>25</v>
          </cell>
          <cell r="L144">
            <v>616</v>
          </cell>
          <cell r="M144">
            <v>9384</v>
          </cell>
        </row>
        <row r="145">
          <cell r="A145" t="str">
            <v>LUIS FRANCISCO CABRAL DURAN</v>
          </cell>
          <cell r="B145" t="str">
            <v>AYUDANTE</v>
          </cell>
          <cell r="C145" t="str">
            <v>00-402-2090237-9</v>
          </cell>
          <cell r="D145">
            <v>20</v>
          </cell>
          <cell r="E145">
            <v>10000</v>
          </cell>
          <cell r="F145">
            <v>0</v>
          </cell>
          <cell r="G145">
            <v>10000</v>
          </cell>
          <cell r="H145">
            <v>287</v>
          </cell>
          <cell r="I145">
            <v>0</v>
          </cell>
          <cell r="J145">
            <v>304</v>
          </cell>
          <cell r="K145">
            <v>25</v>
          </cell>
          <cell r="L145">
            <v>616</v>
          </cell>
          <cell r="M145">
            <v>9384</v>
          </cell>
        </row>
        <row r="146">
          <cell r="A146" t="str">
            <v>SONIA REYES VALENZUELA</v>
          </cell>
          <cell r="B146" t="str">
            <v>CONSERJE</v>
          </cell>
          <cell r="C146" t="str">
            <v>00-012-0060290-0</v>
          </cell>
          <cell r="D146">
            <v>21</v>
          </cell>
          <cell r="E146">
            <v>10000</v>
          </cell>
          <cell r="F146">
            <v>0</v>
          </cell>
          <cell r="G146">
            <v>10000</v>
          </cell>
          <cell r="H146">
            <v>287</v>
          </cell>
          <cell r="I146">
            <v>0</v>
          </cell>
          <cell r="J146">
            <v>304</v>
          </cell>
          <cell r="K146">
            <v>25</v>
          </cell>
          <cell r="L146">
            <v>616</v>
          </cell>
          <cell r="M146">
            <v>9384</v>
          </cell>
        </row>
        <row r="147">
          <cell r="A147" t="str">
            <v>LICO GABRIEL GUERRERO</v>
          </cell>
          <cell r="B147" t="str">
            <v>VIGILANTE</v>
          </cell>
          <cell r="C147" t="str">
            <v>00-028-0073771-6</v>
          </cell>
          <cell r="D147">
            <v>19</v>
          </cell>
          <cell r="E147">
            <v>10000</v>
          </cell>
          <cell r="F147">
            <v>0</v>
          </cell>
          <cell r="G147">
            <v>10000</v>
          </cell>
          <cell r="H147">
            <v>287</v>
          </cell>
          <cell r="I147">
            <v>0</v>
          </cell>
          <cell r="J147">
            <v>304</v>
          </cell>
          <cell r="K147">
            <v>25</v>
          </cell>
          <cell r="L147">
            <v>616</v>
          </cell>
          <cell r="M147">
            <v>9384</v>
          </cell>
        </row>
        <row r="148">
          <cell r="A148" t="str">
            <v>JUDITH DAYANARA DOMINGUEZ VICTORIA</v>
          </cell>
          <cell r="B148" t="str">
            <v>SECRETARIA</v>
          </cell>
          <cell r="C148" t="str">
            <v>00-001-1143550-9</v>
          </cell>
          <cell r="D148">
            <v>1</v>
          </cell>
          <cell r="E148">
            <v>27000</v>
          </cell>
          <cell r="F148">
            <v>0</v>
          </cell>
          <cell r="G148">
            <v>27000</v>
          </cell>
          <cell r="H148">
            <v>774.9</v>
          </cell>
          <cell r="I148">
            <v>0</v>
          </cell>
          <cell r="J148">
            <v>820.8</v>
          </cell>
          <cell r="K148">
            <v>4049.9</v>
          </cell>
          <cell r="L148">
            <v>5645.6</v>
          </cell>
          <cell r="M148">
            <v>21354.400000000001</v>
          </cell>
        </row>
        <row r="149">
          <cell r="A149" t="str">
            <v>ROSA SILVIA LOPEZ LEBRON</v>
          </cell>
          <cell r="B149" t="str">
            <v>TECNICO</v>
          </cell>
          <cell r="C149" t="str">
            <v>00-038-0011009-4</v>
          </cell>
          <cell r="D149">
            <v>1</v>
          </cell>
          <cell r="E149">
            <v>50000</v>
          </cell>
          <cell r="F149">
            <v>0</v>
          </cell>
          <cell r="G149">
            <v>50000</v>
          </cell>
          <cell r="H149">
            <v>1435</v>
          </cell>
          <cell r="I149">
            <v>1854</v>
          </cell>
          <cell r="J149">
            <v>1520</v>
          </cell>
          <cell r="K149">
            <v>17927.32</v>
          </cell>
          <cell r="L149">
            <v>22736.32</v>
          </cell>
          <cell r="M149">
            <v>27263.68</v>
          </cell>
        </row>
        <row r="150">
          <cell r="A150" t="str">
            <v>CESARINA MOREL SANTOS</v>
          </cell>
          <cell r="B150" t="str">
            <v>TECNICO</v>
          </cell>
          <cell r="C150" t="str">
            <v>00-056-0036173-6</v>
          </cell>
          <cell r="D150">
            <v>5</v>
          </cell>
          <cell r="E150">
            <v>50000</v>
          </cell>
          <cell r="F150">
            <v>0</v>
          </cell>
          <cell r="G150">
            <v>50000</v>
          </cell>
          <cell r="H150">
            <v>1435</v>
          </cell>
          <cell r="I150">
            <v>1627.13</v>
          </cell>
          <cell r="J150">
            <v>1520</v>
          </cell>
          <cell r="K150">
            <v>9886.2199999999993</v>
          </cell>
          <cell r="L150">
            <v>14468.35</v>
          </cell>
          <cell r="M150">
            <v>35531.65</v>
          </cell>
        </row>
        <row r="151">
          <cell r="A151" t="str">
            <v>FELIX DEL ORBE</v>
          </cell>
          <cell r="B151" t="str">
            <v>TECNICO</v>
          </cell>
          <cell r="C151" t="str">
            <v>00-001-0175083-4</v>
          </cell>
          <cell r="D151">
            <v>7</v>
          </cell>
          <cell r="E151">
            <v>50000</v>
          </cell>
          <cell r="F151">
            <v>0</v>
          </cell>
          <cell r="G151">
            <v>50000</v>
          </cell>
          <cell r="H151">
            <v>1435</v>
          </cell>
          <cell r="I151">
            <v>1854</v>
          </cell>
          <cell r="J151">
            <v>1520</v>
          </cell>
          <cell r="K151">
            <v>1125</v>
          </cell>
          <cell r="L151">
            <v>5934</v>
          </cell>
          <cell r="M151">
            <v>44066</v>
          </cell>
        </row>
        <row r="152">
          <cell r="A152" t="str">
            <v>JACINTO MONTILLA ABREU</v>
          </cell>
          <cell r="B152" t="str">
            <v>TECNICO I</v>
          </cell>
          <cell r="C152" t="str">
            <v>00-028-0000953-8</v>
          </cell>
          <cell r="D152">
            <v>9</v>
          </cell>
          <cell r="E152">
            <v>50000</v>
          </cell>
          <cell r="F152">
            <v>0</v>
          </cell>
          <cell r="G152">
            <v>50000</v>
          </cell>
          <cell r="H152">
            <v>1435</v>
          </cell>
          <cell r="I152">
            <v>1854</v>
          </cell>
          <cell r="J152">
            <v>1520</v>
          </cell>
          <cell r="K152">
            <v>1025</v>
          </cell>
          <cell r="L152">
            <v>5834</v>
          </cell>
          <cell r="M152">
            <v>44166</v>
          </cell>
        </row>
        <row r="153">
          <cell r="A153" t="str">
            <v>ANDRES BALBUENA</v>
          </cell>
          <cell r="B153" t="str">
            <v>AUXILIAR</v>
          </cell>
          <cell r="C153" t="str">
            <v>00-081-0002202-2</v>
          </cell>
          <cell r="D153">
            <v>9</v>
          </cell>
          <cell r="E153">
            <v>11000</v>
          </cell>
          <cell r="F153">
            <v>0</v>
          </cell>
          <cell r="G153">
            <v>11000</v>
          </cell>
          <cell r="H153">
            <v>315.7</v>
          </cell>
          <cell r="I153">
            <v>0</v>
          </cell>
          <cell r="J153">
            <v>334.4</v>
          </cell>
          <cell r="K153">
            <v>25</v>
          </cell>
          <cell r="L153">
            <v>675.1</v>
          </cell>
          <cell r="M153">
            <v>10324.9</v>
          </cell>
        </row>
        <row r="154">
          <cell r="A154" t="str">
            <v>CLARA ROBLES</v>
          </cell>
          <cell r="B154" t="str">
            <v>TECNICO</v>
          </cell>
          <cell r="C154" t="str">
            <v>00-001-0293466-8</v>
          </cell>
          <cell r="D154">
            <v>10</v>
          </cell>
          <cell r="E154">
            <v>50000</v>
          </cell>
          <cell r="F154">
            <v>0</v>
          </cell>
          <cell r="G154">
            <v>50000</v>
          </cell>
          <cell r="H154">
            <v>1435</v>
          </cell>
          <cell r="I154">
            <v>1627.13</v>
          </cell>
          <cell r="J154">
            <v>1520</v>
          </cell>
          <cell r="K154">
            <v>2437.4499999999998</v>
          </cell>
          <cell r="L154">
            <v>7019.58</v>
          </cell>
          <cell r="M154">
            <v>42980.42</v>
          </cell>
        </row>
        <row r="155">
          <cell r="A155" t="str">
            <v>CLAUDINA MARISOL BAEZ VALERIO</v>
          </cell>
          <cell r="B155" t="str">
            <v>TECNICO</v>
          </cell>
          <cell r="C155" t="str">
            <v>00-001-0372017-3</v>
          </cell>
          <cell r="D155">
            <v>11</v>
          </cell>
          <cell r="E155">
            <v>50000</v>
          </cell>
          <cell r="F155">
            <v>0</v>
          </cell>
          <cell r="G155">
            <v>50000</v>
          </cell>
          <cell r="H155">
            <v>1435</v>
          </cell>
          <cell r="I155">
            <v>1854</v>
          </cell>
          <cell r="J155">
            <v>1520</v>
          </cell>
          <cell r="K155">
            <v>14306.19</v>
          </cell>
          <cell r="L155">
            <v>19115.189999999999</v>
          </cell>
          <cell r="M155">
            <v>30884.81</v>
          </cell>
        </row>
        <row r="156">
          <cell r="A156" t="str">
            <v>JUAN ANIBAL TAVERAS CARABALLO</v>
          </cell>
          <cell r="B156" t="str">
            <v>AUXILIAR</v>
          </cell>
          <cell r="C156" t="str">
            <v>00-054-0027114-3</v>
          </cell>
          <cell r="D156">
            <v>12</v>
          </cell>
          <cell r="E156">
            <v>11000</v>
          </cell>
          <cell r="F156">
            <v>0</v>
          </cell>
          <cell r="G156">
            <v>11000</v>
          </cell>
          <cell r="H156">
            <v>315.7</v>
          </cell>
          <cell r="I156">
            <v>0</v>
          </cell>
          <cell r="J156">
            <v>334.4</v>
          </cell>
          <cell r="K156">
            <v>25</v>
          </cell>
          <cell r="L156">
            <v>675.1</v>
          </cell>
          <cell r="M156">
            <v>10324.9</v>
          </cell>
        </row>
        <row r="157">
          <cell r="A157" t="str">
            <v>SONIA PEREZ BATISTA</v>
          </cell>
          <cell r="B157" t="str">
            <v>TECNICO</v>
          </cell>
          <cell r="C157" t="str">
            <v>00-001-0826121-5</v>
          </cell>
          <cell r="D157">
            <v>12</v>
          </cell>
          <cell r="E157">
            <v>50000</v>
          </cell>
          <cell r="F157">
            <v>0</v>
          </cell>
          <cell r="G157">
            <v>50000</v>
          </cell>
          <cell r="H157">
            <v>1435</v>
          </cell>
          <cell r="I157">
            <v>1854</v>
          </cell>
          <cell r="J157">
            <v>1520</v>
          </cell>
          <cell r="K157">
            <v>17371.77</v>
          </cell>
          <cell r="L157">
            <v>22180.77</v>
          </cell>
          <cell r="M157">
            <v>27819.23</v>
          </cell>
        </row>
        <row r="158">
          <cell r="A158" t="str">
            <v>CARLIXTA RODRIGUEZ NU_x001F_EZ</v>
          </cell>
          <cell r="B158" t="str">
            <v>TECNICO</v>
          </cell>
          <cell r="C158" t="str">
            <v>00-049-0005348-1</v>
          </cell>
          <cell r="D158">
            <v>13</v>
          </cell>
          <cell r="E158">
            <v>50000</v>
          </cell>
          <cell r="F158">
            <v>0</v>
          </cell>
          <cell r="G158">
            <v>50000</v>
          </cell>
          <cell r="H158">
            <v>1435</v>
          </cell>
          <cell r="I158">
            <v>1627.13</v>
          </cell>
          <cell r="J158">
            <v>1520</v>
          </cell>
          <cell r="K158">
            <v>2237.4499999999998</v>
          </cell>
          <cell r="L158">
            <v>6819.58</v>
          </cell>
          <cell r="M158">
            <v>43180.42</v>
          </cell>
        </row>
        <row r="159">
          <cell r="A159" t="str">
            <v>JULIO CESAR ENCARNACION FIGUEREO</v>
          </cell>
          <cell r="B159" t="str">
            <v>OBRERO (A)</v>
          </cell>
          <cell r="C159" t="str">
            <v>00-076-0001128-7</v>
          </cell>
          <cell r="D159">
            <v>13</v>
          </cell>
          <cell r="E159">
            <v>11000</v>
          </cell>
          <cell r="F159">
            <v>0</v>
          </cell>
          <cell r="G159">
            <v>11000</v>
          </cell>
          <cell r="H159">
            <v>315.7</v>
          </cell>
          <cell r="I159">
            <v>0</v>
          </cell>
          <cell r="J159">
            <v>334.4</v>
          </cell>
          <cell r="K159">
            <v>25</v>
          </cell>
          <cell r="L159">
            <v>675.1</v>
          </cell>
          <cell r="M159">
            <v>10324.9</v>
          </cell>
        </row>
        <row r="160">
          <cell r="A160" t="str">
            <v>AGUSTIN LOPEZ FRANCISCO</v>
          </cell>
          <cell r="B160" t="str">
            <v>ENCARGADO ESTADISTICAS</v>
          </cell>
          <cell r="C160" t="str">
            <v>00-031-0141378-3</v>
          </cell>
          <cell r="D160">
            <v>13</v>
          </cell>
          <cell r="E160">
            <v>31500</v>
          </cell>
          <cell r="F160">
            <v>0</v>
          </cell>
          <cell r="G160">
            <v>31500</v>
          </cell>
          <cell r="H160">
            <v>904.05</v>
          </cell>
          <cell r="I160">
            <v>0</v>
          </cell>
          <cell r="J160">
            <v>957.6</v>
          </cell>
          <cell r="K160">
            <v>25</v>
          </cell>
          <cell r="L160">
            <v>1886.65</v>
          </cell>
          <cell r="M160">
            <v>29613.35</v>
          </cell>
        </row>
        <row r="161">
          <cell r="A161" t="str">
            <v>ANDRES GENERE</v>
          </cell>
          <cell r="B161" t="str">
            <v>AUXILIAR VETERINARIO</v>
          </cell>
          <cell r="C161" t="str">
            <v>00-046-0007982-8</v>
          </cell>
          <cell r="D161">
            <v>15</v>
          </cell>
          <cell r="E161">
            <v>11000</v>
          </cell>
          <cell r="F161">
            <v>0</v>
          </cell>
          <cell r="G161">
            <v>11000</v>
          </cell>
          <cell r="H161">
            <v>315.7</v>
          </cell>
          <cell r="I161">
            <v>0</v>
          </cell>
          <cell r="J161">
            <v>334.4</v>
          </cell>
          <cell r="K161">
            <v>25</v>
          </cell>
          <cell r="L161">
            <v>675.1</v>
          </cell>
          <cell r="M161">
            <v>10324.9</v>
          </cell>
        </row>
        <row r="162">
          <cell r="A162" t="str">
            <v>ANGEL FERREIRA UREÑA</v>
          </cell>
          <cell r="B162" t="str">
            <v>TECNICO</v>
          </cell>
          <cell r="C162" t="str">
            <v>00-034-0006275-2</v>
          </cell>
          <cell r="D162">
            <v>15</v>
          </cell>
          <cell r="E162">
            <v>50000</v>
          </cell>
          <cell r="F162">
            <v>0</v>
          </cell>
          <cell r="G162">
            <v>50000</v>
          </cell>
          <cell r="H162">
            <v>1435</v>
          </cell>
          <cell r="I162">
            <v>1627.13</v>
          </cell>
          <cell r="J162">
            <v>1520</v>
          </cell>
          <cell r="K162">
            <v>2037.45</v>
          </cell>
          <cell r="L162">
            <v>6619.58</v>
          </cell>
          <cell r="M162">
            <v>43380.42</v>
          </cell>
        </row>
        <row r="163">
          <cell r="A163" t="str">
            <v>ARELIS M. MELO</v>
          </cell>
          <cell r="B163" t="str">
            <v>TECNICO</v>
          </cell>
          <cell r="C163" t="str">
            <v>00-002-0032956-3</v>
          </cell>
          <cell r="D163">
            <v>15</v>
          </cell>
          <cell r="E163">
            <v>35000</v>
          </cell>
          <cell r="F163">
            <v>0</v>
          </cell>
          <cell r="G163">
            <v>35000</v>
          </cell>
          <cell r="H163">
            <v>1004.5</v>
          </cell>
          <cell r="I163">
            <v>0</v>
          </cell>
          <cell r="J163">
            <v>1064</v>
          </cell>
          <cell r="K163">
            <v>5931.98</v>
          </cell>
          <cell r="L163">
            <v>8000.48</v>
          </cell>
          <cell r="M163">
            <v>26999.52</v>
          </cell>
        </row>
        <row r="164">
          <cell r="A164" t="str">
            <v>RAMON PENA DE PENA</v>
          </cell>
          <cell r="B164" t="str">
            <v>AUXILIAR</v>
          </cell>
          <cell r="C164" t="str">
            <v>00-002-0089855-9</v>
          </cell>
          <cell r="D164">
            <v>16</v>
          </cell>
          <cell r="E164">
            <v>11000.47</v>
          </cell>
          <cell r="F164">
            <v>0</v>
          </cell>
          <cell r="G164">
            <v>11000.47</v>
          </cell>
          <cell r="H164">
            <v>315.70999999999998</v>
          </cell>
          <cell r="I164">
            <v>0</v>
          </cell>
          <cell r="J164">
            <v>334.41</v>
          </cell>
          <cell r="K164">
            <v>855</v>
          </cell>
          <cell r="L164">
            <v>1505.12</v>
          </cell>
          <cell r="M164">
            <v>9495.35</v>
          </cell>
        </row>
        <row r="165">
          <cell r="A165" t="str">
            <v>LORENZA CASTILLO GUERRERO</v>
          </cell>
          <cell r="B165" t="str">
            <v>ENCARGADO (A) SECCION</v>
          </cell>
          <cell r="C165" t="str">
            <v>00-001-0177183-0</v>
          </cell>
          <cell r="D165">
            <v>17</v>
          </cell>
          <cell r="E165">
            <v>50000</v>
          </cell>
          <cell r="F165">
            <v>0</v>
          </cell>
          <cell r="G165">
            <v>50000</v>
          </cell>
          <cell r="H165">
            <v>1435</v>
          </cell>
          <cell r="I165">
            <v>1854</v>
          </cell>
          <cell r="J165">
            <v>1520</v>
          </cell>
          <cell r="K165">
            <v>25</v>
          </cell>
          <cell r="L165">
            <v>4834</v>
          </cell>
          <cell r="M165">
            <v>45166</v>
          </cell>
        </row>
        <row r="166">
          <cell r="A166" t="str">
            <v>LUIS RODOLFO DEL CARMEN ABREU INOA</v>
          </cell>
          <cell r="B166" t="str">
            <v>TECNICO</v>
          </cell>
          <cell r="C166" t="str">
            <v>00-031-0466719-5</v>
          </cell>
          <cell r="D166">
            <v>19</v>
          </cell>
          <cell r="E166">
            <v>35000</v>
          </cell>
          <cell r="F166">
            <v>0</v>
          </cell>
          <cell r="G166">
            <v>35000</v>
          </cell>
          <cell r="H166">
            <v>1004.5</v>
          </cell>
          <cell r="I166">
            <v>0</v>
          </cell>
          <cell r="J166">
            <v>1064</v>
          </cell>
          <cell r="K166">
            <v>425</v>
          </cell>
          <cell r="L166">
            <v>2493.5</v>
          </cell>
          <cell r="M166">
            <v>32506.5</v>
          </cell>
        </row>
        <row r="167">
          <cell r="A167" t="str">
            <v>LUIS SERBANO PEREZ RAMIREZ</v>
          </cell>
          <cell r="B167" t="str">
            <v>AUXILIAR VETERINARIO</v>
          </cell>
          <cell r="C167" t="str">
            <v>00-091-0002419-0</v>
          </cell>
          <cell r="D167">
            <v>20</v>
          </cell>
          <cell r="E167">
            <v>11000</v>
          </cell>
          <cell r="F167">
            <v>0</v>
          </cell>
          <cell r="G167">
            <v>11000</v>
          </cell>
          <cell r="H167">
            <v>315.7</v>
          </cell>
          <cell r="I167">
            <v>0</v>
          </cell>
          <cell r="J167">
            <v>334.4</v>
          </cell>
          <cell r="K167">
            <v>25</v>
          </cell>
          <cell r="L167">
            <v>675.1</v>
          </cell>
          <cell r="M167">
            <v>10324.9</v>
          </cell>
        </row>
        <row r="168">
          <cell r="A168" t="str">
            <v>CRISTINA ARACEL GERMES CAMPOS</v>
          </cell>
          <cell r="B168" t="str">
            <v>TECNICO</v>
          </cell>
          <cell r="C168" t="str">
            <v>00-001-0020872-7</v>
          </cell>
          <cell r="D168">
            <v>21</v>
          </cell>
          <cell r="E168">
            <v>50000</v>
          </cell>
          <cell r="F168">
            <v>0</v>
          </cell>
          <cell r="G168">
            <v>50000</v>
          </cell>
          <cell r="H168">
            <v>1435</v>
          </cell>
          <cell r="I168">
            <v>1627.13</v>
          </cell>
          <cell r="J168">
            <v>1520</v>
          </cell>
          <cell r="K168">
            <v>1937.45</v>
          </cell>
          <cell r="L168">
            <v>6519.58</v>
          </cell>
          <cell r="M168">
            <v>43480.42</v>
          </cell>
        </row>
        <row r="169">
          <cell r="A169" t="str">
            <v>CESAR AUGUSTO RAMIREZ CUBILETE</v>
          </cell>
          <cell r="B169" t="str">
            <v>TECNICO</v>
          </cell>
          <cell r="C169" t="str">
            <v>00-001-0818329-4</v>
          </cell>
          <cell r="D169">
            <v>23</v>
          </cell>
          <cell r="E169">
            <v>50000</v>
          </cell>
          <cell r="F169">
            <v>0</v>
          </cell>
          <cell r="G169">
            <v>50000</v>
          </cell>
          <cell r="H169">
            <v>1435</v>
          </cell>
          <cell r="I169">
            <v>1854</v>
          </cell>
          <cell r="J169">
            <v>1520</v>
          </cell>
          <cell r="K169">
            <v>425</v>
          </cell>
          <cell r="L169">
            <v>5234</v>
          </cell>
          <cell r="M169">
            <v>44766</v>
          </cell>
        </row>
        <row r="170">
          <cell r="A170" t="str">
            <v>DALVIS GARCIA VOLQUEZ</v>
          </cell>
          <cell r="B170" t="str">
            <v>TECNICO</v>
          </cell>
          <cell r="C170" t="str">
            <v>00-020-0008322-6</v>
          </cell>
          <cell r="D170">
            <v>24</v>
          </cell>
          <cell r="E170">
            <v>50000</v>
          </cell>
          <cell r="F170">
            <v>0</v>
          </cell>
          <cell r="G170">
            <v>50000</v>
          </cell>
          <cell r="H170">
            <v>1435</v>
          </cell>
          <cell r="I170">
            <v>1854</v>
          </cell>
          <cell r="J170">
            <v>1520</v>
          </cell>
          <cell r="K170">
            <v>1354</v>
          </cell>
          <cell r="L170">
            <v>6163</v>
          </cell>
          <cell r="M170">
            <v>43837</v>
          </cell>
        </row>
        <row r="171">
          <cell r="A171" t="str">
            <v>MIGUEL ANEUDYS SUERO BRITO</v>
          </cell>
          <cell r="B171" t="str">
            <v>TECNICO</v>
          </cell>
          <cell r="C171" t="str">
            <v>00-402-2031762-8</v>
          </cell>
          <cell r="D171">
            <v>25</v>
          </cell>
          <cell r="E171">
            <v>35000</v>
          </cell>
          <cell r="F171">
            <v>0</v>
          </cell>
          <cell r="G171">
            <v>35000</v>
          </cell>
          <cell r="H171">
            <v>1004.5</v>
          </cell>
          <cell r="I171">
            <v>0</v>
          </cell>
          <cell r="J171">
            <v>1064</v>
          </cell>
          <cell r="K171">
            <v>425</v>
          </cell>
          <cell r="L171">
            <v>2493.5</v>
          </cell>
          <cell r="M171">
            <v>32506.5</v>
          </cell>
        </row>
        <row r="172">
          <cell r="A172" t="str">
            <v>SANTO ROMAN MEDRANO</v>
          </cell>
          <cell r="B172" t="str">
            <v>OBRERO (A)</v>
          </cell>
          <cell r="C172" t="str">
            <v>00-020-0011699-2</v>
          </cell>
          <cell r="D172">
            <v>27</v>
          </cell>
          <cell r="E172">
            <v>11000</v>
          </cell>
          <cell r="F172">
            <v>0</v>
          </cell>
          <cell r="G172">
            <v>11000</v>
          </cell>
          <cell r="H172">
            <v>315.7</v>
          </cell>
          <cell r="I172">
            <v>0</v>
          </cell>
          <cell r="J172">
            <v>334.4</v>
          </cell>
          <cell r="K172">
            <v>25</v>
          </cell>
          <cell r="L172">
            <v>675.1</v>
          </cell>
          <cell r="M172">
            <v>10324.9</v>
          </cell>
        </row>
        <row r="173">
          <cell r="A173" t="str">
            <v>BRENDA ELISA DE LA CRUZ MUÑOZ</v>
          </cell>
          <cell r="B173" t="str">
            <v>TECNICO</v>
          </cell>
          <cell r="C173" t="str">
            <v>00-001-0065585-1</v>
          </cell>
          <cell r="D173">
            <v>28</v>
          </cell>
          <cell r="E173">
            <v>50000</v>
          </cell>
          <cell r="F173">
            <v>0</v>
          </cell>
          <cell r="G173">
            <v>50000</v>
          </cell>
          <cell r="H173">
            <v>1435</v>
          </cell>
          <cell r="I173">
            <v>1627.13</v>
          </cell>
          <cell r="J173">
            <v>1520</v>
          </cell>
          <cell r="K173">
            <v>1937.45</v>
          </cell>
          <cell r="L173">
            <v>6519.58</v>
          </cell>
          <cell r="M173">
            <v>43480.42</v>
          </cell>
        </row>
        <row r="174">
          <cell r="A174" t="str">
            <v>MIGUEL EDUARDO MONTERO VARGAS</v>
          </cell>
          <cell r="B174" t="str">
            <v>TECNICO</v>
          </cell>
          <cell r="C174" t="str">
            <v>00-001-1684566-0</v>
          </cell>
          <cell r="D174">
            <v>29</v>
          </cell>
          <cell r="E174">
            <v>50000</v>
          </cell>
          <cell r="F174">
            <v>0</v>
          </cell>
          <cell r="G174">
            <v>50000</v>
          </cell>
          <cell r="H174">
            <v>1435</v>
          </cell>
          <cell r="I174">
            <v>1854</v>
          </cell>
          <cell r="J174">
            <v>1520</v>
          </cell>
          <cell r="K174">
            <v>425</v>
          </cell>
          <cell r="L174">
            <v>5234</v>
          </cell>
          <cell r="M174">
            <v>44766</v>
          </cell>
        </row>
        <row r="175">
          <cell r="A175" t="str">
            <v>TEODORO MORENO GONZALEZ</v>
          </cell>
          <cell r="B175" t="str">
            <v>TECNICO</v>
          </cell>
          <cell r="C175" t="str">
            <v>00-008-0005721-8</v>
          </cell>
          <cell r="D175">
            <v>30</v>
          </cell>
          <cell r="E175">
            <v>50000</v>
          </cell>
          <cell r="F175">
            <v>0</v>
          </cell>
          <cell r="G175">
            <v>50000</v>
          </cell>
          <cell r="H175">
            <v>1435</v>
          </cell>
          <cell r="I175">
            <v>1854</v>
          </cell>
          <cell r="J175">
            <v>1520</v>
          </cell>
          <cell r="K175">
            <v>28895.42</v>
          </cell>
          <cell r="L175">
            <v>33704.42</v>
          </cell>
          <cell r="M175">
            <v>16295.58</v>
          </cell>
        </row>
        <row r="176">
          <cell r="A176" t="str">
            <v>DARLIN EMILIO TEJADA SANCHEZ</v>
          </cell>
          <cell r="B176" t="str">
            <v>TECNICO</v>
          </cell>
          <cell r="C176" t="str">
            <v>00-031-0334864-9</v>
          </cell>
          <cell r="D176">
            <v>31</v>
          </cell>
          <cell r="E176">
            <v>40000</v>
          </cell>
          <cell r="F176">
            <v>0</v>
          </cell>
          <cell r="G176">
            <v>40000</v>
          </cell>
          <cell r="H176">
            <v>1148</v>
          </cell>
          <cell r="I176">
            <v>442.65</v>
          </cell>
          <cell r="J176">
            <v>1216</v>
          </cell>
          <cell r="K176">
            <v>425</v>
          </cell>
          <cell r="L176">
            <v>3231.65</v>
          </cell>
          <cell r="M176">
            <v>36768.35</v>
          </cell>
        </row>
        <row r="177">
          <cell r="A177" t="str">
            <v>FLORIDA FELIZ DIAZ</v>
          </cell>
          <cell r="B177" t="str">
            <v>SECRETARIA</v>
          </cell>
          <cell r="C177" t="str">
            <v>00-018-0014220-8</v>
          </cell>
          <cell r="D177">
            <v>31</v>
          </cell>
          <cell r="E177">
            <v>22050</v>
          </cell>
          <cell r="F177">
            <v>0</v>
          </cell>
          <cell r="G177">
            <v>22050</v>
          </cell>
          <cell r="H177">
            <v>632.84</v>
          </cell>
          <cell r="I177">
            <v>0</v>
          </cell>
          <cell r="J177">
            <v>670.32</v>
          </cell>
          <cell r="K177">
            <v>1601.2</v>
          </cell>
          <cell r="L177">
            <v>2904.36</v>
          </cell>
          <cell r="M177">
            <v>19145.64</v>
          </cell>
        </row>
        <row r="178">
          <cell r="A178" t="str">
            <v>JUAN ALBERTO DURAN RODRIGUEZ</v>
          </cell>
          <cell r="B178" t="str">
            <v>AUXILIAR</v>
          </cell>
          <cell r="C178" t="str">
            <v>00-086-0004418-7</v>
          </cell>
          <cell r="D178">
            <v>37</v>
          </cell>
          <cell r="E178">
            <v>11000</v>
          </cell>
          <cell r="F178">
            <v>0</v>
          </cell>
          <cell r="G178">
            <v>11000</v>
          </cell>
          <cell r="H178">
            <v>315.7</v>
          </cell>
          <cell r="I178">
            <v>0</v>
          </cell>
          <cell r="J178">
            <v>334.4</v>
          </cell>
          <cell r="K178">
            <v>25</v>
          </cell>
          <cell r="L178">
            <v>675.1</v>
          </cell>
          <cell r="M178">
            <v>10324.9</v>
          </cell>
        </row>
        <row r="179">
          <cell r="A179" t="str">
            <v>ROBERTO ROBLES SURUN</v>
          </cell>
          <cell r="B179" t="str">
            <v>AUXILIAR VETERINARIO</v>
          </cell>
          <cell r="C179" t="str">
            <v>00-097-0032105-3</v>
          </cell>
          <cell r="D179">
            <v>37</v>
          </cell>
          <cell r="E179">
            <v>11000</v>
          </cell>
          <cell r="F179">
            <v>0</v>
          </cell>
          <cell r="G179">
            <v>11000</v>
          </cell>
          <cell r="H179">
            <v>315.7</v>
          </cell>
          <cell r="I179">
            <v>0</v>
          </cell>
          <cell r="J179">
            <v>334.4</v>
          </cell>
          <cell r="K179">
            <v>25</v>
          </cell>
          <cell r="L179">
            <v>675.1</v>
          </cell>
          <cell r="M179">
            <v>10324.9</v>
          </cell>
        </row>
        <row r="180">
          <cell r="A180" t="str">
            <v>JUAN MANUEL RODRIGUEZ REYNOSO</v>
          </cell>
          <cell r="B180" t="str">
            <v>AUXILIAR VETERINARIO</v>
          </cell>
          <cell r="C180" t="str">
            <v>00-005-0041649-0</v>
          </cell>
          <cell r="D180">
            <v>38</v>
          </cell>
          <cell r="E180">
            <v>11000</v>
          </cell>
          <cell r="F180">
            <v>0</v>
          </cell>
          <cell r="G180">
            <v>11000</v>
          </cell>
          <cell r="H180">
            <v>315.7</v>
          </cell>
          <cell r="I180">
            <v>0</v>
          </cell>
          <cell r="J180">
            <v>334.4</v>
          </cell>
          <cell r="K180">
            <v>25</v>
          </cell>
          <cell r="L180">
            <v>675.1</v>
          </cell>
          <cell r="M180">
            <v>10324.9</v>
          </cell>
        </row>
        <row r="181">
          <cell r="A181" t="str">
            <v>FRANCISCO JAVIER PEÑA MOTA</v>
          </cell>
          <cell r="B181" t="str">
            <v>AUXILIAR</v>
          </cell>
          <cell r="C181" t="str">
            <v>00-047-0100246-3</v>
          </cell>
          <cell r="D181">
            <v>39</v>
          </cell>
          <cell r="E181">
            <v>11000</v>
          </cell>
          <cell r="F181">
            <v>0</v>
          </cell>
          <cell r="G181">
            <v>11000</v>
          </cell>
          <cell r="H181">
            <v>315.7</v>
          </cell>
          <cell r="I181">
            <v>0</v>
          </cell>
          <cell r="J181">
            <v>334.4</v>
          </cell>
          <cell r="K181">
            <v>25</v>
          </cell>
          <cell r="L181">
            <v>675.1</v>
          </cell>
          <cell r="M181">
            <v>10324.9</v>
          </cell>
        </row>
        <row r="182">
          <cell r="A182" t="str">
            <v>LUISA ADELA MORILLO OROZCO</v>
          </cell>
          <cell r="B182" t="str">
            <v>TECNICO</v>
          </cell>
          <cell r="C182" t="str">
            <v>00-001-0783803-9</v>
          </cell>
          <cell r="D182">
            <v>41</v>
          </cell>
          <cell r="E182">
            <v>50000</v>
          </cell>
          <cell r="F182">
            <v>0</v>
          </cell>
          <cell r="G182">
            <v>50000</v>
          </cell>
          <cell r="H182">
            <v>1435</v>
          </cell>
          <cell r="I182">
            <v>1854</v>
          </cell>
          <cell r="J182">
            <v>1520</v>
          </cell>
          <cell r="K182">
            <v>145</v>
          </cell>
          <cell r="L182">
            <v>4954</v>
          </cell>
          <cell r="M182">
            <v>45046</v>
          </cell>
        </row>
        <row r="183">
          <cell r="A183" t="str">
            <v>ANGELA YADIRA ROBERTS ROBLE</v>
          </cell>
          <cell r="B183" t="str">
            <v>TECNICO</v>
          </cell>
          <cell r="C183" t="str">
            <v>00-138-0006594-1</v>
          </cell>
          <cell r="D183">
            <v>43</v>
          </cell>
          <cell r="E183">
            <v>40000</v>
          </cell>
          <cell r="F183">
            <v>0</v>
          </cell>
          <cell r="G183">
            <v>40000</v>
          </cell>
          <cell r="H183">
            <v>1148</v>
          </cell>
          <cell r="I183">
            <v>442.65</v>
          </cell>
          <cell r="J183">
            <v>1216</v>
          </cell>
          <cell r="K183">
            <v>2425</v>
          </cell>
          <cell r="L183">
            <v>5231.6499999999996</v>
          </cell>
          <cell r="M183">
            <v>34768.35</v>
          </cell>
        </row>
        <row r="184">
          <cell r="A184" t="str">
            <v>EUSBERTO M. RODRIGUEZ SANCHEZ</v>
          </cell>
          <cell r="B184" t="str">
            <v>ENCARGADO (A)</v>
          </cell>
          <cell r="C184" t="str">
            <v>00-044-0002507-0</v>
          </cell>
          <cell r="D184">
            <v>44</v>
          </cell>
          <cell r="E184">
            <v>50000</v>
          </cell>
          <cell r="F184">
            <v>0</v>
          </cell>
          <cell r="G184">
            <v>50000</v>
          </cell>
          <cell r="H184">
            <v>1435</v>
          </cell>
          <cell r="I184">
            <v>1854</v>
          </cell>
          <cell r="J184">
            <v>1520</v>
          </cell>
          <cell r="K184">
            <v>9999.09</v>
          </cell>
          <cell r="L184">
            <v>14808.09</v>
          </cell>
          <cell r="M184">
            <v>35191.910000000003</v>
          </cell>
        </row>
        <row r="185">
          <cell r="A185" t="str">
            <v>GLORIVE DE LA ALTAGRACIA LOPEZ SALO</v>
          </cell>
          <cell r="B185" t="str">
            <v>TECNICO</v>
          </cell>
          <cell r="C185" t="str">
            <v>00-026-0089506-0</v>
          </cell>
          <cell r="D185">
            <v>46</v>
          </cell>
          <cell r="E185">
            <v>50000</v>
          </cell>
          <cell r="F185">
            <v>0</v>
          </cell>
          <cell r="G185">
            <v>50000</v>
          </cell>
          <cell r="H185">
            <v>1435</v>
          </cell>
          <cell r="I185">
            <v>1854</v>
          </cell>
          <cell r="J185">
            <v>1520</v>
          </cell>
          <cell r="K185">
            <v>425</v>
          </cell>
          <cell r="L185">
            <v>5234</v>
          </cell>
          <cell r="M185">
            <v>44766</v>
          </cell>
        </row>
        <row r="186">
          <cell r="A186" t="str">
            <v>ARIDIO EUSEBIO MARTINEZ MICELI</v>
          </cell>
          <cell r="B186" t="str">
            <v>TECNICO</v>
          </cell>
          <cell r="C186" t="str">
            <v>00-001-0086680-5</v>
          </cell>
          <cell r="D186">
            <v>49</v>
          </cell>
          <cell r="E186">
            <v>40000</v>
          </cell>
          <cell r="F186">
            <v>0</v>
          </cell>
          <cell r="G186">
            <v>40000</v>
          </cell>
          <cell r="H186">
            <v>1148</v>
          </cell>
          <cell r="I186">
            <v>442.65</v>
          </cell>
          <cell r="J186">
            <v>1216</v>
          </cell>
          <cell r="K186">
            <v>425</v>
          </cell>
          <cell r="L186">
            <v>3231.65</v>
          </cell>
          <cell r="M186">
            <v>36768.35</v>
          </cell>
        </row>
        <row r="187">
          <cell r="A187" t="str">
            <v>FRANCISCO JAVIER ADAMES PEREZ</v>
          </cell>
          <cell r="B187" t="str">
            <v>AUXILIAR VETERINARIO</v>
          </cell>
          <cell r="C187" t="str">
            <v>00-081-0001635-4</v>
          </cell>
          <cell r="D187">
            <v>49</v>
          </cell>
          <cell r="E187">
            <v>11000</v>
          </cell>
          <cell r="F187">
            <v>0</v>
          </cell>
          <cell r="G187">
            <v>11000</v>
          </cell>
          <cell r="H187">
            <v>315.7</v>
          </cell>
          <cell r="I187">
            <v>0</v>
          </cell>
          <cell r="J187">
            <v>334.4</v>
          </cell>
          <cell r="K187">
            <v>25</v>
          </cell>
          <cell r="L187">
            <v>675.1</v>
          </cell>
          <cell r="M187">
            <v>10324.9</v>
          </cell>
        </row>
        <row r="188">
          <cell r="A188" t="str">
            <v>JOHAN DE LA CRUZ DE LA CRUZ</v>
          </cell>
          <cell r="B188" t="str">
            <v>DIGITADOR</v>
          </cell>
          <cell r="C188" t="str">
            <v>00-402-2474295-3</v>
          </cell>
          <cell r="D188">
            <v>56</v>
          </cell>
          <cell r="E188">
            <v>22050</v>
          </cell>
          <cell r="F188">
            <v>0</v>
          </cell>
          <cell r="G188">
            <v>22050</v>
          </cell>
          <cell r="H188">
            <v>632.84</v>
          </cell>
          <cell r="I188">
            <v>0</v>
          </cell>
          <cell r="J188">
            <v>670.32</v>
          </cell>
          <cell r="K188">
            <v>25</v>
          </cell>
          <cell r="L188">
            <v>1328.16</v>
          </cell>
          <cell r="M188">
            <v>20721.84</v>
          </cell>
        </row>
        <row r="189">
          <cell r="A189" t="str">
            <v>VICTOR ALFONSO CASTILLO DURAN</v>
          </cell>
          <cell r="B189" t="str">
            <v>AUXILIAR ARCHIVO Y CORRESPOND</v>
          </cell>
          <cell r="C189" t="str">
            <v>00-402-2006791-8</v>
          </cell>
          <cell r="D189">
            <v>60</v>
          </cell>
          <cell r="E189">
            <v>22050</v>
          </cell>
          <cell r="F189">
            <v>0</v>
          </cell>
          <cell r="G189">
            <v>22050</v>
          </cell>
          <cell r="H189">
            <v>632.84</v>
          </cell>
          <cell r="I189">
            <v>0</v>
          </cell>
          <cell r="J189">
            <v>670.32</v>
          </cell>
          <cell r="K189">
            <v>25</v>
          </cell>
          <cell r="L189">
            <v>1328.16</v>
          </cell>
          <cell r="M189">
            <v>20721.84</v>
          </cell>
        </row>
        <row r="190">
          <cell r="A190" t="str">
            <v>EUCLIDES MIGUEL GUTIERREZ</v>
          </cell>
          <cell r="B190" t="str">
            <v>TECNICO</v>
          </cell>
          <cell r="C190" t="str">
            <v>00-034-0000678-3</v>
          </cell>
          <cell r="D190">
            <v>60</v>
          </cell>
          <cell r="E190">
            <v>50000</v>
          </cell>
          <cell r="F190">
            <v>0</v>
          </cell>
          <cell r="G190">
            <v>50000</v>
          </cell>
          <cell r="H190">
            <v>1435</v>
          </cell>
          <cell r="I190">
            <v>1854</v>
          </cell>
          <cell r="J190">
            <v>1520</v>
          </cell>
          <cell r="K190">
            <v>425</v>
          </cell>
          <cell r="L190">
            <v>5234</v>
          </cell>
          <cell r="M190">
            <v>44766</v>
          </cell>
        </row>
        <row r="191">
          <cell r="A191" t="str">
            <v>SEVERINO SANCHEZ GONZALEZ</v>
          </cell>
          <cell r="B191" t="str">
            <v>AUXILIAR</v>
          </cell>
          <cell r="C191" t="str">
            <v>00-001-0586987-9</v>
          </cell>
          <cell r="D191">
            <v>62</v>
          </cell>
          <cell r="E191">
            <v>11000</v>
          </cell>
          <cell r="F191">
            <v>0</v>
          </cell>
          <cell r="G191">
            <v>11000</v>
          </cell>
          <cell r="H191">
            <v>315.7</v>
          </cell>
          <cell r="I191">
            <v>0</v>
          </cell>
          <cell r="J191">
            <v>334.4</v>
          </cell>
          <cell r="K191">
            <v>25</v>
          </cell>
          <cell r="L191">
            <v>675.1</v>
          </cell>
          <cell r="M191">
            <v>10324.9</v>
          </cell>
        </row>
        <row r="192">
          <cell r="A192" t="str">
            <v>ROXANNA FRANCO OFREER</v>
          </cell>
          <cell r="B192" t="str">
            <v>TECNICO III</v>
          </cell>
          <cell r="C192" t="str">
            <v>00-223-0036380-5</v>
          </cell>
          <cell r="D192">
            <v>64</v>
          </cell>
          <cell r="E192">
            <v>35000</v>
          </cell>
          <cell r="F192">
            <v>0</v>
          </cell>
          <cell r="G192">
            <v>35000</v>
          </cell>
          <cell r="H192">
            <v>1004.5</v>
          </cell>
          <cell r="I192">
            <v>0</v>
          </cell>
          <cell r="J192">
            <v>1064</v>
          </cell>
          <cell r="K192">
            <v>425</v>
          </cell>
          <cell r="L192">
            <v>2493.5</v>
          </cell>
          <cell r="M192">
            <v>32506.5</v>
          </cell>
        </row>
        <row r="193">
          <cell r="A193" t="str">
            <v>JAQUELIN PAULINO GUZMAN</v>
          </cell>
          <cell r="B193" t="str">
            <v>AUXILIAR VETERINARIO</v>
          </cell>
          <cell r="C193" t="str">
            <v>00-056-0059482-3</v>
          </cell>
          <cell r="D193">
            <v>66</v>
          </cell>
          <cell r="E193">
            <v>11000</v>
          </cell>
          <cell r="F193">
            <v>0</v>
          </cell>
          <cell r="G193">
            <v>11000</v>
          </cell>
          <cell r="H193">
            <v>315.7</v>
          </cell>
          <cell r="I193">
            <v>0</v>
          </cell>
          <cell r="J193">
            <v>334.4</v>
          </cell>
          <cell r="K193">
            <v>25</v>
          </cell>
          <cell r="L193">
            <v>675.1</v>
          </cell>
          <cell r="M193">
            <v>10324.9</v>
          </cell>
        </row>
        <row r="194">
          <cell r="A194" t="str">
            <v>CARLOS MANUEL GARCIA MORETA</v>
          </cell>
          <cell r="B194" t="str">
            <v>DIGITADOR</v>
          </cell>
          <cell r="C194" t="str">
            <v>00-012-0106780-6</v>
          </cell>
          <cell r="D194">
            <v>67</v>
          </cell>
          <cell r="E194">
            <v>22050</v>
          </cell>
          <cell r="F194">
            <v>0</v>
          </cell>
          <cell r="G194">
            <v>22050</v>
          </cell>
          <cell r="H194">
            <v>632.84</v>
          </cell>
          <cell r="I194">
            <v>0</v>
          </cell>
          <cell r="J194">
            <v>670.32</v>
          </cell>
          <cell r="K194">
            <v>25</v>
          </cell>
          <cell r="L194">
            <v>1328.16</v>
          </cell>
          <cell r="M194">
            <v>20721.84</v>
          </cell>
        </row>
        <row r="195">
          <cell r="A195" t="str">
            <v>JOSE MANUEL SEGURA DE OLEO</v>
          </cell>
          <cell r="B195" t="str">
            <v>TECNICO</v>
          </cell>
          <cell r="C195" t="str">
            <v>00-016-0001659-4</v>
          </cell>
          <cell r="D195">
            <v>68</v>
          </cell>
          <cell r="E195">
            <v>50000</v>
          </cell>
          <cell r="F195">
            <v>0</v>
          </cell>
          <cell r="G195">
            <v>50000</v>
          </cell>
          <cell r="H195">
            <v>1435</v>
          </cell>
          <cell r="I195">
            <v>1854</v>
          </cell>
          <cell r="J195">
            <v>1520</v>
          </cell>
          <cell r="K195">
            <v>525</v>
          </cell>
          <cell r="L195">
            <v>5334</v>
          </cell>
          <cell r="M195">
            <v>44666</v>
          </cell>
        </row>
        <row r="196">
          <cell r="A196" t="str">
            <v>LUISA ALBANIA TORRES ABREU</v>
          </cell>
          <cell r="B196" t="str">
            <v>TECNICO III</v>
          </cell>
          <cell r="C196" t="str">
            <v>00-001-0775288-3</v>
          </cell>
          <cell r="D196">
            <v>68</v>
          </cell>
          <cell r="E196">
            <v>35000</v>
          </cell>
          <cell r="F196">
            <v>0</v>
          </cell>
          <cell r="G196">
            <v>35000</v>
          </cell>
          <cell r="H196">
            <v>1004.5</v>
          </cell>
          <cell r="I196">
            <v>0</v>
          </cell>
          <cell r="J196">
            <v>1064</v>
          </cell>
          <cell r="K196">
            <v>425</v>
          </cell>
          <cell r="L196">
            <v>2493.5</v>
          </cell>
          <cell r="M196">
            <v>32506.5</v>
          </cell>
        </row>
        <row r="197">
          <cell r="A197" t="str">
            <v>LUIS AMAURIS RAMIREZ</v>
          </cell>
          <cell r="B197" t="str">
            <v>MENSAJERO EXTERNO</v>
          </cell>
          <cell r="C197" t="str">
            <v>00-001-1094151-5</v>
          </cell>
          <cell r="D197">
            <v>71</v>
          </cell>
          <cell r="E197">
            <v>22000</v>
          </cell>
          <cell r="F197">
            <v>0</v>
          </cell>
          <cell r="G197">
            <v>22000</v>
          </cell>
          <cell r="H197">
            <v>631.4</v>
          </cell>
          <cell r="I197">
            <v>0</v>
          </cell>
          <cell r="J197">
            <v>668.8</v>
          </cell>
          <cell r="K197">
            <v>25</v>
          </cell>
          <cell r="L197">
            <v>1325.2</v>
          </cell>
          <cell r="M197">
            <v>20674.8</v>
          </cell>
        </row>
        <row r="198">
          <cell r="A198" t="str">
            <v>RUTH C. FERRERAS</v>
          </cell>
          <cell r="B198" t="str">
            <v>TECNICO</v>
          </cell>
          <cell r="C198" t="str">
            <v>00-018-0031985-5</v>
          </cell>
          <cell r="D198">
            <v>72</v>
          </cell>
          <cell r="E198">
            <v>50000</v>
          </cell>
          <cell r="F198">
            <v>0</v>
          </cell>
          <cell r="G198">
            <v>50000</v>
          </cell>
          <cell r="H198">
            <v>1435</v>
          </cell>
          <cell r="I198">
            <v>1400.27</v>
          </cell>
          <cell r="J198">
            <v>1520</v>
          </cell>
          <cell r="K198">
            <v>9167.4699999999993</v>
          </cell>
          <cell r="L198">
            <v>13522.74</v>
          </cell>
          <cell r="M198">
            <v>36477.26</v>
          </cell>
        </row>
        <row r="199">
          <cell r="A199" t="str">
            <v>CANDIDA MARIA ROSARIO HERNANDEZ</v>
          </cell>
          <cell r="B199" t="str">
            <v>CONSERJE</v>
          </cell>
          <cell r="C199" t="str">
            <v>00-027-0024937-4</v>
          </cell>
          <cell r="D199">
            <v>74</v>
          </cell>
          <cell r="E199">
            <v>11000</v>
          </cell>
          <cell r="F199">
            <v>0</v>
          </cell>
          <cell r="G199">
            <v>11000</v>
          </cell>
          <cell r="H199">
            <v>315.7</v>
          </cell>
          <cell r="I199">
            <v>0</v>
          </cell>
          <cell r="J199">
            <v>334.4</v>
          </cell>
          <cell r="K199">
            <v>25</v>
          </cell>
          <cell r="L199">
            <v>675.1</v>
          </cell>
          <cell r="M199">
            <v>10324.9</v>
          </cell>
        </row>
        <row r="200">
          <cell r="A200" t="str">
            <v>VICTOR MANUEL TAVERAS PEREZ</v>
          </cell>
          <cell r="B200" t="str">
            <v>AUXILIAR VETERINARIO</v>
          </cell>
          <cell r="C200" t="str">
            <v>00-054-0113035-5</v>
          </cell>
          <cell r="D200">
            <v>75</v>
          </cell>
          <cell r="E200">
            <v>11000</v>
          </cell>
          <cell r="F200">
            <v>0</v>
          </cell>
          <cell r="G200">
            <v>11000</v>
          </cell>
          <cell r="H200">
            <v>315.7</v>
          </cell>
          <cell r="I200">
            <v>0</v>
          </cell>
          <cell r="J200">
            <v>334.4</v>
          </cell>
          <cell r="K200">
            <v>1825</v>
          </cell>
          <cell r="L200">
            <v>2475.1</v>
          </cell>
          <cell r="M200">
            <v>8524.9</v>
          </cell>
        </row>
        <row r="201">
          <cell r="A201" t="str">
            <v>JHON NOEL GUERRERO AYBAR</v>
          </cell>
          <cell r="B201" t="str">
            <v>TECNICO</v>
          </cell>
          <cell r="C201" t="str">
            <v>00-003-0121635-4</v>
          </cell>
          <cell r="D201">
            <v>76</v>
          </cell>
          <cell r="E201">
            <v>35000</v>
          </cell>
          <cell r="F201">
            <v>0</v>
          </cell>
          <cell r="G201">
            <v>35000</v>
          </cell>
          <cell r="H201">
            <v>1004.5</v>
          </cell>
          <cell r="I201">
            <v>0</v>
          </cell>
          <cell r="J201">
            <v>1064</v>
          </cell>
          <cell r="K201">
            <v>25</v>
          </cell>
          <cell r="L201">
            <v>2093.5</v>
          </cell>
          <cell r="M201">
            <v>32906.5</v>
          </cell>
        </row>
        <row r="202">
          <cell r="A202" t="str">
            <v>ALICIA ELYSSE SEGURA MANZUETA</v>
          </cell>
          <cell r="B202" t="str">
            <v>TECNICO</v>
          </cell>
          <cell r="C202" t="str">
            <v>00-001-1849011-9</v>
          </cell>
          <cell r="D202">
            <v>79</v>
          </cell>
          <cell r="E202">
            <v>40000</v>
          </cell>
          <cell r="F202">
            <v>0</v>
          </cell>
          <cell r="G202">
            <v>40000</v>
          </cell>
          <cell r="H202">
            <v>1148</v>
          </cell>
          <cell r="I202">
            <v>442.65</v>
          </cell>
          <cell r="J202">
            <v>1216</v>
          </cell>
          <cell r="K202">
            <v>1105</v>
          </cell>
          <cell r="L202">
            <v>3911.65</v>
          </cell>
          <cell r="M202">
            <v>36088.35</v>
          </cell>
        </row>
        <row r="203">
          <cell r="A203" t="str">
            <v>CELESTE ALTAGRA MOQUETE DE MATOS</v>
          </cell>
          <cell r="B203" t="str">
            <v>TECNICO</v>
          </cell>
          <cell r="C203" t="str">
            <v>00-077-0002904-9</v>
          </cell>
          <cell r="D203">
            <v>79</v>
          </cell>
          <cell r="E203">
            <v>50000</v>
          </cell>
          <cell r="F203">
            <v>0</v>
          </cell>
          <cell r="G203">
            <v>50000</v>
          </cell>
          <cell r="H203">
            <v>1435</v>
          </cell>
          <cell r="I203">
            <v>1854</v>
          </cell>
          <cell r="J203">
            <v>1520</v>
          </cell>
          <cell r="K203">
            <v>34575.93</v>
          </cell>
          <cell r="L203">
            <v>39384.93</v>
          </cell>
          <cell r="M203">
            <v>10615.07</v>
          </cell>
        </row>
        <row r="204">
          <cell r="A204" t="str">
            <v>RAMON SANABIO BATISTA</v>
          </cell>
          <cell r="B204" t="str">
            <v>AUXILIAR VETERINARIO</v>
          </cell>
          <cell r="C204" t="str">
            <v>00-050-0021334-7</v>
          </cell>
          <cell r="D204">
            <v>82</v>
          </cell>
          <cell r="E204">
            <v>11000</v>
          </cell>
          <cell r="F204">
            <v>0</v>
          </cell>
          <cell r="G204">
            <v>11000</v>
          </cell>
          <cell r="H204">
            <v>315.7</v>
          </cell>
          <cell r="I204">
            <v>0</v>
          </cell>
          <cell r="J204">
            <v>334.4</v>
          </cell>
          <cell r="K204">
            <v>25</v>
          </cell>
          <cell r="L204">
            <v>675.1</v>
          </cell>
          <cell r="M204">
            <v>10324.9</v>
          </cell>
        </row>
        <row r="205">
          <cell r="A205" t="str">
            <v>RAMON LEONARDO</v>
          </cell>
          <cell r="B205" t="str">
            <v>AUXILIAR</v>
          </cell>
          <cell r="C205" t="str">
            <v>00-027-0021429-5</v>
          </cell>
          <cell r="D205">
            <v>83</v>
          </cell>
          <cell r="E205">
            <v>11000</v>
          </cell>
          <cell r="F205">
            <v>0</v>
          </cell>
          <cell r="G205">
            <v>11000</v>
          </cell>
          <cell r="H205">
            <v>315.7</v>
          </cell>
          <cell r="I205">
            <v>0</v>
          </cell>
          <cell r="J205">
            <v>334.4</v>
          </cell>
          <cell r="K205">
            <v>679</v>
          </cell>
          <cell r="L205">
            <v>1329.1</v>
          </cell>
          <cell r="M205">
            <v>9670.9</v>
          </cell>
        </row>
        <row r="206">
          <cell r="A206" t="str">
            <v>NURKI EUNICE TORRES REYES</v>
          </cell>
          <cell r="B206" t="str">
            <v>ENCARGADO ESTADISTICAS</v>
          </cell>
          <cell r="C206" t="str">
            <v>00-034-0033305-4</v>
          </cell>
          <cell r="D206">
            <v>85</v>
          </cell>
          <cell r="E206">
            <v>31500</v>
          </cell>
          <cell r="F206">
            <v>0</v>
          </cell>
          <cell r="G206">
            <v>31500</v>
          </cell>
          <cell r="H206">
            <v>904.05</v>
          </cell>
          <cell r="I206">
            <v>0</v>
          </cell>
          <cell r="J206">
            <v>957.6</v>
          </cell>
          <cell r="K206">
            <v>25</v>
          </cell>
          <cell r="L206">
            <v>1886.65</v>
          </cell>
          <cell r="M206">
            <v>29613.35</v>
          </cell>
        </row>
        <row r="207">
          <cell r="A207" t="str">
            <v>MARIA ARELIS BAEZ OVALLE</v>
          </cell>
          <cell r="B207" t="str">
            <v>ENCARGADO ESTADISTICAS</v>
          </cell>
          <cell r="C207" t="str">
            <v>00-056-0098433-9</v>
          </cell>
          <cell r="D207">
            <v>86</v>
          </cell>
          <cell r="E207">
            <v>31500</v>
          </cell>
          <cell r="F207">
            <v>0</v>
          </cell>
          <cell r="G207">
            <v>31500</v>
          </cell>
          <cell r="H207">
            <v>904.05</v>
          </cell>
          <cell r="I207">
            <v>0</v>
          </cell>
          <cell r="J207">
            <v>957.6</v>
          </cell>
          <cell r="K207">
            <v>1537.45</v>
          </cell>
          <cell r="L207">
            <v>3399.1</v>
          </cell>
          <cell r="M207">
            <v>28100.9</v>
          </cell>
        </row>
        <row r="208">
          <cell r="A208" t="str">
            <v>JOSEFINA ALVAREZ H.</v>
          </cell>
          <cell r="B208" t="str">
            <v>AUXILIAR</v>
          </cell>
          <cell r="C208" t="str">
            <v>00-001-0690985-6</v>
          </cell>
          <cell r="D208">
            <v>86</v>
          </cell>
          <cell r="E208">
            <v>11000</v>
          </cell>
          <cell r="F208">
            <v>0</v>
          </cell>
          <cell r="G208">
            <v>11000</v>
          </cell>
          <cell r="H208">
            <v>315.7</v>
          </cell>
          <cell r="I208">
            <v>0</v>
          </cell>
          <cell r="J208">
            <v>334.4</v>
          </cell>
          <cell r="K208">
            <v>125</v>
          </cell>
          <cell r="L208">
            <v>775.1</v>
          </cell>
          <cell r="M208">
            <v>10224.9</v>
          </cell>
        </row>
        <row r="209">
          <cell r="A209" t="str">
            <v>JUAN VALERIO</v>
          </cell>
          <cell r="B209" t="str">
            <v>SERENO</v>
          </cell>
          <cell r="C209" t="str">
            <v>00-037-0038629-9</v>
          </cell>
          <cell r="D209">
            <v>87</v>
          </cell>
          <cell r="E209">
            <v>11000</v>
          </cell>
          <cell r="F209">
            <v>0</v>
          </cell>
          <cell r="G209">
            <v>11000</v>
          </cell>
          <cell r="H209">
            <v>315.7</v>
          </cell>
          <cell r="I209">
            <v>0</v>
          </cell>
          <cell r="J209">
            <v>334.4</v>
          </cell>
          <cell r="K209">
            <v>25</v>
          </cell>
          <cell r="L209">
            <v>675.1</v>
          </cell>
          <cell r="M209">
            <v>10324.9</v>
          </cell>
        </row>
        <row r="210">
          <cell r="A210" t="str">
            <v>ANTONIA ANDUJAR PAULINO</v>
          </cell>
          <cell r="B210" t="str">
            <v>TECNICO</v>
          </cell>
          <cell r="C210" t="str">
            <v>00-001-0583846-0</v>
          </cell>
          <cell r="D210">
            <v>88</v>
          </cell>
          <cell r="E210">
            <v>30000</v>
          </cell>
          <cell r="F210">
            <v>0</v>
          </cell>
          <cell r="G210">
            <v>30000</v>
          </cell>
          <cell r="H210">
            <v>861</v>
          </cell>
          <cell r="I210">
            <v>0</v>
          </cell>
          <cell r="J210">
            <v>912</v>
          </cell>
          <cell r="K210">
            <v>1135</v>
          </cell>
          <cell r="L210">
            <v>2908</v>
          </cell>
          <cell r="M210">
            <v>27092</v>
          </cell>
        </row>
        <row r="211">
          <cell r="A211" t="str">
            <v>HERIBERTO MARTE LIRIANO</v>
          </cell>
          <cell r="B211" t="str">
            <v>AUXILIAR VETERINARIO</v>
          </cell>
          <cell r="C211" t="str">
            <v>00-055-0000727-2</v>
          </cell>
          <cell r="D211">
            <v>90</v>
          </cell>
          <cell r="E211">
            <v>11000</v>
          </cell>
          <cell r="F211">
            <v>0</v>
          </cell>
          <cell r="G211">
            <v>11000</v>
          </cell>
          <cell r="H211">
            <v>315.7</v>
          </cell>
          <cell r="I211">
            <v>0</v>
          </cell>
          <cell r="J211">
            <v>334.4</v>
          </cell>
          <cell r="K211">
            <v>25</v>
          </cell>
          <cell r="L211">
            <v>675.1</v>
          </cell>
          <cell r="M211">
            <v>10324.9</v>
          </cell>
        </row>
        <row r="212">
          <cell r="A212" t="str">
            <v>DANNY CUEVAS NUÑEZ</v>
          </cell>
          <cell r="B212" t="str">
            <v>TECNICO</v>
          </cell>
          <cell r="C212" t="str">
            <v>00-001-1107199-9</v>
          </cell>
          <cell r="D212">
            <v>90</v>
          </cell>
          <cell r="E212">
            <v>50000</v>
          </cell>
          <cell r="F212">
            <v>0</v>
          </cell>
          <cell r="G212">
            <v>50000</v>
          </cell>
          <cell r="H212">
            <v>1435</v>
          </cell>
          <cell r="I212">
            <v>1854</v>
          </cell>
          <cell r="J212">
            <v>1520</v>
          </cell>
          <cell r="K212">
            <v>425</v>
          </cell>
          <cell r="L212">
            <v>5234</v>
          </cell>
          <cell r="M212">
            <v>44766</v>
          </cell>
        </row>
        <row r="213">
          <cell r="A213" t="str">
            <v>FRANYI VASQUEZ SANCHEZ</v>
          </cell>
          <cell r="B213" t="str">
            <v>AUXILIAR VETERINARIO</v>
          </cell>
          <cell r="C213" t="str">
            <v>00-049-0087573-5</v>
          </cell>
          <cell r="D213">
            <v>91</v>
          </cell>
          <cell r="E213">
            <v>11000</v>
          </cell>
          <cell r="F213">
            <v>0</v>
          </cell>
          <cell r="G213">
            <v>11000</v>
          </cell>
          <cell r="H213">
            <v>315.7</v>
          </cell>
          <cell r="I213">
            <v>0</v>
          </cell>
          <cell r="J213">
            <v>334.4</v>
          </cell>
          <cell r="K213">
            <v>25</v>
          </cell>
          <cell r="L213">
            <v>675.1</v>
          </cell>
          <cell r="M213">
            <v>10324.9</v>
          </cell>
        </row>
        <row r="214">
          <cell r="A214" t="str">
            <v>ALCIBIADES V. DIAZ FERRERAS</v>
          </cell>
          <cell r="B214" t="str">
            <v>TECNICO</v>
          </cell>
          <cell r="C214" t="str">
            <v>00-001-0396111-6</v>
          </cell>
          <cell r="D214">
            <v>92</v>
          </cell>
          <cell r="E214">
            <v>50000</v>
          </cell>
          <cell r="F214">
            <v>0</v>
          </cell>
          <cell r="G214">
            <v>50000</v>
          </cell>
          <cell r="H214">
            <v>1435</v>
          </cell>
          <cell r="I214">
            <v>1854</v>
          </cell>
          <cell r="J214">
            <v>1520</v>
          </cell>
          <cell r="K214">
            <v>3075</v>
          </cell>
          <cell r="L214">
            <v>7884</v>
          </cell>
          <cell r="M214">
            <v>42116</v>
          </cell>
        </row>
        <row r="215">
          <cell r="A215" t="str">
            <v>RODOLFO ENRIQUE DELMONTE BERAS</v>
          </cell>
          <cell r="B215" t="str">
            <v>TECNICO</v>
          </cell>
          <cell r="C215" t="str">
            <v>00-001-0246767-7</v>
          </cell>
          <cell r="D215">
            <v>93</v>
          </cell>
          <cell r="E215">
            <v>50000</v>
          </cell>
          <cell r="F215">
            <v>0</v>
          </cell>
          <cell r="G215">
            <v>50000</v>
          </cell>
          <cell r="H215">
            <v>1435</v>
          </cell>
          <cell r="I215">
            <v>1854</v>
          </cell>
          <cell r="J215">
            <v>1520</v>
          </cell>
          <cell r="K215">
            <v>825</v>
          </cell>
          <cell r="L215">
            <v>5634</v>
          </cell>
          <cell r="M215">
            <v>44366</v>
          </cell>
        </row>
        <row r="216">
          <cell r="A216" t="str">
            <v>JOSE FAUSTO RODRIGUEZ RESTITUYO</v>
          </cell>
          <cell r="B216" t="str">
            <v>AUXILIAR VETERINARIO</v>
          </cell>
          <cell r="C216" t="str">
            <v>00-047-0106271-5</v>
          </cell>
          <cell r="D216">
            <v>96</v>
          </cell>
          <cell r="E216">
            <v>11000</v>
          </cell>
          <cell r="F216">
            <v>0</v>
          </cell>
          <cell r="G216">
            <v>11000</v>
          </cell>
          <cell r="H216">
            <v>315.7</v>
          </cell>
          <cell r="I216">
            <v>0</v>
          </cell>
          <cell r="J216">
            <v>334.4</v>
          </cell>
          <cell r="K216">
            <v>825</v>
          </cell>
          <cell r="L216">
            <v>1475.1</v>
          </cell>
          <cell r="M216">
            <v>9524.9</v>
          </cell>
        </row>
        <row r="217">
          <cell r="A217" t="str">
            <v>MIGUEL DANILO MOREL DILONE</v>
          </cell>
          <cell r="B217" t="str">
            <v>AUXILIAR VETERINARIO</v>
          </cell>
          <cell r="C217" t="str">
            <v>00-046-0035277-9</v>
          </cell>
          <cell r="D217">
            <v>97</v>
          </cell>
          <cell r="E217">
            <v>11000</v>
          </cell>
          <cell r="F217">
            <v>0</v>
          </cell>
          <cell r="G217">
            <v>11000</v>
          </cell>
          <cell r="H217">
            <v>315.7</v>
          </cell>
          <cell r="I217">
            <v>0</v>
          </cell>
          <cell r="J217">
            <v>334.4</v>
          </cell>
          <cell r="K217">
            <v>4481.62</v>
          </cell>
          <cell r="L217">
            <v>5131.72</v>
          </cell>
          <cell r="M217">
            <v>5868.28</v>
          </cell>
        </row>
        <row r="218">
          <cell r="A218" t="str">
            <v>FERNANDO VALERIO SANTOS</v>
          </cell>
          <cell r="B218" t="str">
            <v>AUXILIAR</v>
          </cell>
          <cell r="C218" t="str">
            <v>00-047-0080533-8</v>
          </cell>
          <cell r="D218">
            <v>97</v>
          </cell>
          <cell r="E218">
            <v>11000</v>
          </cell>
          <cell r="F218">
            <v>0</v>
          </cell>
          <cell r="G218">
            <v>11000</v>
          </cell>
          <cell r="H218">
            <v>315.7</v>
          </cell>
          <cell r="I218">
            <v>0</v>
          </cell>
          <cell r="J218">
            <v>334.4</v>
          </cell>
          <cell r="K218">
            <v>25</v>
          </cell>
          <cell r="L218">
            <v>675.1</v>
          </cell>
          <cell r="M218">
            <v>10324.9</v>
          </cell>
        </row>
        <row r="219">
          <cell r="A219" t="str">
            <v>ARIEL DE JESUS ZUAREZ JIMENEZ</v>
          </cell>
          <cell r="B219" t="str">
            <v>TECNICO</v>
          </cell>
          <cell r="C219" t="str">
            <v>00-054-0126659-7</v>
          </cell>
          <cell r="D219">
            <v>100</v>
          </cell>
          <cell r="E219">
            <v>50000</v>
          </cell>
          <cell r="F219">
            <v>0</v>
          </cell>
          <cell r="G219">
            <v>50000</v>
          </cell>
          <cell r="H219">
            <v>1435</v>
          </cell>
          <cell r="I219">
            <v>1854</v>
          </cell>
          <cell r="J219">
            <v>1520</v>
          </cell>
          <cell r="K219">
            <v>9248.5300000000007</v>
          </cell>
          <cell r="L219">
            <v>14057.53</v>
          </cell>
          <cell r="M219">
            <v>35942.47</v>
          </cell>
        </row>
        <row r="220">
          <cell r="A220" t="str">
            <v>RAMON LEONARDO BORGEN SANTANA</v>
          </cell>
          <cell r="B220" t="str">
            <v>AUXILIAR ALMACEN</v>
          </cell>
          <cell r="C220" t="str">
            <v>00-001-1659204-9</v>
          </cell>
          <cell r="D220">
            <v>101</v>
          </cell>
          <cell r="E220">
            <v>22050</v>
          </cell>
          <cell r="F220">
            <v>0</v>
          </cell>
          <cell r="G220">
            <v>22050</v>
          </cell>
          <cell r="H220">
            <v>632.84</v>
          </cell>
          <cell r="I220">
            <v>0</v>
          </cell>
          <cell r="J220">
            <v>670.32</v>
          </cell>
          <cell r="K220">
            <v>25</v>
          </cell>
          <cell r="L220">
            <v>1328.16</v>
          </cell>
          <cell r="M220">
            <v>20721.84</v>
          </cell>
        </row>
        <row r="221">
          <cell r="A221" t="str">
            <v>FELIX ROA SUBERBI</v>
          </cell>
          <cell r="B221" t="str">
            <v>AUXILIAR</v>
          </cell>
          <cell r="C221" t="str">
            <v>00-011-0015191-7</v>
          </cell>
          <cell r="D221">
            <v>103</v>
          </cell>
          <cell r="E221">
            <v>11000</v>
          </cell>
          <cell r="F221">
            <v>0</v>
          </cell>
          <cell r="G221">
            <v>11000</v>
          </cell>
          <cell r="H221">
            <v>315.7</v>
          </cell>
          <cell r="I221">
            <v>0</v>
          </cell>
          <cell r="J221">
            <v>334.4</v>
          </cell>
          <cell r="K221">
            <v>25</v>
          </cell>
          <cell r="L221">
            <v>675.1</v>
          </cell>
          <cell r="M221">
            <v>10324.9</v>
          </cell>
        </row>
        <row r="222">
          <cell r="A222" t="str">
            <v>ALBERTO VASQUEZ PEREZ</v>
          </cell>
          <cell r="B222" t="str">
            <v>AUXILIAR VETERINARIO</v>
          </cell>
          <cell r="C222" t="str">
            <v>00-087-0019755-4</v>
          </cell>
          <cell r="D222">
            <v>104</v>
          </cell>
          <cell r="E222">
            <v>30000</v>
          </cell>
          <cell r="F222">
            <v>0</v>
          </cell>
          <cell r="G222">
            <v>30000</v>
          </cell>
          <cell r="H222">
            <v>861</v>
          </cell>
          <cell r="I222">
            <v>0</v>
          </cell>
          <cell r="J222">
            <v>912</v>
          </cell>
          <cell r="K222">
            <v>25</v>
          </cell>
          <cell r="L222">
            <v>1798</v>
          </cell>
          <cell r="M222">
            <v>28202</v>
          </cell>
        </row>
        <row r="223">
          <cell r="A223" t="str">
            <v>JOSE MIGUEL CANELO QUIROZ</v>
          </cell>
          <cell r="B223" t="str">
            <v>CHOFER</v>
          </cell>
          <cell r="C223" t="str">
            <v>00-001-1109170-8</v>
          </cell>
          <cell r="D223">
            <v>104</v>
          </cell>
          <cell r="E223">
            <v>16500</v>
          </cell>
          <cell r="F223">
            <v>0</v>
          </cell>
          <cell r="G223">
            <v>16500</v>
          </cell>
          <cell r="H223">
            <v>473.55</v>
          </cell>
          <cell r="I223">
            <v>0</v>
          </cell>
          <cell r="J223">
            <v>501.6</v>
          </cell>
          <cell r="K223">
            <v>25</v>
          </cell>
          <cell r="L223">
            <v>1000.15</v>
          </cell>
          <cell r="M223">
            <v>15499.85</v>
          </cell>
        </row>
        <row r="224">
          <cell r="A224" t="str">
            <v>JUAN RAMON ORTIZ GARCIA</v>
          </cell>
          <cell r="B224" t="str">
            <v>AUXILIAR VETERINARIO</v>
          </cell>
          <cell r="C224" t="str">
            <v>00-029-0001163-2</v>
          </cell>
          <cell r="D224">
            <v>109</v>
          </cell>
          <cell r="E224">
            <v>11000</v>
          </cell>
          <cell r="F224">
            <v>0</v>
          </cell>
          <cell r="G224">
            <v>11000</v>
          </cell>
          <cell r="H224">
            <v>315.7</v>
          </cell>
          <cell r="I224">
            <v>0</v>
          </cell>
          <cell r="J224">
            <v>334.4</v>
          </cell>
          <cell r="K224">
            <v>25</v>
          </cell>
          <cell r="L224">
            <v>675.1</v>
          </cell>
          <cell r="M224">
            <v>10324.9</v>
          </cell>
        </row>
        <row r="225">
          <cell r="A225" t="str">
            <v>JUAN BAUTISTA MEJIA PAULINO</v>
          </cell>
          <cell r="B225" t="str">
            <v>AUXILIAR</v>
          </cell>
          <cell r="C225" t="str">
            <v>00-001-0449736-7</v>
          </cell>
          <cell r="D225">
            <v>110</v>
          </cell>
          <cell r="E225">
            <v>11000</v>
          </cell>
          <cell r="F225">
            <v>0</v>
          </cell>
          <cell r="G225">
            <v>11000</v>
          </cell>
          <cell r="H225">
            <v>315.7</v>
          </cell>
          <cell r="I225">
            <v>0</v>
          </cell>
          <cell r="J225">
            <v>334.4</v>
          </cell>
          <cell r="K225">
            <v>3049.9</v>
          </cell>
          <cell r="L225">
            <v>3700</v>
          </cell>
          <cell r="M225">
            <v>7300</v>
          </cell>
        </row>
        <row r="226">
          <cell r="A226" t="str">
            <v>PEDRO JOSE FERMIN</v>
          </cell>
          <cell r="B226" t="str">
            <v>CHOFER</v>
          </cell>
          <cell r="C226" t="str">
            <v>00-001-0414434-0</v>
          </cell>
          <cell r="D226">
            <v>111</v>
          </cell>
          <cell r="E226">
            <v>16500</v>
          </cell>
          <cell r="F226">
            <v>0</v>
          </cell>
          <cell r="G226">
            <v>16500</v>
          </cell>
          <cell r="H226">
            <v>473.55</v>
          </cell>
          <cell r="I226">
            <v>0</v>
          </cell>
          <cell r="J226">
            <v>501.6</v>
          </cell>
          <cell r="K226">
            <v>25</v>
          </cell>
          <cell r="L226">
            <v>1000.15</v>
          </cell>
          <cell r="M226">
            <v>15499.85</v>
          </cell>
        </row>
        <row r="227">
          <cell r="A227" t="str">
            <v>JULIO ERNESTO MONTERO LEBRON</v>
          </cell>
          <cell r="B227" t="str">
            <v>CHOFER</v>
          </cell>
          <cell r="C227" t="str">
            <v>00-001-0530197-2</v>
          </cell>
          <cell r="D227">
            <v>112</v>
          </cell>
          <cell r="E227">
            <v>16500</v>
          </cell>
          <cell r="F227">
            <v>0</v>
          </cell>
          <cell r="G227">
            <v>16500</v>
          </cell>
          <cell r="H227">
            <v>473.55</v>
          </cell>
          <cell r="I227">
            <v>0</v>
          </cell>
          <cell r="J227">
            <v>501.6</v>
          </cell>
          <cell r="K227">
            <v>2157.4499999999998</v>
          </cell>
          <cell r="L227">
            <v>3132.6</v>
          </cell>
          <cell r="M227">
            <v>13367.4</v>
          </cell>
        </row>
        <row r="228">
          <cell r="A228" t="str">
            <v>FAVIO CRISTINO VILLILO GOMEZ</v>
          </cell>
          <cell r="B228" t="str">
            <v>AUXILIAR ALMACEN</v>
          </cell>
          <cell r="C228" t="str">
            <v>00-001-0275711-9</v>
          </cell>
          <cell r="D228">
            <v>115</v>
          </cell>
          <cell r="E228">
            <v>22600</v>
          </cell>
          <cell r="F228">
            <v>0</v>
          </cell>
          <cell r="G228">
            <v>22600</v>
          </cell>
          <cell r="H228">
            <v>648.62</v>
          </cell>
          <cell r="I228">
            <v>0</v>
          </cell>
          <cell r="J228">
            <v>687.04</v>
          </cell>
          <cell r="K228">
            <v>595</v>
          </cell>
          <cell r="L228">
            <v>1930.66</v>
          </cell>
          <cell r="M228">
            <v>20669.34</v>
          </cell>
        </row>
        <row r="229">
          <cell r="A229" t="str">
            <v>MAXIMO FIGUEROA HEREDIA</v>
          </cell>
          <cell r="B229" t="str">
            <v>OBRERO (A)</v>
          </cell>
          <cell r="C229" t="str">
            <v>00-001-0930501-1</v>
          </cell>
          <cell r="D229">
            <v>116</v>
          </cell>
          <cell r="E229">
            <v>17600</v>
          </cell>
          <cell r="F229">
            <v>0</v>
          </cell>
          <cell r="G229">
            <v>17600</v>
          </cell>
          <cell r="H229">
            <v>505.12</v>
          </cell>
          <cell r="I229">
            <v>0</v>
          </cell>
          <cell r="J229">
            <v>535.04</v>
          </cell>
          <cell r="K229">
            <v>25</v>
          </cell>
          <cell r="L229">
            <v>1065.1600000000001</v>
          </cell>
          <cell r="M229">
            <v>16534.84</v>
          </cell>
        </row>
        <row r="230">
          <cell r="A230" t="str">
            <v>GHENGIS MANUEL ESPINAL MARTINEZ</v>
          </cell>
          <cell r="B230" t="str">
            <v>AUXILIAR III</v>
          </cell>
          <cell r="C230" t="str">
            <v>00-056-0002211-4</v>
          </cell>
          <cell r="D230">
            <v>116</v>
          </cell>
          <cell r="E230">
            <v>11000</v>
          </cell>
          <cell r="F230">
            <v>0</v>
          </cell>
          <cell r="G230">
            <v>11000</v>
          </cell>
          <cell r="H230">
            <v>315.7</v>
          </cell>
          <cell r="I230">
            <v>0</v>
          </cell>
          <cell r="J230">
            <v>334.4</v>
          </cell>
          <cell r="K230">
            <v>6587.43</v>
          </cell>
          <cell r="L230">
            <v>7237.53</v>
          </cell>
          <cell r="M230">
            <v>3762.47</v>
          </cell>
        </row>
        <row r="231">
          <cell r="A231" t="str">
            <v>JULIO ANDRES CEDEÑO TORRES</v>
          </cell>
          <cell r="B231" t="str">
            <v>ENCARGADO ESTADISTICAS</v>
          </cell>
          <cell r="C231" t="str">
            <v>00-028-0084748-1</v>
          </cell>
          <cell r="D231">
            <v>117</v>
          </cell>
          <cell r="E231">
            <v>31500</v>
          </cell>
          <cell r="F231">
            <v>0</v>
          </cell>
          <cell r="G231">
            <v>31500</v>
          </cell>
          <cell r="H231">
            <v>904.05</v>
          </cell>
          <cell r="I231">
            <v>0</v>
          </cell>
          <cell r="J231">
            <v>957.6</v>
          </cell>
          <cell r="K231">
            <v>4850</v>
          </cell>
          <cell r="L231">
            <v>6711.65</v>
          </cell>
          <cell r="M231">
            <v>24788.35</v>
          </cell>
        </row>
        <row r="232">
          <cell r="A232" t="str">
            <v>JOSE ALBERTO ROJAS GUERRERO</v>
          </cell>
          <cell r="B232" t="str">
            <v>MENSAJERO EXTERNO</v>
          </cell>
          <cell r="C232" t="str">
            <v>00-001-0391728-2</v>
          </cell>
          <cell r="D232">
            <v>118</v>
          </cell>
          <cell r="E232">
            <v>22000</v>
          </cell>
          <cell r="F232">
            <v>0</v>
          </cell>
          <cell r="G232">
            <v>22000</v>
          </cell>
          <cell r="H232">
            <v>631.4</v>
          </cell>
          <cell r="I232">
            <v>0</v>
          </cell>
          <cell r="J232">
            <v>668.8</v>
          </cell>
          <cell r="K232">
            <v>25</v>
          </cell>
          <cell r="L232">
            <v>1325.2</v>
          </cell>
          <cell r="M232">
            <v>20674.8</v>
          </cell>
        </row>
        <row r="233">
          <cell r="A233" t="str">
            <v>ROMULO ROSARIO CONTRERAS</v>
          </cell>
          <cell r="B233" t="str">
            <v>AUXILIAR VETERINARIO</v>
          </cell>
          <cell r="C233" t="str">
            <v>00-001-0317625-1</v>
          </cell>
          <cell r="D233">
            <v>121</v>
          </cell>
          <cell r="E233">
            <v>11000</v>
          </cell>
          <cell r="F233">
            <v>0</v>
          </cell>
          <cell r="G233">
            <v>11000</v>
          </cell>
          <cell r="H233">
            <v>315.7</v>
          </cell>
          <cell r="I233">
            <v>0</v>
          </cell>
          <cell r="J233">
            <v>334.4</v>
          </cell>
          <cell r="K233">
            <v>25</v>
          </cell>
          <cell r="L233">
            <v>675.1</v>
          </cell>
          <cell r="M233">
            <v>10324.9</v>
          </cell>
        </row>
        <row r="234">
          <cell r="A234" t="str">
            <v>MATILDE PEÑA</v>
          </cell>
          <cell r="B234" t="str">
            <v>CONSERJE</v>
          </cell>
          <cell r="C234" t="str">
            <v>00-001-1105234-6</v>
          </cell>
          <cell r="D234">
            <v>124</v>
          </cell>
          <cell r="E234">
            <v>16500</v>
          </cell>
          <cell r="F234">
            <v>0</v>
          </cell>
          <cell r="G234">
            <v>16500</v>
          </cell>
          <cell r="H234">
            <v>473.55</v>
          </cell>
          <cell r="I234">
            <v>0</v>
          </cell>
          <cell r="J234">
            <v>501.6</v>
          </cell>
          <cell r="K234">
            <v>1225</v>
          </cell>
          <cell r="L234">
            <v>2200.15</v>
          </cell>
          <cell r="M234">
            <v>14299.85</v>
          </cell>
        </row>
        <row r="235">
          <cell r="A235" t="str">
            <v>ADONIS PEREZ PEREZ</v>
          </cell>
          <cell r="B235" t="str">
            <v>TECNICO</v>
          </cell>
          <cell r="C235" t="str">
            <v>00-031-0435190-7</v>
          </cell>
          <cell r="D235">
            <v>124</v>
          </cell>
          <cell r="E235">
            <v>40000</v>
          </cell>
          <cell r="F235">
            <v>0</v>
          </cell>
          <cell r="G235">
            <v>40000</v>
          </cell>
          <cell r="H235">
            <v>1148</v>
          </cell>
          <cell r="I235">
            <v>442.65</v>
          </cell>
          <cell r="J235">
            <v>1216</v>
          </cell>
          <cell r="K235">
            <v>425</v>
          </cell>
          <cell r="L235">
            <v>3231.65</v>
          </cell>
          <cell r="M235">
            <v>36768.35</v>
          </cell>
        </row>
        <row r="236">
          <cell r="A236" t="str">
            <v>DOMINICA SANCHEZ TERRERO</v>
          </cell>
          <cell r="B236" t="str">
            <v>SECRETARIA</v>
          </cell>
          <cell r="C236" t="str">
            <v>00-001-1435374-1</v>
          </cell>
          <cell r="D236">
            <v>126</v>
          </cell>
          <cell r="E236">
            <v>26000</v>
          </cell>
          <cell r="F236">
            <v>0</v>
          </cell>
          <cell r="G236">
            <v>26000</v>
          </cell>
          <cell r="H236">
            <v>746.2</v>
          </cell>
          <cell r="I236">
            <v>0</v>
          </cell>
          <cell r="J236">
            <v>790.4</v>
          </cell>
          <cell r="K236">
            <v>495</v>
          </cell>
          <cell r="L236">
            <v>2031.6</v>
          </cell>
          <cell r="M236">
            <v>23968.400000000001</v>
          </cell>
        </row>
        <row r="237">
          <cell r="A237" t="str">
            <v>RUBEN DARIO PEREZ FERRERAS</v>
          </cell>
          <cell r="B237" t="str">
            <v>TECNICO</v>
          </cell>
          <cell r="C237" t="str">
            <v>00-010-0014535-7</v>
          </cell>
          <cell r="D237">
            <v>128</v>
          </cell>
          <cell r="E237">
            <v>50000</v>
          </cell>
          <cell r="F237">
            <v>0</v>
          </cell>
          <cell r="G237">
            <v>50000</v>
          </cell>
          <cell r="H237">
            <v>1435</v>
          </cell>
          <cell r="I237">
            <v>1854</v>
          </cell>
          <cell r="J237">
            <v>1520</v>
          </cell>
          <cell r="K237">
            <v>5149.1000000000004</v>
          </cell>
          <cell r="L237">
            <v>9958.1</v>
          </cell>
          <cell r="M237">
            <v>40041.9</v>
          </cell>
        </row>
        <row r="238">
          <cell r="A238" t="str">
            <v>VICTOR MONCION TAVAREZ</v>
          </cell>
          <cell r="B238" t="str">
            <v>TECNICO</v>
          </cell>
          <cell r="C238" t="str">
            <v>00-001-0519733-9</v>
          </cell>
          <cell r="D238">
            <v>128</v>
          </cell>
          <cell r="E238">
            <v>50000</v>
          </cell>
          <cell r="F238">
            <v>0</v>
          </cell>
          <cell r="G238">
            <v>50000</v>
          </cell>
          <cell r="H238">
            <v>1435</v>
          </cell>
          <cell r="I238">
            <v>1854</v>
          </cell>
          <cell r="J238">
            <v>1520</v>
          </cell>
          <cell r="K238">
            <v>425</v>
          </cell>
          <cell r="L238">
            <v>5234</v>
          </cell>
          <cell r="M238">
            <v>44766</v>
          </cell>
        </row>
        <row r="239">
          <cell r="A239" t="str">
            <v>MARINO AGUSTIN TIBURCIO CORNELIO</v>
          </cell>
          <cell r="B239" t="str">
            <v>AUXILIAR VETERINARIO</v>
          </cell>
          <cell r="C239" t="str">
            <v>00-027-0019554-4</v>
          </cell>
          <cell r="D239">
            <v>131</v>
          </cell>
          <cell r="E239">
            <v>11000</v>
          </cell>
          <cell r="F239">
            <v>0</v>
          </cell>
          <cell r="G239">
            <v>11000</v>
          </cell>
          <cell r="H239">
            <v>315.7</v>
          </cell>
          <cell r="I239">
            <v>0</v>
          </cell>
          <cell r="J239">
            <v>334.4</v>
          </cell>
          <cell r="K239">
            <v>25</v>
          </cell>
          <cell r="L239">
            <v>675.1</v>
          </cell>
          <cell r="M239">
            <v>10324.9</v>
          </cell>
        </row>
        <row r="240">
          <cell r="A240" t="str">
            <v>LENIN JIMENEZ NOUEL</v>
          </cell>
          <cell r="B240" t="str">
            <v>TECNICO</v>
          </cell>
          <cell r="C240" t="str">
            <v>00-054-0121179-1</v>
          </cell>
          <cell r="D240">
            <v>132</v>
          </cell>
          <cell r="E240">
            <v>40000</v>
          </cell>
          <cell r="F240">
            <v>0</v>
          </cell>
          <cell r="G240">
            <v>40000</v>
          </cell>
          <cell r="H240">
            <v>1148</v>
          </cell>
          <cell r="I240">
            <v>215.78</v>
          </cell>
          <cell r="J240">
            <v>1216</v>
          </cell>
          <cell r="K240">
            <v>1937.45</v>
          </cell>
          <cell r="L240">
            <v>4517.2299999999996</v>
          </cell>
          <cell r="M240">
            <v>35482.769999999997</v>
          </cell>
        </row>
        <row r="241">
          <cell r="A241" t="str">
            <v>AGUSTIN GIL GONZALEZ</v>
          </cell>
          <cell r="B241" t="str">
            <v>AUXILIAR VETERINARIO</v>
          </cell>
          <cell r="C241" t="str">
            <v>00-027-0004048-4</v>
          </cell>
          <cell r="D241">
            <v>133</v>
          </cell>
          <cell r="E241">
            <v>11000</v>
          </cell>
          <cell r="F241">
            <v>0</v>
          </cell>
          <cell r="G241">
            <v>11000</v>
          </cell>
          <cell r="H241">
            <v>315.7</v>
          </cell>
          <cell r="I241">
            <v>0</v>
          </cell>
          <cell r="J241">
            <v>334.4</v>
          </cell>
          <cell r="K241">
            <v>25</v>
          </cell>
          <cell r="L241">
            <v>675.1</v>
          </cell>
          <cell r="M241">
            <v>10324.9</v>
          </cell>
        </row>
        <row r="242">
          <cell r="A242" t="str">
            <v>LUIS ALBERTO POLANCO NUÑEZ</v>
          </cell>
          <cell r="B242" t="str">
            <v>AUXILIAR VETERINARIO</v>
          </cell>
          <cell r="C242" t="str">
            <v>00-090-0023793-4</v>
          </cell>
          <cell r="D242">
            <v>137</v>
          </cell>
          <cell r="E242">
            <v>11000</v>
          </cell>
          <cell r="F242">
            <v>0</v>
          </cell>
          <cell r="G242">
            <v>11000</v>
          </cell>
          <cell r="H242">
            <v>315.7</v>
          </cell>
          <cell r="I242">
            <v>0</v>
          </cell>
          <cell r="J242">
            <v>334.4</v>
          </cell>
          <cell r="K242">
            <v>25</v>
          </cell>
          <cell r="L242">
            <v>675.1</v>
          </cell>
          <cell r="M242">
            <v>10324.9</v>
          </cell>
        </row>
        <row r="243">
          <cell r="A243" t="str">
            <v>ANDRES MERCEDES CUESTA TERRERO</v>
          </cell>
          <cell r="B243" t="str">
            <v>AUXILIAR</v>
          </cell>
          <cell r="C243" t="str">
            <v>00-021-0000802-4</v>
          </cell>
          <cell r="D243">
            <v>138</v>
          </cell>
          <cell r="E243">
            <v>22050</v>
          </cell>
          <cell r="F243">
            <v>0</v>
          </cell>
          <cell r="G243">
            <v>22050</v>
          </cell>
          <cell r="H243">
            <v>632.84</v>
          </cell>
          <cell r="I243">
            <v>0</v>
          </cell>
          <cell r="J243">
            <v>670.32</v>
          </cell>
          <cell r="K243">
            <v>1537.45</v>
          </cell>
          <cell r="L243">
            <v>2840.61</v>
          </cell>
          <cell r="M243">
            <v>19209.39</v>
          </cell>
        </row>
        <row r="244">
          <cell r="A244" t="str">
            <v>ALEXIS ANTONIO MUNOZ LOPEZ</v>
          </cell>
          <cell r="B244" t="str">
            <v>AUXILIAR</v>
          </cell>
          <cell r="C244" t="str">
            <v>00-001-0189051-5</v>
          </cell>
          <cell r="D244">
            <v>139</v>
          </cell>
          <cell r="E244">
            <v>11000</v>
          </cell>
          <cell r="F244">
            <v>0</v>
          </cell>
          <cell r="G244">
            <v>11000</v>
          </cell>
          <cell r="H244">
            <v>315.7</v>
          </cell>
          <cell r="I244">
            <v>0</v>
          </cell>
          <cell r="J244">
            <v>334.4</v>
          </cell>
          <cell r="K244">
            <v>25</v>
          </cell>
          <cell r="L244">
            <v>675.1</v>
          </cell>
          <cell r="M244">
            <v>10324.9</v>
          </cell>
        </row>
        <row r="245">
          <cell r="A245" t="str">
            <v>JOSEFA MIGUELINA TORRES MARQUEZ</v>
          </cell>
          <cell r="B245" t="str">
            <v>SECRETARIO (A)</v>
          </cell>
          <cell r="C245" t="str">
            <v>00-001-0097408-8</v>
          </cell>
          <cell r="D245">
            <v>139</v>
          </cell>
          <cell r="E245">
            <v>30000</v>
          </cell>
          <cell r="F245">
            <v>0</v>
          </cell>
          <cell r="G245">
            <v>30000</v>
          </cell>
          <cell r="H245">
            <v>861</v>
          </cell>
          <cell r="I245">
            <v>0</v>
          </cell>
          <cell r="J245">
            <v>912</v>
          </cell>
          <cell r="K245">
            <v>673.5</v>
          </cell>
          <cell r="L245">
            <v>2446.5</v>
          </cell>
          <cell r="M245">
            <v>27553.5</v>
          </cell>
        </row>
        <row r="246">
          <cell r="A246" t="str">
            <v>JUAN FRANCISCO VALDEZ GENARO</v>
          </cell>
          <cell r="B246" t="str">
            <v>AUXILIAR IV</v>
          </cell>
          <cell r="C246" t="str">
            <v>00-047-0038994-5</v>
          </cell>
          <cell r="D246">
            <v>140</v>
          </cell>
          <cell r="E246">
            <v>11000</v>
          </cell>
          <cell r="F246">
            <v>0</v>
          </cell>
          <cell r="G246">
            <v>11000</v>
          </cell>
          <cell r="H246">
            <v>315.7</v>
          </cell>
          <cell r="I246">
            <v>0</v>
          </cell>
          <cell r="J246">
            <v>334.4</v>
          </cell>
          <cell r="K246">
            <v>25</v>
          </cell>
          <cell r="L246">
            <v>675.1</v>
          </cell>
          <cell r="M246">
            <v>10324.9</v>
          </cell>
        </row>
        <row r="247">
          <cell r="A247" t="str">
            <v>NANCY ROSARIO CARRASCO SOSA</v>
          </cell>
          <cell r="B247" t="str">
            <v>TECNICO</v>
          </cell>
          <cell r="C247" t="str">
            <v>00-001-0086292-9</v>
          </cell>
          <cell r="D247">
            <v>141</v>
          </cell>
          <cell r="E247">
            <v>50000</v>
          </cell>
          <cell r="F247">
            <v>0</v>
          </cell>
          <cell r="G247">
            <v>50000</v>
          </cell>
          <cell r="H247">
            <v>1435</v>
          </cell>
          <cell r="I247">
            <v>1854</v>
          </cell>
          <cell r="J247">
            <v>1520</v>
          </cell>
          <cell r="K247">
            <v>1895</v>
          </cell>
          <cell r="L247">
            <v>6704</v>
          </cell>
          <cell r="M247">
            <v>43296</v>
          </cell>
        </row>
        <row r="248">
          <cell r="A248" t="str">
            <v>FELIX ROBLES PEGUERO</v>
          </cell>
          <cell r="B248" t="str">
            <v>TECNICO</v>
          </cell>
          <cell r="C248" t="str">
            <v>00-048-0002207-3</v>
          </cell>
          <cell r="D248">
            <v>142</v>
          </cell>
          <cell r="E248">
            <v>50000</v>
          </cell>
          <cell r="F248">
            <v>0</v>
          </cell>
          <cell r="G248">
            <v>50000</v>
          </cell>
          <cell r="H248">
            <v>1435</v>
          </cell>
          <cell r="I248">
            <v>1854</v>
          </cell>
          <cell r="J248">
            <v>1520</v>
          </cell>
          <cell r="K248">
            <v>2285</v>
          </cell>
          <cell r="L248">
            <v>7094</v>
          </cell>
          <cell r="M248">
            <v>42906</v>
          </cell>
        </row>
        <row r="249">
          <cell r="A249" t="str">
            <v>FATIMA MARIA DE LOS SANTOS CELADO</v>
          </cell>
          <cell r="B249" t="str">
            <v>SECRETARIA</v>
          </cell>
          <cell r="C249" t="str">
            <v>00-001-0138488-1</v>
          </cell>
          <cell r="D249">
            <v>145</v>
          </cell>
          <cell r="E249">
            <v>22050</v>
          </cell>
          <cell r="F249">
            <v>0</v>
          </cell>
          <cell r="G249">
            <v>22050</v>
          </cell>
          <cell r="H249">
            <v>632.84</v>
          </cell>
          <cell r="I249">
            <v>0</v>
          </cell>
          <cell r="J249">
            <v>670.32</v>
          </cell>
          <cell r="K249">
            <v>365</v>
          </cell>
          <cell r="L249">
            <v>1668.16</v>
          </cell>
          <cell r="M249">
            <v>20381.84</v>
          </cell>
        </row>
        <row r="250">
          <cell r="A250" t="str">
            <v>JUANA IRONELIS MATOS GADEN</v>
          </cell>
          <cell r="B250" t="str">
            <v>TECNICO</v>
          </cell>
          <cell r="C250" t="str">
            <v>00-018-0066433-4</v>
          </cell>
          <cell r="D250">
            <v>145</v>
          </cell>
          <cell r="E250">
            <v>35000</v>
          </cell>
          <cell r="F250">
            <v>0</v>
          </cell>
          <cell r="G250">
            <v>35000</v>
          </cell>
          <cell r="H250">
            <v>1004.5</v>
          </cell>
          <cell r="I250">
            <v>0</v>
          </cell>
          <cell r="J250">
            <v>1064</v>
          </cell>
          <cell r="K250">
            <v>7274.39</v>
          </cell>
          <cell r="L250">
            <v>9342.89</v>
          </cell>
          <cell r="M250">
            <v>25657.11</v>
          </cell>
        </row>
        <row r="251">
          <cell r="A251" t="str">
            <v>MILADY ALTAGRACIA CAMILO CHAVEZ</v>
          </cell>
          <cell r="B251" t="str">
            <v>SECRETARIO (A)</v>
          </cell>
          <cell r="C251" t="str">
            <v>00-047-0001165-5</v>
          </cell>
          <cell r="D251">
            <v>148</v>
          </cell>
          <cell r="E251">
            <v>22050</v>
          </cell>
          <cell r="F251">
            <v>0</v>
          </cell>
          <cell r="G251">
            <v>22050</v>
          </cell>
          <cell r="H251">
            <v>632.84</v>
          </cell>
          <cell r="I251">
            <v>0</v>
          </cell>
          <cell r="J251">
            <v>670.32</v>
          </cell>
          <cell r="K251">
            <v>8708.99</v>
          </cell>
          <cell r="L251">
            <v>10012.15</v>
          </cell>
          <cell r="M251">
            <v>12037.85</v>
          </cell>
        </row>
        <row r="252">
          <cell r="A252" t="str">
            <v>JOSE ANTONIO MEREGILDO FELIZ</v>
          </cell>
          <cell r="B252" t="str">
            <v>TECNICO</v>
          </cell>
          <cell r="C252" t="str">
            <v>00-019-0015134-9</v>
          </cell>
          <cell r="D252">
            <v>149</v>
          </cell>
          <cell r="E252">
            <v>35000</v>
          </cell>
          <cell r="F252">
            <v>0</v>
          </cell>
          <cell r="G252">
            <v>35000</v>
          </cell>
          <cell r="H252">
            <v>1004.5</v>
          </cell>
          <cell r="I252">
            <v>0</v>
          </cell>
          <cell r="J252">
            <v>1064</v>
          </cell>
          <cell r="K252">
            <v>25</v>
          </cell>
          <cell r="L252">
            <v>2093.5</v>
          </cell>
          <cell r="M252">
            <v>32906.5</v>
          </cell>
        </row>
        <row r="253">
          <cell r="A253" t="str">
            <v>MANUEL ALFONSO NUÑEZ JAQUEZ</v>
          </cell>
          <cell r="B253" t="str">
            <v>TECNICO</v>
          </cell>
          <cell r="C253" t="str">
            <v>00-031-0097747-3</v>
          </cell>
          <cell r="D253">
            <v>150</v>
          </cell>
          <cell r="E253">
            <v>50000</v>
          </cell>
          <cell r="F253">
            <v>0</v>
          </cell>
          <cell r="G253">
            <v>50000</v>
          </cell>
          <cell r="H253">
            <v>1435</v>
          </cell>
          <cell r="I253">
            <v>1854</v>
          </cell>
          <cell r="J253">
            <v>1520</v>
          </cell>
          <cell r="K253">
            <v>425</v>
          </cell>
          <cell r="L253">
            <v>5234</v>
          </cell>
          <cell r="M253">
            <v>44766</v>
          </cell>
        </row>
        <row r="254">
          <cell r="A254" t="str">
            <v>ROBERTO ANTONIO DE LOS SANTOS OGAND</v>
          </cell>
          <cell r="B254" t="str">
            <v>AUXILIAR VETERINARIO</v>
          </cell>
          <cell r="C254" t="str">
            <v>00-226-0002975-9</v>
          </cell>
          <cell r="D254">
            <v>155</v>
          </cell>
          <cell r="E254">
            <v>11000</v>
          </cell>
          <cell r="F254">
            <v>0</v>
          </cell>
          <cell r="G254">
            <v>11000</v>
          </cell>
          <cell r="H254">
            <v>315.7</v>
          </cell>
          <cell r="I254">
            <v>0</v>
          </cell>
          <cell r="J254">
            <v>334.4</v>
          </cell>
          <cell r="K254">
            <v>25</v>
          </cell>
          <cell r="L254">
            <v>675.1</v>
          </cell>
          <cell r="M254">
            <v>10324.9</v>
          </cell>
        </row>
        <row r="255">
          <cell r="A255" t="str">
            <v>NELLY ALTAGRACIA BASTARDO LANDREAU</v>
          </cell>
          <cell r="B255" t="str">
            <v>TECNICO</v>
          </cell>
          <cell r="C255" t="str">
            <v>00-001-0877212-0</v>
          </cell>
          <cell r="D255">
            <v>156</v>
          </cell>
          <cell r="E255">
            <v>40000</v>
          </cell>
          <cell r="F255">
            <v>0</v>
          </cell>
          <cell r="G255">
            <v>40000</v>
          </cell>
          <cell r="H255">
            <v>1148</v>
          </cell>
          <cell r="I255">
            <v>442.65</v>
          </cell>
          <cell r="J255">
            <v>1216</v>
          </cell>
          <cell r="K255">
            <v>25</v>
          </cell>
          <cell r="L255">
            <v>2831.65</v>
          </cell>
          <cell r="M255">
            <v>37168.35</v>
          </cell>
        </row>
        <row r="256">
          <cell r="A256" t="str">
            <v>JUAN AMBIORIS OSORIA ROSARIO</v>
          </cell>
          <cell r="B256" t="str">
            <v>TECNICO I</v>
          </cell>
          <cell r="C256" t="str">
            <v>00-055-0004062-0</v>
          </cell>
          <cell r="D256">
            <v>157</v>
          </cell>
          <cell r="E256">
            <v>50000</v>
          </cell>
          <cell r="F256">
            <v>0</v>
          </cell>
          <cell r="G256">
            <v>50000</v>
          </cell>
          <cell r="H256">
            <v>1435</v>
          </cell>
          <cell r="I256">
            <v>1854</v>
          </cell>
          <cell r="J256">
            <v>1520</v>
          </cell>
          <cell r="K256">
            <v>6450</v>
          </cell>
          <cell r="L256">
            <v>11259</v>
          </cell>
          <cell r="M256">
            <v>38741</v>
          </cell>
        </row>
        <row r="257">
          <cell r="A257" t="str">
            <v>INOEL FRANCISCO</v>
          </cell>
          <cell r="B257" t="str">
            <v>AUXILIAR VETERINARIO</v>
          </cell>
          <cell r="C257" t="str">
            <v>00-067-0003949-5</v>
          </cell>
          <cell r="D257">
            <v>158</v>
          </cell>
          <cell r="E257">
            <v>11000</v>
          </cell>
          <cell r="F257">
            <v>0</v>
          </cell>
          <cell r="G257">
            <v>11000</v>
          </cell>
          <cell r="H257">
            <v>315.7</v>
          </cell>
          <cell r="I257">
            <v>0</v>
          </cell>
          <cell r="J257">
            <v>334.4</v>
          </cell>
          <cell r="K257">
            <v>925</v>
          </cell>
          <cell r="L257">
            <v>1575.1</v>
          </cell>
          <cell r="M257">
            <v>9424.9</v>
          </cell>
        </row>
        <row r="258">
          <cell r="A258" t="str">
            <v>JUAN PABLO ENCARNACION LEREBOURS</v>
          </cell>
          <cell r="B258" t="str">
            <v>TECNICO</v>
          </cell>
          <cell r="C258" t="str">
            <v>00-001-0497143-7</v>
          </cell>
          <cell r="D258">
            <v>159</v>
          </cell>
          <cell r="E258">
            <v>50000</v>
          </cell>
          <cell r="F258">
            <v>0</v>
          </cell>
          <cell r="G258">
            <v>50000</v>
          </cell>
          <cell r="H258">
            <v>1435</v>
          </cell>
          <cell r="I258">
            <v>1854</v>
          </cell>
          <cell r="J258">
            <v>1520</v>
          </cell>
          <cell r="K258">
            <v>2375</v>
          </cell>
          <cell r="L258">
            <v>7184</v>
          </cell>
          <cell r="M258">
            <v>42816</v>
          </cell>
        </row>
        <row r="259">
          <cell r="A259" t="str">
            <v>ELBA MARINA MEJIA ESCOTTO</v>
          </cell>
          <cell r="B259" t="str">
            <v>AUXILIAR</v>
          </cell>
          <cell r="C259" t="str">
            <v>00-001-0939046-8</v>
          </cell>
          <cell r="D259">
            <v>170</v>
          </cell>
          <cell r="E259">
            <v>26250</v>
          </cell>
          <cell r="F259">
            <v>0</v>
          </cell>
          <cell r="G259">
            <v>26250</v>
          </cell>
          <cell r="H259">
            <v>753.38</v>
          </cell>
          <cell r="I259">
            <v>0</v>
          </cell>
          <cell r="J259">
            <v>798</v>
          </cell>
          <cell r="K259">
            <v>25</v>
          </cell>
          <cell r="L259">
            <v>1576.38</v>
          </cell>
          <cell r="M259">
            <v>24673.62</v>
          </cell>
        </row>
        <row r="260">
          <cell r="A260" t="str">
            <v>MARIA JIMENEZ R.</v>
          </cell>
          <cell r="B260" t="str">
            <v>CONSERJE</v>
          </cell>
          <cell r="C260" t="str">
            <v>00-022-0024012-1</v>
          </cell>
          <cell r="D260">
            <v>171</v>
          </cell>
          <cell r="E260">
            <v>16500</v>
          </cell>
          <cell r="F260">
            <v>0</v>
          </cell>
          <cell r="G260">
            <v>16500</v>
          </cell>
          <cell r="H260">
            <v>473.55</v>
          </cell>
          <cell r="I260">
            <v>0</v>
          </cell>
          <cell r="J260">
            <v>501.6</v>
          </cell>
          <cell r="K260">
            <v>2228.0300000000002</v>
          </cell>
          <cell r="L260">
            <v>3203.18</v>
          </cell>
          <cell r="M260">
            <v>13296.82</v>
          </cell>
        </row>
        <row r="261">
          <cell r="A261" t="str">
            <v>MADELYN MARTINEZ SUERO</v>
          </cell>
          <cell r="B261" t="str">
            <v>SECRETARIA</v>
          </cell>
          <cell r="C261" t="str">
            <v>00-402-2002499-2</v>
          </cell>
          <cell r="D261">
            <v>176</v>
          </cell>
          <cell r="E261">
            <v>22050</v>
          </cell>
          <cell r="F261">
            <v>0</v>
          </cell>
          <cell r="G261">
            <v>22050</v>
          </cell>
          <cell r="H261">
            <v>632.84</v>
          </cell>
          <cell r="I261">
            <v>0</v>
          </cell>
          <cell r="J261">
            <v>670.32</v>
          </cell>
          <cell r="K261">
            <v>25</v>
          </cell>
          <cell r="L261">
            <v>1328.16</v>
          </cell>
          <cell r="M261">
            <v>20721.84</v>
          </cell>
        </row>
        <row r="262">
          <cell r="A262" t="str">
            <v>JAIME RAMON REYNOSO ALONZO</v>
          </cell>
          <cell r="B262" t="str">
            <v>AUXILIAR VETERINARIO</v>
          </cell>
          <cell r="C262" t="str">
            <v>00-081-0010459-8</v>
          </cell>
          <cell r="D262">
            <v>177</v>
          </cell>
          <cell r="E262">
            <v>11000</v>
          </cell>
          <cell r="F262">
            <v>0</v>
          </cell>
          <cell r="G262">
            <v>11000</v>
          </cell>
          <cell r="H262">
            <v>315.7</v>
          </cell>
          <cell r="I262">
            <v>0</v>
          </cell>
          <cell r="J262">
            <v>334.4</v>
          </cell>
          <cell r="K262">
            <v>25</v>
          </cell>
          <cell r="L262">
            <v>675.1</v>
          </cell>
          <cell r="M262">
            <v>10324.9</v>
          </cell>
        </row>
        <row r="263">
          <cell r="A263" t="str">
            <v>ANTONIN CEDANO HERRERA</v>
          </cell>
          <cell r="B263" t="str">
            <v>AUXILIAR VETERINARIO</v>
          </cell>
          <cell r="C263" t="str">
            <v>00-028-0023460-7</v>
          </cell>
          <cell r="D263">
            <v>180</v>
          </cell>
          <cell r="E263">
            <v>11000</v>
          </cell>
          <cell r="F263">
            <v>0</v>
          </cell>
          <cell r="G263">
            <v>11000</v>
          </cell>
          <cell r="H263">
            <v>315.7</v>
          </cell>
          <cell r="I263">
            <v>0</v>
          </cell>
          <cell r="J263">
            <v>334.4</v>
          </cell>
          <cell r="K263">
            <v>25</v>
          </cell>
          <cell r="L263">
            <v>675.1</v>
          </cell>
          <cell r="M263">
            <v>10324.9</v>
          </cell>
        </row>
        <row r="264">
          <cell r="A264" t="str">
            <v>JUAN MARIA MONTERO JIMENEZ</v>
          </cell>
          <cell r="B264" t="str">
            <v>AUXILIAR VETERINARIO</v>
          </cell>
          <cell r="C264" t="str">
            <v>00-014-0001889-9</v>
          </cell>
          <cell r="D264">
            <v>181</v>
          </cell>
          <cell r="E264">
            <v>16500</v>
          </cell>
          <cell r="F264">
            <v>0</v>
          </cell>
          <cell r="G264">
            <v>16500</v>
          </cell>
          <cell r="H264">
            <v>473.55</v>
          </cell>
          <cell r="I264">
            <v>0</v>
          </cell>
          <cell r="J264">
            <v>501.6</v>
          </cell>
          <cell r="K264">
            <v>12599.63</v>
          </cell>
          <cell r="L264">
            <v>13574.78</v>
          </cell>
          <cell r="M264">
            <v>2925.22</v>
          </cell>
        </row>
        <row r="265">
          <cell r="A265" t="str">
            <v>NANCY ESPERANZA AGUASVIVAS DUVERGE</v>
          </cell>
          <cell r="B265" t="str">
            <v>SECRETARIA</v>
          </cell>
          <cell r="C265" t="str">
            <v>00-001-0130483-0</v>
          </cell>
          <cell r="D265">
            <v>182</v>
          </cell>
          <cell r="E265">
            <v>26250</v>
          </cell>
          <cell r="F265">
            <v>0</v>
          </cell>
          <cell r="G265">
            <v>26250</v>
          </cell>
          <cell r="H265">
            <v>753.38</v>
          </cell>
          <cell r="I265">
            <v>0</v>
          </cell>
          <cell r="J265">
            <v>798</v>
          </cell>
          <cell r="K265">
            <v>2035.8</v>
          </cell>
          <cell r="L265">
            <v>3587.18</v>
          </cell>
          <cell r="M265">
            <v>22662.82</v>
          </cell>
        </row>
        <row r="266">
          <cell r="A266" t="str">
            <v>ELIZABETH INFANTE SURIEL</v>
          </cell>
          <cell r="B266" t="str">
            <v>SECRETARIA</v>
          </cell>
          <cell r="C266" t="str">
            <v>00-053-0021681-8</v>
          </cell>
          <cell r="D266">
            <v>183</v>
          </cell>
          <cell r="E266">
            <v>22050</v>
          </cell>
          <cell r="F266">
            <v>0</v>
          </cell>
          <cell r="G266">
            <v>22050</v>
          </cell>
          <cell r="H266">
            <v>632.84</v>
          </cell>
          <cell r="I266">
            <v>0</v>
          </cell>
          <cell r="J266">
            <v>670.32</v>
          </cell>
          <cell r="K266">
            <v>1537.45</v>
          </cell>
          <cell r="L266">
            <v>2840.61</v>
          </cell>
          <cell r="M266">
            <v>19209.39</v>
          </cell>
        </row>
        <row r="267">
          <cell r="A267" t="str">
            <v>FENELY GEREMIAS REYNOSO SANCHEZ</v>
          </cell>
          <cell r="B267" t="str">
            <v>CONTADOR I</v>
          </cell>
          <cell r="C267" t="str">
            <v>00-071-0032896-7</v>
          </cell>
          <cell r="D267">
            <v>184</v>
          </cell>
          <cell r="E267">
            <v>50000</v>
          </cell>
          <cell r="F267">
            <v>0</v>
          </cell>
          <cell r="G267">
            <v>50000</v>
          </cell>
          <cell r="H267">
            <v>1435</v>
          </cell>
          <cell r="I267">
            <v>1627.13</v>
          </cell>
          <cell r="J267">
            <v>1520</v>
          </cell>
          <cell r="K267">
            <v>5234.3500000000004</v>
          </cell>
          <cell r="L267">
            <v>9816.48</v>
          </cell>
          <cell r="M267">
            <v>40183.519999999997</v>
          </cell>
        </row>
        <row r="268">
          <cell r="A268" t="str">
            <v>TOMASA ANDREA MONTERO MORETA</v>
          </cell>
          <cell r="B268" t="str">
            <v>TECNICO</v>
          </cell>
          <cell r="C268" t="str">
            <v>00-022-0009251-4</v>
          </cell>
          <cell r="D268">
            <v>185</v>
          </cell>
          <cell r="E268">
            <v>50000</v>
          </cell>
          <cell r="F268">
            <v>0</v>
          </cell>
          <cell r="G268">
            <v>50000</v>
          </cell>
          <cell r="H268">
            <v>1435</v>
          </cell>
          <cell r="I268">
            <v>1854</v>
          </cell>
          <cell r="J268">
            <v>1520</v>
          </cell>
          <cell r="K268">
            <v>525</v>
          </cell>
          <cell r="L268">
            <v>5334</v>
          </cell>
          <cell r="M268">
            <v>44666</v>
          </cell>
        </row>
        <row r="269">
          <cell r="A269" t="str">
            <v>MARIA M. PERALTA R.</v>
          </cell>
          <cell r="B269" t="str">
            <v>SECRETARIA</v>
          </cell>
          <cell r="C269" t="str">
            <v>00-095-0000293-7</v>
          </cell>
          <cell r="D269">
            <v>187</v>
          </cell>
          <cell r="E269">
            <v>22050</v>
          </cell>
          <cell r="F269">
            <v>0</v>
          </cell>
          <cell r="G269">
            <v>22050</v>
          </cell>
          <cell r="H269">
            <v>632.84</v>
          </cell>
          <cell r="I269">
            <v>0</v>
          </cell>
          <cell r="J269">
            <v>670.32</v>
          </cell>
          <cell r="K269">
            <v>673.5</v>
          </cell>
          <cell r="L269">
            <v>1976.66</v>
          </cell>
          <cell r="M269">
            <v>20073.34</v>
          </cell>
        </row>
        <row r="270">
          <cell r="A270" t="str">
            <v>LUZ REYES MEJIA SOTO</v>
          </cell>
          <cell r="B270" t="str">
            <v>SECRETARIA</v>
          </cell>
          <cell r="C270" t="str">
            <v>00-003-0016945-5</v>
          </cell>
          <cell r="D270">
            <v>191</v>
          </cell>
          <cell r="E270">
            <v>22050</v>
          </cell>
          <cell r="F270">
            <v>0</v>
          </cell>
          <cell r="G270">
            <v>22050</v>
          </cell>
          <cell r="H270">
            <v>632.84</v>
          </cell>
          <cell r="I270">
            <v>0</v>
          </cell>
          <cell r="J270">
            <v>670.32</v>
          </cell>
          <cell r="K270">
            <v>1537.45</v>
          </cell>
          <cell r="L270">
            <v>2840.61</v>
          </cell>
          <cell r="M270">
            <v>19209.39</v>
          </cell>
        </row>
        <row r="271">
          <cell r="A271" t="str">
            <v>MIGUEL ANGEL MENDEZ HERNANDEZ</v>
          </cell>
          <cell r="B271" t="str">
            <v>AUXILIAR</v>
          </cell>
          <cell r="C271" t="str">
            <v>00-008-0012589-0</v>
          </cell>
          <cell r="D271">
            <v>192</v>
          </cell>
          <cell r="E271">
            <v>19000</v>
          </cell>
          <cell r="F271">
            <v>0</v>
          </cell>
          <cell r="G271">
            <v>19000</v>
          </cell>
          <cell r="H271">
            <v>545.29999999999995</v>
          </cell>
          <cell r="I271">
            <v>0</v>
          </cell>
          <cell r="J271">
            <v>577.6</v>
          </cell>
          <cell r="K271">
            <v>25</v>
          </cell>
          <cell r="L271">
            <v>1147.9000000000001</v>
          </cell>
          <cell r="M271">
            <v>17852.099999999999</v>
          </cell>
        </row>
        <row r="272">
          <cell r="A272" t="str">
            <v>ELMA ROSA ACOSTA FAÑA</v>
          </cell>
          <cell r="B272" t="str">
            <v>TECNICO</v>
          </cell>
          <cell r="C272" t="str">
            <v>00-001-0771552-6</v>
          </cell>
          <cell r="D272">
            <v>194</v>
          </cell>
          <cell r="E272">
            <v>50000</v>
          </cell>
          <cell r="F272">
            <v>0</v>
          </cell>
          <cell r="G272">
            <v>50000</v>
          </cell>
          <cell r="H272">
            <v>1435</v>
          </cell>
          <cell r="I272">
            <v>1400.27</v>
          </cell>
          <cell r="J272">
            <v>1520</v>
          </cell>
          <cell r="K272">
            <v>8236.44</v>
          </cell>
          <cell r="L272">
            <v>12591.71</v>
          </cell>
          <cell r="M272">
            <v>37408.29</v>
          </cell>
        </row>
        <row r="273">
          <cell r="A273" t="str">
            <v>MINERVA F. REYES JIMENE</v>
          </cell>
          <cell r="B273" t="str">
            <v>SECRETARIA</v>
          </cell>
          <cell r="C273" t="str">
            <v>00-025-0000312-0</v>
          </cell>
          <cell r="D273">
            <v>195</v>
          </cell>
          <cell r="E273">
            <v>22050</v>
          </cell>
          <cell r="F273">
            <v>0</v>
          </cell>
          <cell r="G273">
            <v>22050</v>
          </cell>
          <cell r="H273">
            <v>632.84</v>
          </cell>
          <cell r="I273">
            <v>0</v>
          </cell>
          <cell r="J273">
            <v>670.32</v>
          </cell>
          <cell r="K273">
            <v>25</v>
          </cell>
          <cell r="L273">
            <v>1328.16</v>
          </cell>
          <cell r="M273">
            <v>20721.84</v>
          </cell>
        </row>
        <row r="274">
          <cell r="A274" t="str">
            <v>VIRTUDES Y. BIDO RODRIGUEZ</v>
          </cell>
          <cell r="B274" t="str">
            <v>TECNICO</v>
          </cell>
          <cell r="C274" t="str">
            <v>00-001-1341972-5</v>
          </cell>
          <cell r="D274">
            <v>199</v>
          </cell>
          <cell r="E274">
            <v>50000</v>
          </cell>
          <cell r="F274">
            <v>0</v>
          </cell>
          <cell r="G274">
            <v>50000</v>
          </cell>
          <cell r="H274">
            <v>1435</v>
          </cell>
          <cell r="I274">
            <v>1854</v>
          </cell>
          <cell r="J274">
            <v>1520</v>
          </cell>
          <cell r="K274">
            <v>425</v>
          </cell>
          <cell r="L274">
            <v>5234</v>
          </cell>
          <cell r="M274">
            <v>44766</v>
          </cell>
        </row>
        <row r="275">
          <cell r="A275" t="str">
            <v>RAFAEL RAMIREZ</v>
          </cell>
          <cell r="B275" t="str">
            <v>CONSERJE</v>
          </cell>
          <cell r="C275" t="str">
            <v>00-010-0074734-3</v>
          </cell>
          <cell r="D275">
            <v>201</v>
          </cell>
          <cell r="E275">
            <v>19500</v>
          </cell>
          <cell r="F275">
            <v>0</v>
          </cell>
          <cell r="G275">
            <v>19500</v>
          </cell>
          <cell r="H275">
            <v>559.65</v>
          </cell>
          <cell r="I275">
            <v>0</v>
          </cell>
          <cell r="J275">
            <v>592.79999999999995</v>
          </cell>
          <cell r="K275">
            <v>25</v>
          </cell>
          <cell r="L275">
            <v>1177.45</v>
          </cell>
          <cell r="M275">
            <v>18322.55</v>
          </cell>
        </row>
        <row r="276">
          <cell r="A276" t="str">
            <v>JOSE ANTONIO VALDEZ MESA</v>
          </cell>
          <cell r="B276" t="str">
            <v>AUXILIAR DE ALMACEN DIR. ADM.</v>
          </cell>
          <cell r="C276" t="str">
            <v>00-093-0074630-3</v>
          </cell>
          <cell r="D276">
            <v>203</v>
          </cell>
          <cell r="E276">
            <v>11000</v>
          </cell>
          <cell r="F276">
            <v>0</v>
          </cell>
          <cell r="G276">
            <v>11000</v>
          </cell>
          <cell r="H276">
            <v>315.7</v>
          </cell>
          <cell r="I276">
            <v>0</v>
          </cell>
          <cell r="J276">
            <v>334.4</v>
          </cell>
          <cell r="K276">
            <v>25</v>
          </cell>
          <cell r="L276">
            <v>675.1</v>
          </cell>
          <cell r="M276">
            <v>10324.9</v>
          </cell>
        </row>
        <row r="277">
          <cell r="A277" t="str">
            <v>LEIDY PICHARDO OQUEA</v>
          </cell>
          <cell r="B277" t="str">
            <v>TECNICO</v>
          </cell>
          <cell r="C277" t="str">
            <v>00-224-0052253-2</v>
          </cell>
          <cell r="D277">
            <v>204</v>
          </cell>
          <cell r="E277">
            <v>45000</v>
          </cell>
          <cell r="F277">
            <v>0</v>
          </cell>
          <cell r="G277">
            <v>45000</v>
          </cell>
          <cell r="H277">
            <v>1291.5</v>
          </cell>
          <cell r="I277">
            <v>1148.33</v>
          </cell>
          <cell r="J277">
            <v>1368</v>
          </cell>
          <cell r="K277">
            <v>8058.27</v>
          </cell>
          <cell r="L277">
            <v>11866.1</v>
          </cell>
          <cell r="M277">
            <v>33133.9</v>
          </cell>
        </row>
        <row r="278">
          <cell r="A278" t="str">
            <v>BENJAMIN DE LA CRUZ</v>
          </cell>
          <cell r="B278" t="str">
            <v>TECNICO</v>
          </cell>
          <cell r="C278" t="str">
            <v>00-049-0001036-6</v>
          </cell>
          <cell r="D278">
            <v>209</v>
          </cell>
          <cell r="E278">
            <v>50000</v>
          </cell>
          <cell r="F278">
            <v>0</v>
          </cell>
          <cell r="G278">
            <v>50000</v>
          </cell>
          <cell r="H278">
            <v>1435</v>
          </cell>
          <cell r="I278">
            <v>1854</v>
          </cell>
          <cell r="J278">
            <v>1520</v>
          </cell>
          <cell r="K278">
            <v>1025</v>
          </cell>
          <cell r="L278">
            <v>5834</v>
          </cell>
          <cell r="M278">
            <v>44166</v>
          </cell>
        </row>
        <row r="279">
          <cell r="A279" t="str">
            <v>XIOMARA M. COLON POLANCO</v>
          </cell>
          <cell r="B279" t="str">
            <v>CONTADORA</v>
          </cell>
          <cell r="C279" t="str">
            <v>00-001-0277282-9</v>
          </cell>
          <cell r="D279">
            <v>210</v>
          </cell>
          <cell r="E279">
            <v>45000</v>
          </cell>
          <cell r="F279">
            <v>0</v>
          </cell>
          <cell r="G279">
            <v>45000</v>
          </cell>
          <cell r="H279">
            <v>1291.5</v>
          </cell>
          <cell r="I279">
            <v>1148.33</v>
          </cell>
          <cell r="J279">
            <v>1368</v>
          </cell>
          <cell r="K279">
            <v>2035.8</v>
          </cell>
          <cell r="L279">
            <v>5843.63</v>
          </cell>
          <cell r="M279">
            <v>39156.370000000003</v>
          </cell>
        </row>
        <row r="280">
          <cell r="A280" t="str">
            <v>GABRIELA LICELOT CALDERON FERRERAS</v>
          </cell>
          <cell r="B280" t="str">
            <v>SOPORTE TECNICO</v>
          </cell>
          <cell r="C280" t="str">
            <v>00-154-0000161-4</v>
          </cell>
          <cell r="D280">
            <v>211</v>
          </cell>
          <cell r="E280">
            <v>35000</v>
          </cell>
          <cell r="F280">
            <v>0</v>
          </cell>
          <cell r="G280">
            <v>35000</v>
          </cell>
          <cell r="H280">
            <v>1004.5</v>
          </cell>
          <cell r="I280">
            <v>0</v>
          </cell>
          <cell r="J280">
            <v>1064</v>
          </cell>
          <cell r="K280">
            <v>25</v>
          </cell>
          <cell r="L280">
            <v>2093.5</v>
          </cell>
          <cell r="M280">
            <v>32906.5</v>
          </cell>
        </row>
        <row r="281">
          <cell r="A281" t="str">
            <v>RAFAEL ALFONSO POLANCO PEREZ</v>
          </cell>
          <cell r="B281" t="str">
            <v>TECNICO</v>
          </cell>
          <cell r="C281" t="str">
            <v>00-001-0684117-4</v>
          </cell>
          <cell r="D281">
            <v>217</v>
          </cell>
          <cell r="E281">
            <v>50000</v>
          </cell>
          <cell r="F281">
            <v>0</v>
          </cell>
          <cell r="G281">
            <v>50000</v>
          </cell>
          <cell r="H281">
            <v>1435</v>
          </cell>
          <cell r="I281">
            <v>1854</v>
          </cell>
          <cell r="J281">
            <v>1520</v>
          </cell>
          <cell r="K281">
            <v>425</v>
          </cell>
          <cell r="L281">
            <v>5234</v>
          </cell>
          <cell r="M281">
            <v>44766</v>
          </cell>
        </row>
        <row r="282">
          <cell r="A282" t="str">
            <v>ROLANDO RAFAEL MARTINEZ</v>
          </cell>
          <cell r="B282" t="str">
            <v>AUXILIAR</v>
          </cell>
          <cell r="C282" t="str">
            <v>00-056-0137305-2</v>
          </cell>
          <cell r="D282">
            <v>219</v>
          </cell>
          <cell r="E282">
            <v>11000</v>
          </cell>
          <cell r="F282">
            <v>0</v>
          </cell>
          <cell r="G282">
            <v>11000</v>
          </cell>
          <cell r="H282">
            <v>315.7</v>
          </cell>
          <cell r="I282">
            <v>0</v>
          </cell>
          <cell r="J282">
            <v>334.4</v>
          </cell>
          <cell r="K282">
            <v>25</v>
          </cell>
          <cell r="L282">
            <v>675.1</v>
          </cell>
          <cell r="M282">
            <v>10324.9</v>
          </cell>
        </row>
        <row r="283">
          <cell r="A283" t="str">
            <v>ELVIO SANTOS REYES</v>
          </cell>
          <cell r="B283" t="str">
            <v>AUXILIAR VETERINARIO</v>
          </cell>
          <cell r="C283" t="str">
            <v>00-023-0102363-2</v>
          </cell>
          <cell r="D283">
            <v>219</v>
          </cell>
          <cell r="E283">
            <v>11000</v>
          </cell>
          <cell r="F283">
            <v>0</v>
          </cell>
          <cell r="G283">
            <v>11000</v>
          </cell>
          <cell r="H283">
            <v>315.7</v>
          </cell>
          <cell r="I283">
            <v>0</v>
          </cell>
          <cell r="J283">
            <v>334.4</v>
          </cell>
          <cell r="K283">
            <v>25</v>
          </cell>
          <cell r="L283">
            <v>675.1</v>
          </cell>
          <cell r="M283">
            <v>10324.9</v>
          </cell>
        </row>
        <row r="284">
          <cell r="A284" t="str">
            <v>JULIO CESAR SANTIAGO CORCINO</v>
          </cell>
          <cell r="B284" t="str">
            <v>AUXILIAR VETERINARIO</v>
          </cell>
          <cell r="C284" t="str">
            <v>00-047-0041392-7</v>
          </cell>
          <cell r="D284">
            <v>221</v>
          </cell>
          <cell r="E284">
            <v>11000</v>
          </cell>
          <cell r="F284">
            <v>0</v>
          </cell>
          <cell r="G284">
            <v>11000</v>
          </cell>
          <cell r="H284">
            <v>315.7</v>
          </cell>
          <cell r="I284">
            <v>0</v>
          </cell>
          <cell r="J284">
            <v>334.4</v>
          </cell>
          <cell r="K284">
            <v>2604.8000000000002</v>
          </cell>
          <cell r="L284">
            <v>3254.9</v>
          </cell>
          <cell r="M284">
            <v>7745.1</v>
          </cell>
        </row>
        <row r="285">
          <cell r="A285" t="str">
            <v>JOEL SANTANA SANCHEZ</v>
          </cell>
          <cell r="B285" t="str">
            <v>AUXILIAR VETERINARIO</v>
          </cell>
          <cell r="C285" t="str">
            <v>00-402-2174642-9</v>
          </cell>
          <cell r="D285">
            <v>221</v>
          </cell>
          <cell r="E285">
            <v>11000</v>
          </cell>
          <cell r="F285">
            <v>0</v>
          </cell>
          <cell r="G285">
            <v>11000</v>
          </cell>
          <cell r="H285">
            <v>315.7</v>
          </cell>
          <cell r="I285">
            <v>0</v>
          </cell>
          <cell r="J285">
            <v>334.4</v>
          </cell>
          <cell r="K285">
            <v>1537.45</v>
          </cell>
          <cell r="L285">
            <v>2187.5500000000002</v>
          </cell>
          <cell r="M285">
            <v>8812.4500000000007</v>
          </cell>
        </row>
        <row r="286">
          <cell r="A286" t="str">
            <v>JORGE RAFAEL ESTEVEZ VALERIO</v>
          </cell>
          <cell r="B286" t="str">
            <v>AUXILIAR VETERINARIO</v>
          </cell>
          <cell r="C286" t="str">
            <v>00-046-0038982-1</v>
          </cell>
          <cell r="D286">
            <v>223</v>
          </cell>
          <cell r="E286">
            <v>11000</v>
          </cell>
          <cell r="F286">
            <v>0</v>
          </cell>
          <cell r="G286">
            <v>11000</v>
          </cell>
          <cell r="H286">
            <v>315.7</v>
          </cell>
          <cell r="I286">
            <v>0</v>
          </cell>
          <cell r="J286">
            <v>334.4</v>
          </cell>
          <cell r="K286">
            <v>25</v>
          </cell>
          <cell r="L286">
            <v>675.1</v>
          </cell>
          <cell r="M286">
            <v>10324.9</v>
          </cell>
        </row>
        <row r="287">
          <cell r="A287" t="str">
            <v>RAMON ARTURO SANCHEZ BRITO</v>
          </cell>
          <cell r="B287" t="str">
            <v>AUXILIAR VETERINARIO</v>
          </cell>
          <cell r="C287" t="str">
            <v>00-013-0017507-0</v>
          </cell>
          <cell r="D287">
            <v>223</v>
          </cell>
          <cell r="E287">
            <v>11000</v>
          </cell>
          <cell r="F287">
            <v>0</v>
          </cell>
          <cell r="G287">
            <v>11000</v>
          </cell>
          <cell r="H287">
            <v>315.7</v>
          </cell>
          <cell r="I287">
            <v>0</v>
          </cell>
          <cell r="J287">
            <v>334.4</v>
          </cell>
          <cell r="K287">
            <v>25</v>
          </cell>
          <cell r="L287">
            <v>675.1</v>
          </cell>
          <cell r="M287">
            <v>10324.9</v>
          </cell>
        </row>
        <row r="288">
          <cell r="A288" t="str">
            <v>JUAN ALCIBIADES MONTAS CIPRIAN</v>
          </cell>
          <cell r="B288" t="str">
            <v>AUXILIAR VETERINARIO</v>
          </cell>
          <cell r="C288" t="str">
            <v>00-010-0042122-0</v>
          </cell>
          <cell r="D288">
            <v>227</v>
          </cell>
          <cell r="E288">
            <v>11000</v>
          </cell>
          <cell r="F288">
            <v>0</v>
          </cell>
          <cell r="G288">
            <v>11000</v>
          </cell>
          <cell r="H288">
            <v>315.7</v>
          </cell>
          <cell r="I288">
            <v>0</v>
          </cell>
          <cell r="J288">
            <v>334.4</v>
          </cell>
          <cell r="K288">
            <v>25</v>
          </cell>
          <cell r="L288">
            <v>675.1</v>
          </cell>
          <cell r="M288">
            <v>10324.9</v>
          </cell>
        </row>
        <row r="289">
          <cell r="A289" t="str">
            <v>JUAN MANUEL MOLINA MOLINA</v>
          </cell>
          <cell r="B289" t="str">
            <v>AUXILIAR ARCHIVO Y CORRESPOND</v>
          </cell>
          <cell r="C289" t="str">
            <v>00-402-2168673-2</v>
          </cell>
          <cell r="D289">
            <v>227</v>
          </cell>
          <cell r="E289">
            <v>22050</v>
          </cell>
          <cell r="F289">
            <v>0</v>
          </cell>
          <cell r="G289">
            <v>22050</v>
          </cell>
          <cell r="H289">
            <v>632.84</v>
          </cell>
          <cell r="I289">
            <v>0</v>
          </cell>
          <cell r="J289">
            <v>670.32</v>
          </cell>
          <cell r="K289">
            <v>1537.45</v>
          </cell>
          <cell r="L289">
            <v>2840.61</v>
          </cell>
          <cell r="M289">
            <v>19209.39</v>
          </cell>
        </row>
        <row r="290">
          <cell r="A290" t="str">
            <v>JUAN PABLO LORENZO MATEO</v>
          </cell>
          <cell r="B290" t="str">
            <v>CHOFER</v>
          </cell>
          <cell r="C290" t="str">
            <v>00-001-1351183-6</v>
          </cell>
          <cell r="D290">
            <v>228</v>
          </cell>
          <cell r="E290">
            <v>16500</v>
          </cell>
          <cell r="F290">
            <v>0</v>
          </cell>
          <cell r="G290">
            <v>16500</v>
          </cell>
          <cell r="H290">
            <v>473.55</v>
          </cell>
          <cell r="I290">
            <v>0</v>
          </cell>
          <cell r="J290">
            <v>501.6</v>
          </cell>
          <cell r="K290">
            <v>25</v>
          </cell>
          <cell r="L290">
            <v>1000.15</v>
          </cell>
          <cell r="M290">
            <v>15499.85</v>
          </cell>
        </row>
        <row r="291">
          <cell r="A291" t="str">
            <v>KERVIN PAULINO DE LA ROSA</v>
          </cell>
          <cell r="B291" t="str">
            <v>AUXILIAR VETERINARIO</v>
          </cell>
          <cell r="C291" t="str">
            <v>00-016-0013671-5</v>
          </cell>
          <cell r="D291">
            <v>229</v>
          </cell>
          <cell r="E291">
            <v>11000</v>
          </cell>
          <cell r="F291">
            <v>0</v>
          </cell>
          <cell r="G291">
            <v>11000</v>
          </cell>
          <cell r="H291">
            <v>315.7</v>
          </cell>
          <cell r="I291">
            <v>0</v>
          </cell>
          <cell r="J291">
            <v>334.4</v>
          </cell>
          <cell r="K291">
            <v>25</v>
          </cell>
          <cell r="L291">
            <v>675.1</v>
          </cell>
          <cell r="M291">
            <v>10324.9</v>
          </cell>
        </row>
        <row r="292">
          <cell r="A292" t="str">
            <v>EDUARD APONTE MORLA</v>
          </cell>
          <cell r="B292" t="str">
            <v>MECANICO</v>
          </cell>
          <cell r="C292" t="str">
            <v>00-223-0065185-2</v>
          </cell>
          <cell r="D292">
            <v>233</v>
          </cell>
          <cell r="E292">
            <v>27000</v>
          </cell>
          <cell r="F292">
            <v>0</v>
          </cell>
          <cell r="G292">
            <v>27000</v>
          </cell>
          <cell r="H292">
            <v>774.9</v>
          </cell>
          <cell r="I292">
            <v>0</v>
          </cell>
          <cell r="J292">
            <v>820.8</v>
          </cell>
          <cell r="K292">
            <v>25</v>
          </cell>
          <cell r="L292">
            <v>1620.7</v>
          </cell>
          <cell r="M292">
            <v>25379.3</v>
          </cell>
        </row>
        <row r="293">
          <cell r="A293" t="str">
            <v>RAFAEL TAVAREZ MATA</v>
          </cell>
          <cell r="B293" t="str">
            <v>AUXILIAR VETERINARIO</v>
          </cell>
          <cell r="C293" t="str">
            <v>00-092-0003165-7</v>
          </cell>
          <cell r="D293">
            <v>233</v>
          </cell>
          <cell r="E293">
            <v>11000</v>
          </cell>
          <cell r="F293">
            <v>0</v>
          </cell>
          <cell r="G293">
            <v>11000</v>
          </cell>
          <cell r="H293">
            <v>315.7</v>
          </cell>
          <cell r="I293">
            <v>0</v>
          </cell>
          <cell r="J293">
            <v>334.4</v>
          </cell>
          <cell r="K293">
            <v>25</v>
          </cell>
          <cell r="L293">
            <v>675.1</v>
          </cell>
          <cell r="M293">
            <v>10324.9</v>
          </cell>
        </row>
        <row r="294">
          <cell r="A294" t="str">
            <v>ANILIAN SEGURA LANDA</v>
          </cell>
          <cell r="B294" t="str">
            <v>TECNICO</v>
          </cell>
          <cell r="C294" t="str">
            <v>00-012-0048776-5</v>
          </cell>
          <cell r="D294">
            <v>234</v>
          </cell>
          <cell r="E294">
            <v>50000</v>
          </cell>
          <cell r="F294">
            <v>0</v>
          </cell>
          <cell r="G294">
            <v>50000</v>
          </cell>
          <cell r="H294">
            <v>1435</v>
          </cell>
          <cell r="I294">
            <v>1854</v>
          </cell>
          <cell r="J294">
            <v>1520</v>
          </cell>
          <cell r="K294">
            <v>525</v>
          </cell>
          <cell r="L294">
            <v>5334</v>
          </cell>
          <cell r="M294">
            <v>44666</v>
          </cell>
        </row>
        <row r="295">
          <cell r="A295" t="str">
            <v>RENE RAFAEL ADAMES SOLER</v>
          </cell>
          <cell r="B295" t="str">
            <v>AUXILIAR VETERINARIO</v>
          </cell>
          <cell r="C295" t="str">
            <v>00-402-2150567-6</v>
          </cell>
          <cell r="D295">
            <v>235</v>
          </cell>
          <cell r="E295">
            <v>11000</v>
          </cell>
          <cell r="F295">
            <v>0</v>
          </cell>
          <cell r="G295">
            <v>11000</v>
          </cell>
          <cell r="H295">
            <v>315.7</v>
          </cell>
          <cell r="I295">
            <v>0</v>
          </cell>
          <cell r="J295">
            <v>334.4</v>
          </cell>
          <cell r="K295">
            <v>25</v>
          </cell>
          <cell r="L295">
            <v>675.1</v>
          </cell>
          <cell r="M295">
            <v>10324.9</v>
          </cell>
        </row>
        <row r="296">
          <cell r="A296" t="str">
            <v>ANSELMO CUELLO</v>
          </cell>
          <cell r="B296" t="str">
            <v>AYUDANTE</v>
          </cell>
          <cell r="C296" t="str">
            <v>00-017-0008058-1</v>
          </cell>
          <cell r="D296">
            <v>235</v>
          </cell>
          <cell r="E296">
            <v>11000</v>
          </cell>
          <cell r="F296">
            <v>0</v>
          </cell>
          <cell r="G296">
            <v>11000</v>
          </cell>
          <cell r="H296">
            <v>315.7</v>
          </cell>
          <cell r="I296">
            <v>0</v>
          </cell>
          <cell r="J296">
            <v>334.4</v>
          </cell>
          <cell r="K296">
            <v>25</v>
          </cell>
          <cell r="L296">
            <v>675.1</v>
          </cell>
          <cell r="M296">
            <v>10324.9</v>
          </cell>
        </row>
        <row r="297">
          <cell r="A297" t="str">
            <v>ANGELA C. MORILLO P.</v>
          </cell>
          <cell r="B297" t="str">
            <v>TECNICO</v>
          </cell>
          <cell r="C297" t="str">
            <v>00-001-0843471-3</v>
          </cell>
          <cell r="D297">
            <v>236</v>
          </cell>
          <cell r="E297">
            <v>50000</v>
          </cell>
          <cell r="F297">
            <v>0</v>
          </cell>
          <cell r="G297">
            <v>50000</v>
          </cell>
          <cell r="H297">
            <v>1435</v>
          </cell>
          <cell r="I297">
            <v>1854</v>
          </cell>
          <cell r="J297">
            <v>1520</v>
          </cell>
          <cell r="K297">
            <v>1025</v>
          </cell>
          <cell r="L297">
            <v>5834</v>
          </cell>
          <cell r="M297">
            <v>44166</v>
          </cell>
        </row>
        <row r="298">
          <cell r="A298" t="str">
            <v>MIGUEL ALEXANDER CRUZ ARIAS</v>
          </cell>
          <cell r="B298" t="str">
            <v>AUXILIAR VETERINARIO</v>
          </cell>
          <cell r="C298" t="str">
            <v>00-003-0080053-9</v>
          </cell>
          <cell r="D298">
            <v>237</v>
          </cell>
          <cell r="E298">
            <v>11000</v>
          </cell>
          <cell r="F298">
            <v>0</v>
          </cell>
          <cell r="G298">
            <v>11000</v>
          </cell>
          <cell r="H298">
            <v>315.7</v>
          </cell>
          <cell r="I298">
            <v>0</v>
          </cell>
          <cell r="J298">
            <v>334.4</v>
          </cell>
          <cell r="K298">
            <v>2702.83</v>
          </cell>
          <cell r="L298">
            <v>3352.93</v>
          </cell>
          <cell r="M298">
            <v>7647.07</v>
          </cell>
        </row>
        <row r="299">
          <cell r="A299" t="str">
            <v>HEIRY ALEJANDRO GARCIA SALCE</v>
          </cell>
          <cell r="B299" t="str">
            <v>AUXILIAR VETERINARIO</v>
          </cell>
          <cell r="C299" t="str">
            <v>00-402-2351659-8</v>
          </cell>
          <cell r="D299">
            <v>241</v>
          </cell>
          <cell r="E299">
            <v>11000</v>
          </cell>
          <cell r="F299">
            <v>0</v>
          </cell>
          <cell r="G299">
            <v>11000</v>
          </cell>
          <cell r="H299">
            <v>315.7</v>
          </cell>
          <cell r="I299">
            <v>0</v>
          </cell>
          <cell r="J299">
            <v>334.4</v>
          </cell>
          <cell r="K299">
            <v>25</v>
          </cell>
          <cell r="L299">
            <v>675.1</v>
          </cell>
          <cell r="M299">
            <v>10324.9</v>
          </cell>
        </row>
        <row r="300">
          <cell r="A300" t="str">
            <v>SANTA EPIFANIA ORTIZ DICEN</v>
          </cell>
          <cell r="B300" t="str">
            <v>SECRETARIA</v>
          </cell>
          <cell r="C300" t="str">
            <v>00-003-0029911-2</v>
          </cell>
          <cell r="D300">
            <v>242</v>
          </cell>
          <cell r="E300">
            <v>22050</v>
          </cell>
          <cell r="F300">
            <v>0</v>
          </cell>
          <cell r="G300">
            <v>22050</v>
          </cell>
          <cell r="H300">
            <v>632.84</v>
          </cell>
          <cell r="I300">
            <v>0</v>
          </cell>
          <cell r="J300">
            <v>670.32</v>
          </cell>
          <cell r="K300">
            <v>25</v>
          </cell>
          <cell r="L300">
            <v>1328.16</v>
          </cell>
          <cell r="M300">
            <v>20721.84</v>
          </cell>
        </row>
        <row r="301">
          <cell r="A301" t="str">
            <v>CARMEN ANABEL PERALTA SANTANA</v>
          </cell>
          <cell r="B301" t="str">
            <v>SECRETARIA</v>
          </cell>
          <cell r="C301" t="str">
            <v>00-031-0545235-7</v>
          </cell>
          <cell r="D301">
            <v>243</v>
          </cell>
          <cell r="E301">
            <v>22050</v>
          </cell>
          <cell r="F301">
            <v>0</v>
          </cell>
          <cell r="G301">
            <v>22050</v>
          </cell>
          <cell r="H301">
            <v>632.84</v>
          </cell>
          <cell r="I301">
            <v>0</v>
          </cell>
          <cell r="J301">
            <v>670.32</v>
          </cell>
          <cell r="K301">
            <v>25</v>
          </cell>
          <cell r="L301">
            <v>1328.16</v>
          </cell>
          <cell r="M301">
            <v>20721.84</v>
          </cell>
        </row>
        <row r="302">
          <cell r="A302" t="str">
            <v>ELIZABETH MELO SABINO</v>
          </cell>
          <cell r="B302" t="str">
            <v>SECRETARIA</v>
          </cell>
          <cell r="C302" t="str">
            <v>00-001-1356986-7</v>
          </cell>
          <cell r="D302">
            <v>247</v>
          </cell>
          <cell r="E302">
            <v>22050</v>
          </cell>
          <cell r="F302">
            <v>0</v>
          </cell>
          <cell r="G302">
            <v>22050</v>
          </cell>
          <cell r="H302">
            <v>632.84</v>
          </cell>
          <cell r="I302">
            <v>0</v>
          </cell>
          <cell r="J302">
            <v>670.32</v>
          </cell>
          <cell r="K302">
            <v>25</v>
          </cell>
          <cell r="L302">
            <v>1328.16</v>
          </cell>
          <cell r="M302">
            <v>20721.84</v>
          </cell>
        </row>
        <row r="303">
          <cell r="A303" t="str">
            <v>FIDEL MANUEL DE LEON ANGOMAS</v>
          </cell>
          <cell r="B303" t="str">
            <v>TECNICO</v>
          </cell>
          <cell r="C303" t="str">
            <v>00-002-0081171-9</v>
          </cell>
          <cell r="D303">
            <v>247</v>
          </cell>
          <cell r="E303">
            <v>50000</v>
          </cell>
          <cell r="F303">
            <v>0</v>
          </cell>
          <cell r="G303">
            <v>50000</v>
          </cell>
          <cell r="H303">
            <v>1435</v>
          </cell>
          <cell r="I303">
            <v>1627.13</v>
          </cell>
          <cell r="J303">
            <v>1520</v>
          </cell>
          <cell r="K303">
            <v>6367.45</v>
          </cell>
          <cell r="L303">
            <v>10949.58</v>
          </cell>
          <cell r="M303">
            <v>39050.42</v>
          </cell>
        </row>
        <row r="304">
          <cell r="A304" t="str">
            <v>BENJAMIN FRANKLIN RAMOS</v>
          </cell>
          <cell r="B304" t="str">
            <v>TECNICO DE RECURSOS HUMANOS</v>
          </cell>
          <cell r="C304" t="str">
            <v>00-001-1899429-2</v>
          </cell>
          <cell r="D304">
            <v>248</v>
          </cell>
          <cell r="E304">
            <v>40000</v>
          </cell>
          <cell r="F304">
            <v>0</v>
          </cell>
          <cell r="G304">
            <v>40000</v>
          </cell>
          <cell r="H304">
            <v>1148</v>
          </cell>
          <cell r="I304">
            <v>442.65</v>
          </cell>
          <cell r="J304">
            <v>1216</v>
          </cell>
          <cell r="K304">
            <v>25</v>
          </cell>
          <cell r="L304">
            <v>2831.65</v>
          </cell>
          <cell r="M304">
            <v>37168.35</v>
          </cell>
        </row>
        <row r="305">
          <cell r="A305" t="str">
            <v>DARLENIS CUELLO LUGO</v>
          </cell>
          <cell r="B305" t="str">
            <v>SECRETARIA</v>
          </cell>
          <cell r="C305" t="str">
            <v>00-093-0071330-3</v>
          </cell>
          <cell r="D305">
            <v>249</v>
          </cell>
          <cell r="E305">
            <v>22050</v>
          </cell>
          <cell r="F305">
            <v>0</v>
          </cell>
          <cell r="G305">
            <v>22050</v>
          </cell>
          <cell r="H305">
            <v>632.84</v>
          </cell>
          <cell r="I305">
            <v>0</v>
          </cell>
          <cell r="J305">
            <v>670.32</v>
          </cell>
          <cell r="K305">
            <v>25</v>
          </cell>
          <cell r="L305">
            <v>1328.16</v>
          </cell>
          <cell r="M305">
            <v>20721.84</v>
          </cell>
        </row>
        <row r="306">
          <cell r="A306" t="str">
            <v>MERCEDES DEL CARMEN MORONTA RODRIGU</v>
          </cell>
          <cell r="B306" t="str">
            <v>SECRETARIA</v>
          </cell>
          <cell r="C306" t="str">
            <v>00-402-2044323-4</v>
          </cell>
          <cell r="D306">
            <v>251</v>
          </cell>
          <cell r="E306">
            <v>22050</v>
          </cell>
          <cell r="F306">
            <v>0</v>
          </cell>
          <cell r="G306">
            <v>22050</v>
          </cell>
          <cell r="H306">
            <v>632.84</v>
          </cell>
          <cell r="I306">
            <v>0</v>
          </cell>
          <cell r="J306">
            <v>670.32</v>
          </cell>
          <cell r="K306">
            <v>695</v>
          </cell>
          <cell r="L306">
            <v>1998.16</v>
          </cell>
          <cell r="M306">
            <v>20051.84</v>
          </cell>
        </row>
        <row r="307">
          <cell r="A307" t="str">
            <v>JUAN BAUTISTA RAMIREZ CABRERA</v>
          </cell>
          <cell r="B307" t="str">
            <v>ENCARGADO (A)</v>
          </cell>
          <cell r="C307" t="str">
            <v>00-023-0013835-7</v>
          </cell>
          <cell r="D307">
            <v>252</v>
          </cell>
          <cell r="E307">
            <v>50000</v>
          </cell>
          <cell r="F307">
            <v>0</v>
          </cell>
          <cell r="G307">
            <v>50000</v>
          </cell>
          <cell r="H307">
            <v>1435</v>
          </cell>
          <cell r="I307">
            <v>1854</v>
          </cell>
          <cell r="J307">
            <v>1520</v>
          </cell>
          <cell r="K307">
            <v>425</v>
          </cell>
          <cell r="L307">
            <v>5234</v>
          </cell>
          <cell r="M307">
            <v>44766</v>
          </cell>
        </row>
        <row r="308">
          <cell r="A308" t="str">
            <v>MAXIMILIANO ANTONIO RODRIGUEZ RICAR</v>
          </cell>
          <cell r="B308" t="str">
            <v>TECNICO</v>
          </cell>
          <cell r="C308" t="str">
            <v>00-071-0046067-9</v>
          </cell>
          <cell r="D308">
            <v>255</v>
          </cell>
          <cell r="E308">
            <v>50000</v>
          </cell>
          <cell r="F308">
            <v>0</v>
          </cell>
          <cell r="G308">
            <v>50000</v>
          </cell>
          <cell r="H308">
            <v>1435</v>
          </cell>
          <cell r="I308">
            <v>1854</v>
          </cell>
          <cell r="J308">
            <v>1520</v>
          </cell>
          <cell r="K308">
            <v>525</v>
          </cell>
          <cell r="L308">
            <v>5334</v>
          </cell>
          <cell r="M308">
            <v>44666</v>
          </cell>
        </row>
        <row r="309">
          <cell r="A309" t="str">
            <v>JUAN DE JESUS ROMAN CUEVAS</v>
          </cell>
          <cell r="B309" t="str">
            <v>AUXILIAR VETERINARIO</v>
          </cell>
          <cell r="C309" t="str">
            <v>00-022-0016907-2</v>
          </cell>
          <cell r="D309">
            <v>257</v>
          </cell>
          <cell r="E309">
            <v>11000</v>
          </cell>
          <cell r="F309">
            <v>0</v>
          </cell>
          <cell r="G309">
            <v>11000</v>
          </cell>
          <cell r="H309">
            <v>315.7</v>
          </cell>
          <cell r="I309">
            <v>0</v>
          </cell>
          <cell r="J309">
            <v>334.4</v>
          </cell>
          <cell r="K309">
            <v>25</v>
          </cell>
          <cell r="L309">
            <v>675.1</v>
          </cell>
          <cell r="M309">
            <v>10324.9</v>
          </cell>
        </row>
        <row r="310">
          <cell r="A310" t="str">
            <v>ROMNY DE JESUS OLIVO GUZMAN</v>
          </cell>
          <cell r="B310" t="str">
            <v>AUXILIAR VETERINARIO</v>
          </cell>
          <cell r="C310" t="str">
            <v>00-073-0012566-8</v>
          </cell>
          <cell r="D310">
            <v>261</v>
          </cell>
          <cell r="E310">
            <v>11000</v>
          </cell>
          <cell r="F310">
            <v>0</v>
          </cell>
          <cell r="G310">
            <v>11000</v>
          </cell>
          <cell r="H310">
            <v>315.7</v>
          </cell>
          <cell r="I310">
            <v>0</v>
          </cell>
          <cell r="J310">
            <v>334.4</v>
          </cell>
          <cell r="K310">
            <v>25</v>
          </cell>
          <cell r="L310">
            <v>675.1</v>
          </cell>
          <cell r="M310">
            <v>10324.9</v>
          </cell>
        </row>
        <row r="311">
          <cell r="A311" t="str">
            <v>MARIA BONILLA CUEVAS URBAEZ</v>
          </cell>
          <cell r="B311" t="str">
            <v>AUXILIAR TECNICO</v>
          </cell>
          <cell r="C311" t="str">
            <v>00-402-2359516-2</v>
          </cell>
          <cell r="D311">
            <v>263</v>
          </cell>
          <cell r="E311">
            <v>26250</v>
          </cell>
          <cell r="F311">
            <v>0</v>
          </cell>
          <cell r="G311">
            <v>26250</v>
          </cell>
          <cell r="H311">
            <v>753.38</v>
          </cell>
          <cell r="I311">
            <v>0</v>
          </cell>
          <cell r="J311">
            <v>798</v>
          </cell>
          <cell r="K311">
            <v>25</v>
          </cell>
          <cell r="L311">
            <v>1576.38</v>
          </cell>
          <cell r="M311">
            <v>24673.62</v>
          </cell>
        </row>
        <row r="312">
          <cell r="A312" t="str">
            <v>ANDRES AVELINO SELMO MORENO</v>
          </cell>
          <cell r="B312" t="str">
            <v>TECNICO</v>
          </cell>
          <cell r="C312" t="str">
            <v>00-001-0850291-5</v>
          </cell>
          <cell r="D312">
            <v>266</v>
          </cell>
          <cell r="E312">
            <v>50000</v>
          </cell>
          <cell r="F312">
            <v>0</v>
          </cell>
          <cell r="G312">
            <v>50000</v>
          </cell>
          <cell r="H312">
            <v>1435</v>
          </cell>
          <cell r="I312">
            <v>1854</v>
          </cell>
          <cell r="J312">
            <v>1520</v>
          </cell>
          <cell r="K312">
            <v>5441.63</v>
          </cell>
          <cell r="L312">
            <v>10250.629999999999</v>
          </cell>
          <cell r="M312">
            <v>39749.370000000003</v>
          </cell>
        </row>
        <row r="313">
          <cell r="A313" t="str">
            <v>JOSE FAUSTINO ROSARIO</v>
          </cell>
          <cell r="B313" t="str">
            <v>AUXILIAR VETERINARIO</v>
          </cell>
          <cell r="C313" t="str">
            <v>00-056-0035887-2</v>
          </cell>
          <cell r="D313">
            <v>271</v>
          </cell>
          <cell r="E313">
            <v>11000</v>
          </cell>
          <cell r="F313">
            <v>0</v>
          </cell>
          <cell r="G313">
            <v>11000</v>
          </cell>
          <cell r="H313">
            <v>315.7</v>
          </cell>
          <cell r="I313">
            <v>0</v>
          </cell>
          <cell r="J313">
            <v>334.4</v>
          </cell>
          <cell r="K313">
            <v>4608.54</v>
          </cell>
          <cell r="L313">
            <v>5258.64</v>
          </cell>
          <cell r="M313">
            <v>5741.36</v>
          </cell>
        </row>
        <row r="314">
          <cell r="A314" t="str">
            <v>ELIAS ENCARNACION</v>
          </cell>
          <cell r="B314" t="str">
            <v>TECNICO</v>
          </cell>
          <cell r="C314" t="str">
            <v>00-011-0005284-2</v>
          </cell>
          <cell r="D314">
            <v>274</v>
          </cell>
          <cell r="E314">
            <v>40000</v>
          </cell>
          <cell r="F314">
            <v>0</v>
          </cell>
          <cell r="G314">
            <v>40000</v>
          </cell>
          <cell r="H314">
            <v>1148</v>
          </cell>
          <cell r="I314">
            <v>442.65</v>
          </cell>
          <cell r="J314">
            <v>1216</v>
          </cell>
          <cell r="K314">
            <v>525</v>
          </cell>
          <cell r="L314">
            <v>3331.65</v>
          </cell>
          <cell r="M314">
            <v>36668.35</v>
          </cell>
        </row>
        <row r="315">
          <cell r="A315" t="str">
            <v>JUANA PAYANO MEJIA</v>
          </cell>
          <cell r="B315" t="str">
            <v>TECNICO</v>
          </cell>
          <cell r="C315" t="str">
            <v>00-008-0000477-2</v>
          </cell>
          <cell r="D315">
            <v>276</v>
          </cell>
          <cell r="E315">
            <v>50000</v>
          </cell>
          <cell r="F315">
            <v>0</v>
          </cell>
          <cell r="G315">
            <v>50000</v>
          </cell>
          <cell r="H315">
            <v>1435</v>
          </cell>
          <cell r="I315">
            <v>1854</v>
          </cell>
          <cell r="J315">
            <v>1520</v>
          </cell>
          <cell r="K315">
            <v>25</v>
          </cell>
          <cell r="L315">
            <v>4834</v>
          </cell>
          <cell r="M315">
            <v>45166</v>
          </cell>
        </row>
        <row r="316">
          <cell r="A316" t="str">
            <v>NURYS EMPERATRIZ LORA SANTIAGO</v>
          </cell>
          <cell r="B316" t="str">
            <v>TECNICO</v>
          </cell>
          <cell r="C316" t="str">
            <v>00-001-0062055-8</v>
          </cell>
          <cell r="D316">
            <v>280</v>
          </cell>
          <cell r="E316">
            <v>50000</v>
          </cell>
          <cell r="F316">
            <v>0</v>
          </cell>
          <cell r="G316">
            <v>50000</v>
          </cell>
          <cell r="H316">
            <v>1435</v>
          </cell>
          <cell r="I316">
            <v>1854</v>
          </cell>
          <cell r="J316">
            <v>1520</v>
          </cell>
          <cell r="K316">
            <v>125</v>
          </cell>
          <cell r="L316">
            <v>4934</v>
          </cell>
          <cell r="M316">
            <v>45066</v>
          </cell>
        </row>
        <row r="317">
          <cell r="A317" t="str">
            <v>FERNANDO ARTURO JIMENEZ COLON</v>
          </cell>
          <cell r="B317" t="str">
            <v>TECNICO</v>
          </cell>
          <cell r="C317" t="str">
            <v>00-001-0053250-6</v>
          </cell>
          <cell r="D317">
            <v>281</v>
          </cell>
          <cell r="E317">
            <v>50000</v>
          </cell>
          <cell r="F317">
            <v>0</v>
          </cell>
          <cell r="G317">
            <v>50000</v>
          </cell>
          <cell r="H317">
            <v>1435</v>
          </cell>
          <cell r="I317">
            <v>1854</v>
          </cell>
          <cell r="J317">
            <v>1520</v>
          </cell>
          <cell r="K317">
            <v>3650</v>
          </cell>
          <cell r="L317">
            <v>8459</v>
          </cell>
          <cell r="M317">
            <v>41541</v>
          </cell>
        </row>
        <row r="318">
          <cell r="A318" t="str">
            <v>FRANKLIN MELO SANTANA</v>
          </cell>
          <cell r="B318" t="str">
            <v>AUXILIAR VETERINARIO</v>
          </cell>
          <cell r="C318" t="str">
            <v>00-028-0057429-1</v>
          </cell>
          <cell r="D318">
            <v>283</v>
          </cell>
          <cell r="E318">
            <v>11000</v>
          </cell>
          <cell r="F318">
            <v>0</v>
          </cell>
          <cell r="G318">
            <v>11000</v>
          </cell>
          <cell r="H318">
            <v>315.7</v>
          </cell>
          <cell r="I318">
            <v>0</v>
          </cell>
          <cell r="J318">
            <v>334.4</v>
          </cell>
          <cell r="K318">
            <v>25</v>
          </cell>
          <cell r="L318">
            <v>675.1</v>
          </cell>
          <cell r="M318">
            <v>10324.9</v>
          </cell>
        </row>
        <row r="319">
          <cell r="A319" t="str">
            <v>BELKY ALTAGRACIA RODRIGUEZ RODRIGUE</v>
          </cell>
          <cell r="B319" t="str">
            <v>SECRETARIA</v>
          </cell>
          <cell r="C319" t="str">
            <v>00-034-0004116-0</v>
          </cell>
          <cell r="D319">
            <v>287</v>
          </cell>
          <cell r="E319">
            <v>22050</v>
          </cell>
          <cell r="F319">
            <v>0</v>
          </cell>
          <cell r="G319">
            <v>22050</v>
          </cell>
          <cell r="H319">
            <v>632.84</v>
          </cell>
          <cell r="I319">
            <v>0</v>
          </cell>
          <cell r="J319">
            <v>670.32</v>
          </cell>
          <cell r="K319">
            <v>25</v>
          </cell>
          <cell r="L319">
            <v>1328.16</v>
          </cell>
          <cell r="M319">
            <v>20721.84</v>
          </cell>
        </row>
        <row r="320">
          <cell r="A320" t="str">
            <v>RAFAEL ANTONIO CEDANO CORPORAN</v>
          </cell>
          <cell r="B320" t="str">
            <v>AUXILIAR VETERINARIO</v>
          </cell>
          <cell r="C320" t="str">
            <v>00-028-0023733-7</v>
          </cell>
          <cell r="D320">
            <v>296</v>
          </cell>
          <cell r="E320">
            <v>11000</v>
          </cell>
          <cell r="F320">
            <v>0</v>
          </cell>
          <cell r="G320">
            <v>11000</v>
          </cell>
          <cell r="H320">
            <v>315.7</v>
          </cell>
          <cell r="I320">
            <v>0</v>
          </cell>
          <cell r="J320">
            <v>334.4</v>
          </cell>
          <cell r="K320">
            <v>25</v>
          </cell>
          <cell r="L320">
            <v>675.1</v>
          </cell>
          <cell r="M320">
            <v>10324.9</v>
          </cell>
        </row>
        <row r="321">
          <cell r="A321" t="str">
            <v>PERSEVERANDO MONTAÑO Y ORTIZ</v>
          </cell>
          <cell r="B321" t="str">
            <v>AUXILIAR VETERINARIO</v>
          </cell>
          <cell r="C321" t="str">
            <v>00-123-0002433-3</v>
          </cell>
          <cell r="D321">
            <v>297</v>
          </cell>
          <cell r="E321">
            <v>11000</v>
          </cell>
          <cell r="F321">
            <v>0</v>
          </cell>
          <cell r="G321">
            <v>11000</v>
          </cell>
          <cell r="H321">
            <v>315.7</v>
          </cell>
          <cell r="I321">
            <v>0</v>
          </cell>
          <cell r="J321">
            <v>334.4</v>
          </cell>
          <cell r="K321">
            <v>25</v>
          </cell>
          <cell r="L321">
            <v>675.1</v>
          </cell>
          <cell r="M321">
            <v>10324.9</v>
          </cell>
        </row>
        <row r="322">
          <cell r="A322" t="str">
            <v>DIOSA MIGUELINA BOURDIERD CHECO</v>
          </cell>
          <cell r="B322" t="str">
            <v>TECNICO</v>
          </cell>
          <cell r="C322" t="str">
            <v>00-046-0001075-7</v>
          </cell>
          <cell r="D322">
            <v>298</v>
          </cell>
          <cell r="E322">
            <v>50000</v>
          </cell>
          <cell r="F322">
            <v>0</v>
          </cell>
          <cell r="G322">
            <v>50000</v>
          </cell>
          <cell r="H322">
            <v>1435</v>
          </cell>
          <cell r="I322">
            <v>1400.27</v>
          </cell>
          <cell r="J322">
            <v>1520</v>
          </cell>
          <cell r="K322">
            <v>4098.3999999999996</v>
          </cell>
          <cell r="L322">
            <v>8453.67</v>
          </cell>
          <cell r="M322">
            <v>41546.33</v>
          </cell>
        </row>
        <row r="323">
          <cell r="A323" t="str">
            <v>FERNANDO ANDRES MUÑOZ ESTEVEZ</v>
          </cell>
          <cell r="B323" t="str">
            <v>AUXILIAR</v>
          </cell>
          <cell r="C323" t="str">
            <v>00-402-2134555-2</v>
          </cell>
          <cell r="D323">
            <v>299</v>
          </cell>
          <cell r="E323">
            <v>11000</v>
          </cell>
          <cell r="F323">
            <v>0</v>
          </cell>
          <cell r="G323">
            <v>11000</v>
          </cell>
          <cell r="H323">
            <v>315.7</v>
          </cell>
          <cell r="I323">
            <v>0</v>
          </cell>
          <cell r="J323">
            <v>334.4</v>
          </cell>
          <cell r="K323">
            <v>25</v>
          </cell>
          <cell r="L323">
            <v>675.1</v>
          </cell>
          <cell r="M323">
            <v>10324.9</v>
          </cell>
        </row>
        <row r="324">
          <cell r="A324" t="str">
            <v>LUIS ALMANZAR</v>
          </cell>
          <cell r="B324" t="str">
            <v>AUXILIAR VETERINARIO</v>
          </cell>
          <cell r="C324" t="str">
            <v>00-056-0011756-7</v>
          </cell>
          <cell r="D324">
            <v>300</v>
          </cell>
          <cell r="E324">
            <v>11000</v>
          </cell>
          <cell r="F324">
            <v>0</v>
          </cell>
          <cell r="G324">
            <v>11000</v>
          </cell>
          <cell r="H324">
            <v>315.7</v>
          </cell>
          <cell r="I324">
            <v>0</v>
          </cell>
          <cell r="J324">
            <v>334.4</v>
          </cell>
          <cell r="K324">
            <v>3981.39</v>
          </cell>
          <cell r="L324">
            <v>4631.49</v>
          </cell>
          <cell r="M324">
            <v>6368.51</v>
          </cell>
        </row>
        <row r="325">
          <cell r="A325" t="str">
            <v>RAYMUNDO RODRIGUEZ SANTANA</v>
          </cell>
          <cell r="B325" t="str">
            <v>AUXILIAR VETERINARIO</v>
          </cell>
          <cell r="C325" t="str">
            <v>00-116-0001595-9</v>
          </cell>
          <cell r="D325">
            <v>301</v>
          </cell>
          <cell r="E325">
            <v>11000</v>
          </cell>
          <cell r="F325">
            <v>0</v>
          </cell>
          <cell r="G325">
            <v>11000</v>
          </cell>
          <cell r="H325">
            <v>315.7</v>
          </cell>
          <cell r="I325">
            <v>0</v>
          </cell>
          <cell r="J325">
            <v>334.4</v>
          </cell>
          <cell r="K325">
            <v>25</v>
          </cell>
          <cell r="L325">
            <v>675.1</v>
          </cell>
          <cell r="M325">
            <v>10324.9</v>
          </cell>
        </row>
        <row r="326">
          <cell r="A326" t="str">
            <v>DOMINGA DEL CARMEN JEREZ</v>
          </cell>
          <cell r="B326" t="str">
            <v>TECNICO</v>
          </cell>
          <cell r="C326" t="str">
            <v>00-049-0002046-4</v>
          </cell>
          <cell r="D326">
            <v>302</v>
          </cell>
          <cell r="E326">
            <v>50000</v>
          </cell>
          <cell r="F326">
            <v>0</v>
          </cell>
          <cell r="G326">
            <v>50000</v>
          </cell>
          <cell r="H326">
            <v>1435</v>
          </cell>
          <cell r="I326">
            <v>1627.13</v>
          </cell>
          <cell r="J326">
            <v>1520</v>
          </cell>
          <cell r="K326">
            <v>3937.45</v>
          </cell>
          <cell r="L326">
            <v>8519.58</v>
          </cell>
          <cell r="M326">
            <v>41480.42</v>
          </cell>
        </row>
        <row r="327">
          <cell r="A327" t="str">
            <v>CASILDA DIOMARYS CARRASCO PEÑA</v>
          </cell>
          <cell r="B327" t="str">
            <v>CAJERO (A)</v>
          </cell>
          <cell r="C327" t="str">
            <v>00-001-0765805-6</v>
          </cell>
          <cell r="D327">
            <v>305</v>
          </cell>
          <cell r="E327">
            <v>22000</v>
          </cell>
          <cell r="F327">
            <v>0</v>
          </cell>
          <cell r="G327">
            <v>22000</v>
          </cell>
          <cell r="H327">
            <v>631.4</v>
          </cell>
          <cell r="I327">
            <v>0</v>
          </cell>
          <cell r="J327">
            <v>668.8</v>
          </cell>
          <cell r="K327">
            <v>3768.25</v>
          </cell>
          <cell r="L327">
            <v>5068.45</v>
          </cell>
          <cell r="M327">
            <v>16931.55</v>
          </cell>
        </row>
        <row r="328">
          <cell r="A328" t="str">
            <v>AURA MARIA MARTINEZ ACEVEDO</v>
          </cell>
          <cell r="B328" t="str">
            <v>TECNICO</v>
          </cell>
          <cell r="C328" t="str">
            <v>00-031-0361778-7</v>
          </cell>
          <cell r="D328">
            <v>306</v>
          </cell>
          <cell r="E328">
            <v>45000</v>
          </cell>
          <cell r="F328">
            <v>0</v>
          </cell>
          <cell r="G328">
            <v>45000</v>
          </cell>
          <cell r="H328">
            <v>1291.5</v>
          </cell>
          <cell r="I328">
            <v>1148.33</v>
          </cell>
          <cell r="J328">
            <v>1368</v>
          </cell>
          <cell r="K328">
            <v>425</v>
          </cell>
          <cell r="L328">
            <v>4232.83</v>
          </cell>
          <cell r="M328">
            <v>40767.17</v>
          </cell>
        </row>
        <row r="329">
          <cell r="A329" t="str">
            <v>EDDY CASTANOS</v>
          </cell>
          <cell r="B329" t="str">
            <v>AUXILIAR</v>
          </cell>
          <cell r="C329" t="str">
            <v>00-097-0011076-1</v>
          </cell>
          <cell r="D329">
            <v>307</v>
          </cell>
          <cell r="E329">
            <v>22050</v>
          </cell>
          <cell r="F329">
            <v>0</v>
          </cell>
          <cell r="G329">
            <v>22050</v>
          </cell>
          <cell r="H329">
            <v>632.84</v>
          </cell>
          <cell r="I329">
            <v>0</v>
          </cell>
          <cell r="J329">
            <v>670.32</v>
          </cell>
          <cell r="K329">
            <v>25</v>
          </cell>
          <cell r="L329">
            <v>1328.16</v>
          </cell>
          <cell r="M329">
            <v>20721.84</v>
          </cell>
        </row>
        <row r="330">
          <cell r="A330" t="str">
            <v>GLENYS PAULA MAGALLANES</v>
          </cell>
          <cell r="B330" t="str">
            <v>TECNICO</v>
          </cell>
          <cell r="C330" t="str">
            <v>00-001-1466512-8</v>
          </cell>
          <cell r="D330">
            <v>309</v>
          </cell>
          <cell r="E330">
            <v>50000</v>
          </cell>
          <cell r="F330">
            <v>0</v>
          </cell>
          <cell r="G330">
            <v>50000</v>
          </cell>
          <cell r="H330">
            <v>1435</v>
          </cell>
          <cell r="I330">
            <v>1854</v>
          </cell>
          <cell r="J330">
            <v>1520</v>
          </cell>
          <cell r="K330">
            <v>25</v>
          </cell>
          <cell r="L330">
            <v>4834</v>
          </cell>
          <cell r="M330">
            <v>45166</v>
          </cell>
        </row>
        <row r="331">
          <cell r="A331" t="str">
            <v>SANDRA VILORIA</v>
          </cell>
          <cell r="B331" t="str">
            <v>AUXILIAR</v>
          </cell>
          <cell r="C331" t="str">
            <v>00-001-1148211-3</v>
          </cell>
          <cell r="D331">
            <v>310</v>
          </cell>
          <cell r="E331">
            <v>11603.75</v>
          </cell>
          <cell r="F331">
            <v>0</v>
          </cell>
          <cell r="G331">
            <v>11603.75</v>
          </cell>
          <cell r="H331">
            <v>333.03</v>
          </cell>
          <cell r="I331">
            <v>0</v>
          </cell>
          <cell r="J331">
            <v>352.75</v>
          </cell>
          <cell r="K331">
            <v>6802.87</v>
          </cell>
          <cell r="L331">
            <v>7488.65</v>
          </cell>
          <cell r="M331">
            <v>4115.1000000000004</v>
          </cell>
        </row>
        <row r="332">
          <cell r="A332" t="str">
            <v>ZELIDED MERCEDES FERNANDEZ MEDINA</v>
          </cell>
          <cell r="B332" t="str">
            <v>TECNICO</v>
          </cell>
          <cell r="C332" t="str">
            <v>00-001-1151634-0</v>
          </cell>
          <cell r="D332">
            <v>311</v>
          </cell>
          <cell r="E332">
            <v>40000</v>
          </cell>
          <cell r="F332">
            <v>0</v>
          </cell>
          <cell r="G332">
            <v>40000</v>
          </cell>
          <cell r="H332">
            <v>1148</v>
          </cell>
          <cell r="I332">
            <v>442.65</v>
          </cell>
          <cell r="J332">
            <v>1216</v>
          </cell>
          <cell r="K332">
            <v>1105</v>
          </cell>
          <cell r="L332">
            <v>3911.65</v>
          </cell>
          <cell r="M332">
            <v>36088.35</v>
          </cell>
        </row>
        <row r="333">
          <cell r="A333" t="str">
            <v>VICTOR RAMON SOSA SANDOVAL</v>
          </cell>
          <cell r="B333" t="str">
            <v>AUXILIAR VETERINARIO</v>
          </cell>
          <cell r="C333" t="str">
            <v>00-024-0016271-1</v>
          </cell>
          <cell r="D333">
            <v>314</v>
          </cell>
          <cell r="E333">
            <v>11000</v>
          </cell>
          <cell r="F333">
            <v>0</v>
          </cell>
          <cell r="G333">
            <v>11000</v>
          </cell>
          <cell r="H333">
            <v>315.7</v>
          </cell>
          <cell r="I333">
            <v>0</v>
          </cell>
          <cell r="J333">
            <v>334.4</v>
          </cell>
          <cell r="K333">
            <v>25</v>
          </cell>
          <cell r="L333">
            <v>675.1</v>
          </cell>
          <cell r="M333">
            <v>10324.9</v>
          </cell>
        </row>
        <row r="334">
          <cell r="A334" t="str">
            <v>FELIX PEREZ OGANDO</v>
          </cell>
          <cell r="B334" t="str">
            <v>TECNICO IV</v>
          </cell>
          <cell r="C334" t="str">
            <v>00-012-0055030-7</v>
          </cell>
          <cell r="D334">
            <v>317</v>
          </cell>
          <cell r="E334">
            <v>40000</v>
          </cell>
          <cell r="F334">
            <v>0</v>
          </cell>
          <cell r="G334">
            <v>40000</v>
          </cell>
          <cell r="H334">
            <v>1148</v>
          </cell>
          <cell r="I334">
            <v>442.65</v>
          </cell>
          <cell r="J334">
            <v>1216</v>
          </cell>
          <cell r="K334">
            <v>8797.11</v>
          </cell>
          <cell r="L334">
            <v>11603.76</v>
          </cell>
          <cell r="M334">
            <v>28396.240000000002</v>
          </cell>
        </row>
        <row r="335">
          <cell r="A335" t="str">
            <v>EDUARDO ANTONIO BREA TIO</v>
          </cell>
          <cell r="B335" t="str">
            <v>ASESOR TECNICO</v>
          </cell>
          <cell r="C335" t="str">
            <v>00-031-0082193-7</v>
          </cell>
          <cell r="D335">
            <v>323</v>
          </cell>
          <cell r="E335">
            <v>50000</v>
          </cell>
          <cell r="F335">
            <v>0</v>
          </cell>
          <cell r="G335">
            <v>50000</v>
          </cell>
          <cell r="H335">
            <v>1435</v>
          </cell>
          <cell r="I335">
            <v>1854</v>
          </cell>
          <cell r="J335">
            <v>1520</v>
          </cell>
          <cell r="K335">
            <v>25</v>
          </cell>
          <cell r="L335">
            <v>4834</v>
          </cell>
          <cell r="M335">
            <v>45166</v>
          </cell>
        </row>
        <row r="336">
          <cell r="A336" t="str">
            <v>RAFAEL MIGUEL MORONTA CEBALLOS</v>
          </cell>
          <cell r="B336" t="str">
            <v>AUXILIAR VETERINARIO</v>
          </cell>
          <cell r="C336" t="str">
            <v>00-048-0090392-6</v>
          </cell>
          <cell r="D336">
            <v>324</v>
          </cell>
          <cell r="E336">
            <v>11000</v>
          </cell>
          <cell r="F336">
            <v>0</v>
          </cell>
          <cell r="G336">
            <v>11000</v>
          </cell>
          <cell r="H336">
            <v>315.7</v>
          </cell>
          <cell r="I336">
            <v>0</v>
          </cell>
          <cell r="J336">
            <v>334.4</v>
          </cell>
          <cell r="K336">
            <v>25</v>
          </cell>
          <cell r="L336">
            <v>675.1</v>
          </cell>
          <cell r="M336">
            <v>10324.9</v>
          </cell>
        </row>
        <row r="337">
          <cell r="A337" t="str">
            <v>MERCEDES ALTAGRACIA BOBADILLA CUELL</v>
          </cell>
          <cell r="B337" t="str">
            <v>TECNICO</v>
          </cell>
          <cell r="C337" t="str">
            <v>00-003-0006671-9</v>
          </cell>
          <cell r="D337">
            <v>326</v>
          </cell>
          <cell r="E337">
            <v>50000</v>
          </cell>
          <cell r="F337">
            <v>0</v>
          </cell>
          <cell r="G337">
            <v>50000</v>
          </cell>
          <cell r="H337">
            <v>1435</v>
          </cell>
          <cell r="I337">
            <v>1854</v>
          </cell>
          <cell r="J337">
            <v>1520</v>
          </cell>
          <cell r="K337">
            <v>25</v>
          </cell>
          <cell r="L337">
            <v>4834</v>
          </cell>
          <cell r="M337">
            <v>45166</v>
          </cell>
        </row>
        <row r="338">
          <cell r="A338" t="str">
            <v>WENDY JOSEFINA COLON GUTIERREZ</v>
          </cell>
          <cell r="B338" t="str">
            <v>SECRETARIA</v>
          </cell>
          <cell r="C338" t="str">
            <v>00-001-1031430-9</v>
          </cell>
          <cell r="D338">
            <v>331</v>
          </cell>
          <cell r="E338">
            <v>21000</v>
          </cell>
          <cell r="F338">
            <v>0</v>
          </cell>
          <cell r="G338">
            <v>21000</v>
          </cell>
          <cell r="H338">
            <v>602.70000000000005</v>
          </cell>
          <cell r="I338">
            <v>0</v>
          </cell>
          <cell r="J338">
            <v>638.4</v>
          </cell>
          <cell r="K338">
            <v>25</v>
          </cell>
          <cell r="L338">
            <v>1266.0999999999999</v>
          </cell>
          <cell r="M338">
            <v>19733.900000000001</v>
          </cell>
        </row>
        <row r="339">
          <cell r="A339" t="str">
            <v>JOSE LODOVINO GARCIA GARCIA</v>
          </cell>
          <cell r="B339" t="str">
            <v>AYUDANTE</v>
          </cell>
          <cell r="C339" t="str">
            <v>00-048-0011727-9</v>
          </cell>
          <cell r="D339">
            <v>332</v>
          </cell>
          <cell r="E339">
            <v>11000</v>
          </cell>
          <cell r="F339">
            <v>0</v>
          </cell>
          <cell r="G339">
            <v>11000</v>
          </cell>
          <cell r="H339">
            <v>315.7</v>
          </cell>
          <cell r="I339">
            <v>0</v>
          </cell>
          <cell r="J339">
            <v>334.4</v>
          </cell>
          <cell r="K339">
            <v>25</v>
          </cell>
          <cell r="L339">
            <v>675.1</v>
          </cell>
          <cell r="M339">
            <v>10324.9</v>
          </cell>
        </row>
        <row r="340">
          <cell r="A340" t="str">
            <v>FELIX DIONISIO SANCHEZ GUERRERO</v>
          </cell>
          <cell r="B340" t="str">
            <v>TECNICO</v>
          </cell>
          <cell r="C340" t="str">
            <v>00-001-0076224-4</v>
          </cell>
          <cell r="D340">
            <v>333</v>
          </cell>
          <cell r="E340">
            <v>50000</v>
          </cell>
          <cell r="F340">
            <v>0</v>
          </cell>
          <cell r="G340">
            <v>50000</v>
          </cell>
          <cell r="H340">
            <v>1435</v>
          </cell>
          <cell r="I340">
            <v>1854</v>
          </cell>
          <cell r="J340">
            <v>1520</v>
          </cell>
          <cell r="K340">
            <v>425</v>
          </cell>
          <cell r="L340">
            <v>5234</v>
          </cell>
          <cell r="M340">
            <v>44766</v>
          </cell>
        </row>
        <row r="341">
          <cell r="A341" t="str">
            <v>ENRIQUE RODRIGUEZ BURGOS</v>
          </cell>
          <cell r="B341" t="str">
            <v>AUXILIAR</v>
          </cell>
          <cell r="C341" t="str">
            <v>00-056-0141507-7</v>
          </cell>
          <cell r="D341">
            <v>335</v>
          </cell>
          <cell r="E341">
            <v>11000</v>
          </cell>
          <cell r="F341">
            <v>0</v>
          </cell>
          <cell r="G341">
            <v>11000</v>
          </cell>
          <cell r="H341">
            <v>315.7</v>
          </cell>
          <cell r="I341">
            <v>0</v>
          </cell>
          <cell r="J341">
            <v>334.4</v>
          </cell>
          <cell r="K341">
            <v>25</v>
          </cell>
          <cell r="L341">
            <v>675.1</v>
          </cell>
          <cell r="M341">
            <v>10324.9</v>
          </cell>
        </row>
        <row r="342">
          <cell r="A342" t="str">
            <v>ANIBAL DE JS. MATA OLIVO</v>
          </cell>
          <cell r="B342" t="str">
            <v>TECNICO</v>
          </cell>
          <cell r="C342" t="str">
            <v>00-066-0000316-1</v>
          </cell>
          <cell r="D342">
            <v>336</v>
          </cell>
          <cell r="E342">
            <v>50000</v>
          </cell>
          <cell r="F342">
            <v>0</v>
          </cell>
          <cell r="G342">
            <v>50000</v>
          </cell>
          <cell r="H342">
            <v>1435</v>
          </cell>
          <cell r="I342">
            <v>1854</v>
          </cell>
          <cell r="J342">
            <v>1520</v>
          </cell>
          <cell r="K342">
            <v>13311.69</v>
          </cell>
          <cell r="L342">
            <v>18120.689999999999</v>
          </cell>
          <cell r="M342">
            <v>31879.31</v>
          </cell>
        </row>
        <row r="343">
          <cell r="A343" t="str">
            <v>PATRICIA MODESTA MOREL PEÑA</v>
          </cell>
          <cell r="B343" t="str">
            <v>TECNICO</v>
          </cell>
          <cell r="C343" t="str">
            <v>00-225-0005108-5</v>
          </cell>
          <cell r="D343">
            <v>338</v>
          </cell>
          <cell r="E343">
            <v>50000</v>
          </cell>
          <cell r="F343">
            <v>0</v>
          </cell>
          <cell r="G343">
            <v>50000</v>
          </cell>
          <cell r="H343">
            <v>1435</v>
          </cell>
          <cell r="I343">
            <v>1854</v>
          </cell>
          <cell r="J343">
            <v>1520</v>
          </cell>
          <cell r="K343">
            <v>18994.11</v>
          </cell>
          <cell r="L343">
            <v>23803.11</v>
          </cell>
          <cell r="M343">
            <v>26196.89</v>
          </cell>
        </row>
        <row r="344">
          <cell r="A344" t="str">
            <v>BLANCA BIENVENI RODRIGUEZ CASTILL</v>
          </cell>
          <cell r="B344" t="str">
            <v>TECNICO</v>
          </cell>
          <cell r="C344" t="str">
            <v>00-028-0028148-3</v>
          </cell>
          <cell r="D344">
            <v>342</v>
          </cell>
          <cell r="E344">
            <v>50000</v>
          </cell>
          <cell r="F344">
            <v>0</v>
          </cell>
          <cell r="G344">
            <v>50000</v>
          </cell>
          <cell r="H344">
            <v>1435</v>
          </cell>
          <cell r="I344">
            <v>1854</v>
          </cell>
          <cell r="J344">
            <v>1520</v>
          </cell>
          <cell r="K344">
            <v>1025</v>
          </cell>
          <cell r="L344">
            <v>5834</v>
          </cell>
          <cell r="M344">
            <v>44166</v>
          </cell>
        </row>
        <row r="345">
          <cell r="A345" t="str">
            <v>BEATRIZ FORTUNATO</v>
          </cell>
          <cell r="B345" t="str">
            <v>AUXILIAR</v>
          </cell>
          <cell r="C345" t="str">
            <v>00-001-0053205-0</v>
          </cell>
          <cell r="D345">
            <v>346</v>
          </cell>
          <cell r="E345">
            <v>11000</v>
          </cell>
          <cell r="F345">
            <v>0</v>
          </cell>
          <cell r="G345">
            <v>11000</v>
          </cell>
          <cell r="H345">
            <v>315.7</v>
          </cell>
          <cell r="I345">
            <v>0</v>
          </cell>
          <cell r="J345">
            <v>334.4</v>
          </cell>
          <cell r="K345">
            <v>25</v>
          </cell>
          <cell r="L345">
            <v>675.1</v>
          </cell>
          <cell r="M345">
            <v>10324.9</v>
          </cell>
        </row>
        <row r="346">
          <cell r="A346" t="str">
            <v>TERESA SAMPSON YRISH</v>
          </cell>
          <cell r="B346" t="str">
            <v>SECRETARIA</v>
          </cell>
          <cell r="C346" t="str">
            <v>00-001-0458769-6</v>
          </cell>
          <cell r="D346">
            <v>347</v>
          </cell>
          <cell r="E346">
            <v>22050</v>
          </cell>
          <cell r="F346">
            <v>0</v>
          </cell>
          <cell r="G346">
            <v>22050</v>
          </cell>
          <cell r="H346">
            <v>632.84</v>
          </cell>
          <cell r="I346">
            <v>0</v>
          </cell>
          <cell r="J346">
            <v>670.32</v>
          </cell>
          <cell r="K346">
            <v>25</v>
          </cell>
          <cell r="L346">
            <v>1328.16</v>
          </cell>
          <cell r="M346">
            <v>20721.84</v>
          </cell>
        </row>
        <row r="347">
          <cell r="A347" t="str">
            <v>ROSA FELIZ MONTERO</v>
          </cell>
          <cell r="B347" t="str">
            <v>CONSERJE</v>
          </cell>
          <cell r="C347" t="str">
            <v>00-016-0012475-2</v>
          </cell>
          <cell r="D347">
            <v>353</v>
          </cell>
          <cell r="E347">
            <v>11000</v>
          </cell>
          <cell r="F347">
            <v>0</v>
          </cell>
          <cell r="G347">
            <v>11000</v>
          </cell>
          <cell r="H347">
            <v>315.7</v>
          </cell>
          <cell r="I347">
            <v>0</v>
          </cell>
          <cell r="J347">
            <v>334.4</v>
          </cell>
          <cell r="K347">
            <v>25</v>
          </cell>
          <cell r="L347">
            <v>675.1</v>
          </cell>
          <cell r="M347">
            <v>10324.9</v>
          </cell>
        </row>
        <row r="348">
          <cell r="A348" t="str">
            <v>SILVESTRE BIENVENIDO POLANCO VAZQUE</v>
          </cell>
          <cell r="B348" t="str">
            <v>TECNICO</v>
          </cell>
          <cell r="C348" t="str">
            <v>00-097-0004646-0</v>
          </cell>
          <cell r="D348">
            <v>355</v>
          </cell>
          <cell r="E348">
            <v>50000</v>
          </cell>
          <cell r="F348">
            <v>0</v>
          </cell>
          <cell r="G348">
            <v>50000</v>
          </cell>
          <cell r="H348">
            <v>1435</v>
          </cell>
          <cell r="I348">
            <v>1854</v>
          </cell>
          <cell r="J348">
            <v>1520</v>
          </cell>
          <cell r="K348">
            <v>425</v>
          </cell>
          <cell r="L348">
            <v>5234</v>
          </cell>
          <cell r="M348">
            <v>44766</v>
          </cell>
        </row>
        <row r="349">
          <cell r="A349" t="str">
            <v>MARIO CLEMENTE BURGOS BRISMAN</v>
          </cell>
          <cell r="B349" t="str">
            <v>AUXILIAR VETERINARIO</v>
          </cell>
          <cell r="C349" t="str">
            <v>00-056-0081672-1</v>
          </cell>
          <cell r="D349">
            <v>357</v>
          </cell>
          <cell r="E349">
            <v>11000</v>
          </cell>
          <cell r="F349">
            <v>0</v>
          </cell>
          <cell r="G349">
            <v>11000</v>
          </cell>
          <cell r="H349">
            <v>315.7</v>
          </cell>
          <cell r="I349">
            <v>0</v>
          </cell>
          <cell r="J349">
            <v>334.4</v>
          </cell>
          <cell r="K349">
            <v>3764.79</v>
          </cell>
          <cell r="L349">
            <v>4414.8900000000003</v>
          </cell>
          <cell r="M349">
            <v>6585.11</v>
          </cell>
        </row>
        <row r="350">
          <cell r="A350" t="str">
            <v>WILVIN ALEANDO VOLQUEZ</v>
          </cell>
          <cell r="B350" t="str">
            <v>AUXILIAR VETERINARIO</v>
          </cell>
          <cell r="C350" t="str">
            <v>00-077-0004920-3</v>
          </cell>
          <cell r="D350">
            <v>366</v>
          </cell>
          <cell r="E350">
            <v>11000</v>
          </cell>
          <cell r="F350">
            <v>0</v>
          </cell>
          <cell r="G350">
            <v>11000</v>
          </cell>
          <cell r="H350">
            <v>315.7</v>
          </cell>
          <cell r="I350">
            <v>0</v>
          </cell>
          <cell r="J350">
            <v>334.4</v>
          </cell>
          <cell r="K350">
            <v>1163.03</v>
          </cell>
          <cell r="L350">
            <v>1813.13</v>
          </cell>
          <cell r="M350">
            <v>9186.8700000000008</v>
          </cell>
        </row>
        <row r="351">
          <cell r="A351" t="str">
            <v>RICARDO RYMER LUDWING</v>
          </cell>
          <cell r="B351" t="str">
            <v>TECNICO</v>
          </cell>
          <cell r="C351" t="str">
            <v>00-001-0578685-9</v>
          </cell>
          <cell r="D351">
            <v>368</v>
          </cell>
          <cell r="E351">
            <v>50000</v>
          </cell>
          <cell r="F351">
            <v>0</v>
          </cell>
          <cell r="G351">
            <v>50000</v>
          </cell>
          <cell r="H351">
            <v>1435</v>
          </cell>
          <cell r="I351">
            <v>1854</v>
          </cell>
          <cell r="J351">
            <v>1520</v>
          </cell>
          <cell r="K351">
            <v>8500</v>
          </cell>
          <cell r="L351">
            <v>13309</v>
          </cell>
          <cell r="M351">
            <v>36691</v>
          </cell>
        </row>
        <row r="352">
          <cell r="A352" t="str">
            <v>JOSE RAFAEL VICENTE VASQUEZ</v>
          </cell>
          <cell r="B352" t="str">
            <v>AUXILIAR VETERINARIO</v>
          </cell>
          <cell r="C352" t="str">
            <v>00-049-0057138-3</v>
          </cell>
          <cell r="D352">
            <v>371</v>
          </cell>
          <cell r="E352">
            <v>11000</v>
          </cell>
          <cell r="F352">
            <v>0</v>
          </cell>
          <cell r="G352">
            <v>11000</v>
          </cell>
          <cell r="H352">
            <v>315.7</v>
          </cell>
          <cell r="I352">
            <v>0</v>
          </cell>
          <cell r="J352">
            <v>334.4</v>
          </cell>
          <cell r="K352">
            <v>795</v>
          </cell>
          <cell r="L352">
            <v>1445.1</v>
          </cell>
          <cell r="M352">
            <v>9554.9</v>
          </cell>
        </row>
        <row r="353">
          <cell r="A353" t="str">
            <v>ELOISO GREGORIO</v>
          </cell>
          <cell r="B353" t="str">
            <v>OBRERO (A)</v>
          </cell>
          <cell r="C353" t="str">
            <v>00-001-0631351-3</v>
          </cell>
          <cell r="D353">
            <v>373</v>
          </cell>
          <cell r="E353">
            <v>11000</v>
          </cell>
          <cell r="F353">
            <v>0</v>
          </cell>
          <cell r="G353">
            <v>11000</v>
          </cell>
          <cell r="H353">
            <v>315.7</v>
          </cell>
          <cell r="I353">
            <v>0</v>
          </cell>
          <cell r="J353">
            <v>334.4</v>
          </cell>
          <cell r="K353">
            <v>25</v>
          </cell>
          <cell r="L353">
            <v>675.1</v>
          </cell>
          <cell r="M353">
            <v>10324.9</v>
          </cell>
        </row>
        <row r="354">
          <cell r="A354" t="str">
            <v>ERIK FRANCISCO MARTINEZ LAWRENCE</v>
          </cell>
          <cell r="B354" t="str">
            <v>OBRERO (A)</v>
          </cell>
          <cell r="C354" t="str">
            <v>00-001-1322531-2</v>
          </cell>
          <cell r="D354">
            <v>374</v>
          </cell>
          <cell r="E354">
            <v>11000</v>
          </cell>
          <cell r="F354">
            <v>0</v>
          </cell>
          <cell r="G354">
            <v>11000</v>
          </cell>
          <cell r="H354">
            <v>315.7</v>
          </cell>
          <cell r="I354">
            <v>0</v>
          </cell>
          <cell r="J354">
            <v>334.4</v>
          </cell>
          <cell r="K354">
            <v>1537.45</v>
          </cell>
          <cell r="L354">
            <v>2187.5500000000002</v>
          </cell>
          <cell r="M354">
            <v>8812.4500000000007</v>
          </cell>
        </row>
        <row r="355">
          <cell r="A355" t="str">
            <v>INDHIRA MARLENE URIBE VELAZQUEZ</v>
          </cell>
          <cell r="B355" t="str">
            <v>ENCARGADO (A) SECCION</v>
          </cell>
          <cell r="C355" t="str">
            <v>00-002-0083106-3</v>
          </cell>
          <cell r="D355">
            <v>378</v>
          </cell>
          <cell r="E355">
            <v>50000</v>
          </cell>
          <cell r="F355">
            <v>0</v>
          </cell>
          <cell r="G355">
            <v>50000</v>
          </cell>
          <cell r="H355">
            <v>1435</v>
          </cell>
          <cell r="I355">
            <v>1627.13</v>
          </cell>
          <cell r="J355">
            <v>1520</v>
          </cell>
          <cell r="K355">
            <v>2637.45</v>
          </cell>
          <cell r="L355">
            <v>7219.58</v>
          </cell>
          <cell r="M355">
            <v>42780.42</v>
          </cell>
        </row>
        <row r="356">
          <cell r="A356" t="str">
            <v>ABRAHAN SOLANO</v>
          </cell>
          <cell r="B356" t="str">
            <v>AUXILIAR VETERINARIO</v>
          </cell>
          <cell r="C356" t="str">
            <v>00-028-0020263-8</v>
          </cell>
          <cell r="D356">
            <v>382</v>
          </cell>
          <cell r="E356">
            <v>11000</v>
          </cell>
          <cell r="F356">
            <v>0</v>
          </cell>
          <cell r="G356">
            <v>11000</v>
          </cell>
          <cell r="H356">
            <v>315.7</v>
          </cell>
          <cell r="I356">
            <v>0</v>
          </cell>
          <cell r="J356">
            <v>334.4</v>
          </cell>
          <cell r="K356">
            <v>25</v>
          </cell>
          <cell r="L356">
            <v>675.1</v>
          </cell>
          <cell r="M356">
            <v>10324.9</v>
          </cell>
        </row>
        <row r="357">
          <cell r="A357" t="str">
            <v>ELADIA TUSENT CHALAS</v>
          </cell>
          <cell r="B357" t="str">
            <v>TECNICO</v>
          </cell>
          <cell r="C357" t="str">
            <v>00-001-0613029-7</v>
          </cell>
          <cell r="D357">
            <v>384</v>
          </cell>
          <cell r="E357">
            <v>50000</v>
          </cell>
          <cell r="F357">
            <v>0</v>
          </cell>
          <cell r="G357">
            <v>50000</v>
          </cell>
          <cell r="H357">
            <v>1435</v>
          </cell>
          <cell r="I357">
            <v>1854</v>
          </cell>
          <cell r="J357">
            <v>1520</v>
          </cell>
          <cell r="K357">
            <v>645</v>
          </cell>
          <cell r="L357">
            <v>5454</v>
          </cell>
          <cell r="M357">
            <v>44546</v>
          </cell>
        </row>
        <row r="358">
          <cell r="A358" t="str">
            <v>MELISSA CANDELARIO MATOS</v>
          </cell>
          <cell r="B358" t="str">
            <v>ASISTENTE TECNICO</v>
          </cell>
          <cell r="C358" t="str">
            <v>00-402-2045190-6</v>
          </cell>
          <cell r="D358">
            <v>386</v>
          </cell>
          <cell r="E358">
            <v>30000</v>
          </cell>
          <cell r="F358">
            <v>0</v>
          </cell>
          <cell r="G358">
            <v>30000</v>
          </cell>
          <cell r="H358">
            <v>861</v>
          </cell>
          <cell r="I358">
            <v>0</v>
          </cell>
          <cell r="J358">
            <v>912</v>
          </cell>
          <cell r="K358">
            <v>25</v>
          </cell>
          <cell r="L358">
            <v>1798</v>
          </cell>
          <cell r="M358">
            <v>28202</v>
          </cell>
        </row>
        <row r="359">
          <cell r="A359" t="str">
            <v>PEDRO ANTONIO RIVERA LAZALA</v>
          </cell>
          <cell r="B359" t="str">
            <v>TECNICO</v>
          </cell>
          <cell r="C359" t="str">
            <v>00-012-0008091-7</v>
          </cell>
          <cell r="D359">
            <v>389</v>
          </cell>
          <cell r="E359">
            <v>50000</v>
          </cell>
          <cell r="F359">
            <v>0</v>
          </cell>
          <cell r="G359">
            <v>50000</v>
          </cell>
          <cell r="H359">
            <v>1435</v>
          </cell>
          <cell r="I359">
            <v>1854</v>
          </cell>
          <cell r="J359">
            <v>1520</v>
          </cell>
          <cell r="K359">
            <v>14404.42</v>
          </cell>
          <cell r="L359">
            <v>19213.419999999998</v>
          </cell>
          <cell r="M359">
            <v>30786.58</v>
          </cell>
        </row>
        <row r="360">
          <cell r="A360" t="str">
            <v>ARCADIO PEREZ MEDINA</v>
          </cell>
          <cell r="B360" t="str">
            <v>GUARDIAN</v>
          </cell>
          <cell r="C360" t="str">
            <v>00-022-0007558-4</v>
          </cell>
          <cell r="D360">
            <v>390</v>
          </cell>
          <cell r="E360">
            <v>11000</v>
          </cell>
          <cell r="F360">
            <v>0</v>
          </cell>
          <cell r="G360">
            <v>11000</v>
          </cell>
          <cell r="H360">
            <v>315.7</v>
          </cell>
          <cell r="I360">
            <v>0</v>
          </cell>
          <cell r="J360">
            <v>334.4</v>
          </cell>
          <cell r="K360">
            <v>25</v>
          </cell>
          <cell r="L360">
            <v>675.1</v>
          </cell>
          <cell r="M360">
            <v>10324.9</v>
          </cell>
        </row>
        <row r="361">
          <cell r="A361" t="str">
            <v>YOLANDA MATILDE DE LA A PEREZ ENCAR</v>
          </cell>
          <cell r="B361" t="str">
            <v>ENCARGADA UNIDAD</v>
          </cell>
          <cell r="C361" t="str">
            <v>00-010-0017722-8</v>
          </cell>
          <cell r="D361">
            <v>394</v>
          </cell>
          <cell r="E361">
            <v>50000</v>
          </cell>
          <cell r="F361">
            <v>0</v>
          </cell>
          <cell r="G361">
            <v>50000</v>
          </cell>
          <cell r="H361">
            <v>1435</v>
          </cell>
          <cell r="I361">
            <v>1627.13</v>
          </cell>
          <cell r="J361">
            <v>1520</v>
          </cell>
          <cell r="K361">
            <v>5959.05</v>
          </cell>
          <cell r="L361">
            <v>10541.18</v>
          </cell>
          <cell r="M361">
            <v>39458.82</v>
          </cell>
        </row>
        <row r="362">
          <cell r="A362" t="str">
            <v>OLGA YANIRA SOTO ESTEVEZ</v>
          </cell>
          <cell r="B362" t="str">
            <v>SECRETARIA</v>
          </cell>
          <cell r="C362" t="str">
            <v>00-001-1211331-1</v>
          </cell>
          <cell r="D362">
            <v>395</v>
          </cell>
          <cell r="E362">
            <v>22050</v>
          </cell>
          <cell r="F362">
            <v>0</v>
          </cell>
          <cell r="G362">
            <v>22050</v>
          </cell>
          <cell r="H362">
            <v>632.84</v>
          </cell>
          <cell r="I362">
            <v>0</v>
          </cell>
          <cell r="J362">
            <v>670.32</v>
          </cell>
          <cell r="K362">
            <v>1537.45</v>
          </cell>
          <cell r="L362">
            <v>2840.61</v>
          </cell>
          <cell r="M362">
            <v>19209.39</v>
          </cell>
        </row>
        <row r="363">
          <cell r="A363" t="str">
            <v>EDUARDO VALERIO GOMEZ</v>
          </cell>
          <cell r="B363" t="str">
            <v>AUXILIAR VETERINARIO</v>
          </cell>
          <cell r="C363" t="str">
            <v>00-043-0001298-8</v>
          </cell>
          <cell r="D363">
            <v>398</v>
          </cell>
          <cell r="E363">
            <v>11000</v>
          </cell>
          <cell r="F363">
            <v>0</v>
          </cell>
          <cell r="G363">
            <v>11000</v>
          </cell>
          <cell r="H363">
            <v>315.7</v>
          </cell>
          <cell r="I363">
            <v>0</v>
          </cell>
          <cell r="J363">
            <v>334.4</v>
          </cell>
          <cell r="K363">
            <v>25</v>
          </cell>
          <cell r="L363">
            <v>675.1</v>
          </cell>
          <cell r="M363">
            <v>10324.9</v>
          </cell>
        </row>
        <row r="364">
          <cell r="A364" t="str">
            <v>ROSA MERCEDES RODRIGUEZ ORTIZ</v>
          </cell>
          <cell r="B364" t="str">
            <v>TECNICO</v>
          </cell>
          <cell r="C364" t="str">
            <v>00-031-0198774-5</v>
          </cell>
          <cell r="D364">
            <v>403</v>
          </cell>
          <cell r="E364">
            <v>50000</v>
          </cell>
          <cell r="F364">
            <v>0</v>
          </cell>
          <cell r="G364">
            <v>50000</v>
          </cell>
          <cell r="H364">
            <v>1435</v>
          </cell>
          <cell r="I364">
            <v>1854</v>
          </cell>
          <cell r="J364">
            <v>1520</v>
          </cell>
          <cell r="K364">
            <v>25</v>
          </cell>
          <cell r="L364">
            <v>4834</v>
          </cell>
          <cell r="M364">
            <v>45166</v>
          </cell>
        </row>
        <row r="365">
          <cell r="A365" t="str">
            <v>JUANA MARIA SANTIAGO ROSARIO</v>
          </cell>
          <cell r="B365" t="str">
            <v>CONSERJE</v>
          </cell>
          <cell r="C365" t="str">
            <v>00-001-1793506-4</v>
          </cell>
          <cell r="D365">
            <v>404</v>
          </cell>
          <cell r="E365">
            <v>11000</v>
          </cell>
          <cell r="F365">
            <v>0</v>
          </cell>
          <cell r="G365">
            <v>11000</v>
          </cell>
          <cell r="H365">
            <v>315.7</v>
          </cell>
          <cell r="I365">
            <v>0</v>
          </cell>
          <cell r="J365">
            <v>334.4</v>
          </cell>
          <cell r="K365">
            <v>25</v>
          </cell>
          <cell r="L365">
            <v>675.1</v>
          </cell>
          <cell r="M365">
            <v>10324.9</v>
          </cell>
        </row>
        <row r="366">
          <cell r="A366" t="str">
            <v>LORENZO BENSON MIESES</v>
          </cell>
          <cell r="B366" t="str">
            <v>OBRERO (A)</v>
          </cell>
          <cell r="C366" t="str">
            <v>00-001-0591873-4</v>
          </cell>
          <cell r="D366">
            <v>407</v>
          </cell>
          <cell r="E366">
            <v>11000</v>
          </cell>
          <cell r="F366">
            <v>0</v>
          </cell>
          <cell r="G366">
            <v>11000</v>
          </cell>
          <cell r="H366">
            <v>315.7</v>
          </cell>
          <cell r="I366">
            <v>0</v>
          </cell>
          <cell r="J366">
            <v>334.4</v>
          </cell>
          <cell r="K366">
            <v>25</v>
          </cell>
          <cell r="L366">
            <v>675.1</v>
          </cell>
          <cell r="M366">
            <v>10324.9</v>
          </cell>
        </row>
        <row r="367">
          <cell r="A367" t="str">
            <v>WENDY LAURENT BOISSARD GARCIA</v>
          </cell>
          <cell r="B367" t="str">
            <v>TECNICO</v>
          </cell>
          <cell r="C367" t="str">
            <v>00-002-0129650-6</v>
          </cell>
          <cell r="D367">
            <v>408</v>
          </cell>
          <cell r="E367">
            <v>40000</v>
          </cell>
          <cell r="F367">
            <v>0</v>
          </cell>
          <cell r="G367">
            <v>40000</v>
          </cell>
          <cell r="H367">
            <v>1148</v>
          </cell>
          <cell r="I367">
            <v>442.65</v>
          </cell>
          <cell r="J367">
            <v>1216</v>
          </cell>
          <cell r="K367">
            <v>25</v>
          </cell>
          <cell r="L367">
            <v>2831.65</v>
          </cell>
          <cell r="M367">
            <v>37168.35</v>
          </cell>
        </row>
        <row r="368">
          <cell r="A368" t="str">
            <v>ANGELITA COLUMBU RODRIGUEZ LAGARES</v>
          </cell>
          <cell r="B368" t="str">
            <v>CONSERJE</v>
          </cell>
          <cell r="C368" t="str">
            <v>00-001-0648187-2</v>
          </cell>
          <cell r="D368">
            <v>409</v>
          </cell>
          <cell r="E368">
            <v>11000</v>
          </cell>
          <cell r="F368">
            <v>0</v>
          </cell>
          <cell r="G368">
            <v>11000</v>
          </cell>
          <cell r="H368">
            <v>315.7</v>
          </cell>
          <cell r="I368">
            <v>0</v>
          </cell>
          <cell r="J368">
            <v>334.4</v>
          </cell>
          <cell r="K368">
            <v>25</v>
          </cell>
          <cell r="L368">
            <v>675.1</v>
          </cell>
          <cell r="M368">
            <v>10324.9</v>
          </cell>
        </row>
        <row r="369">
          <cell r="A369" t="str">
            <v>RAMONA LOPEZ</v>
          </cell>
          <cell r="B369" t="str">
            <v>AUXILIAR VETERINARIO</v>
          </cell>
          <cell r="C369" t="str">
            <v>00-031-0090569-8</v>
          </cell>
          <cell r="D369">
            <v>416</v>
          </cell>
          <cell r="E369">
            <v>11000</v>
          </cell>
          <cell r="F369">
            <v>0</v>
          </cell>
          <cell r="G369">
            <v>11000</v>
          </cell>
          <cell r="H369">
            <v>315.7</v>
          </cell>
          <cell r="I369">
            <v>0</v>
          </cell>
          <cell r="J369">
            <v>334.4</v>
          </cell>
          <cell r="K369">
            <v>25</v>
          </cell>
          <cell r="L369">
            <v>675.1</v>
          </cell>
          <cell r="M369">
            <v>10324.9</v>
          </cell>
        </row>
        <row r="370">
          <cell r="A370" t="str">
            <v>JORGE LEONARDO SUERO</v>
          </cell>
          <cell r="B370" t="str">
            <v>AUXILIAR VETERINARIO</v>
          </cell>
          <cell r="C370" t="str">
            <v>00-022-0032981-7</v>
          </cell>
          <cell r="D370">
            <v>417</v>
          </cell>
          <cell r="E370">
            <v>11000</v>
          </cell>
          <cell r="F370">
            <v>0</v>
          </cell>
          <cell r="G370">
            <v>11000</v>
          </cell>
          <cell r="H370">
            <v>315.7</v>
          </cell>
          <cell r="I370">
            <v>0</v>
          </cell>
          <cell r="J370">
            <v>334.4</v>
          </cell>
          <cell r="K370">
            <v>25</v>
          </cell>
          <cell r="L370">
            <v>675.1</v>
          </cell>
          <cell r="M370">
            <v>10324.9</v>
          </cell>
        </row>
        <row r="371">
          <cell r="A371" t="str">
            <v>JUAN PABLO MORILLO GIL</v>
          </cell>
          <cell r="B371" t="str">
            <v>AUXILIAR</v>
          </cell>
          <cell r="C371" t="str">
            <v>00-087-0015059-5</v>
          </cell>
          <cell r="D371">
            <v>425</v>
          </cell>
          <cell r="E371">
            <v>11000</v>
          </cell>
          <cell r="F371">
            <v>0</v>
          </cell>
          <cell r="G371">
            <v>11000</v>
          </cell>
          <cell r="H371">
            <v>315.7</v>
          </cell>
          <cell r="I371">
            <v>0</v>
          </cell>
          <cell r="J371">
            <v>334.4</v>
          </cell>
          <cell r="K371">
            <v>25</v>
          </cell>
          <cell r="L371">
            <v>675.1</v>
          </cell>
          <cell r="M371">
            <v>10324.9</v>
          </cell>
        </row>
        <row r="372">
          <cell r="A372" t="str">
            <v>MERELIN DAVIANA MARTINEZ DE LA CRUZ</v>
          </cell>
          <cell r="B372" t="str">
            <v>TECNICO</v>
          </cell>
          <cell r="C372" t="str">
            <v>00-223-0020014-8</v>
          </cell>
          <cell r="D372">
            <v>428</v>
          </cell>
          <cell r="E372">
            <v>40000</v>
          </cell>
          <cell r="F372">
            <v>0</v>
          </cell>
          <cell r="G372">
            <v>40000</v>
          </cell>
          <cell r="H372">
            <v>1148</v>
          </cell>
          <cell r="I372">
            <v>442.65</v>
          </cell>
          <cell r="J372">
            <v>1216</v>
          </cell>
          <cell r="K372">
            <v>425</v>
          </cell>
          <cell r="L372">
            <v>3231.65</v>
          </cell>
          <cell r="M372">
            <v>36768.35</v>
          </cell>
        </row>
        <row r="373">
          <cell r="A373" t="str">
            <v>ALCIDES FELIZ PEREZ</v>
          </cell>
          <cell r="B373" t="str">
            <v>AUXILIAR VETERINARIO</v>
          </cell>
          <cell r="C373" t="str">
            <v>00-018-0014242-2</v>
          </cell>
          <cell r="D373">
            <v>430</v>
          </cell>
          <cell r="E373">
            <v>11000</v>
          </cell>
          <cell r="F373">
            <v>0</v>
          </cell>
          <cell r="G373">
            <v>11000</v>
          </cell>
          <cell r="H373">
            <v>315.7</v>
          </cell>
          <cell r="I373">
            <v>0</v>
          </cell>
          <cell r="J373">
            <v>334.4</v>
          </cell>
          <cell r="K373">
            <v>25</v>
          </cell>
          <cell r="L373">
            <v>675.1</v>
          </cell>
          <cell r="M373">
            <v>10324.9</v>
          </cell>
        </row>
        <row r="374">
          <cell r="A374" t="str">
            <v>MIGUEL FRANCISCO LIMA PAULINO</v>
          </cell>
          <cell r="B374" t="str">
            <v>AUXILIAR VETERINARIO</v>
          </cell>
          <cell r="C374" t="str">
            <v>00-047-0178415-1</v>
          </cell>
          <cell r="D374">
            <v>432</v>
          </cell>
          <cell r="E374">
            <v>11000</v>
          </cell>
          <cell r="F374">
            <v>0</v>
          </cell>
          <cell r="G374">
            <v>11000</v>
          </cell>
          <cell r="H374">
            <v>315.7</v>
          </cell>
          <cell r="I374">
            <v>0</v>
          </cell>
          <cell r="J374">
            <v>334.4</v>
          </cell>
          <cell r="K374">
            <v>25</v>
          </cell>
          <cell r="L374">
            <v>675.1</v>
          </cell>
          <cell r="M374">
            <v>10324.9</v>
          </cell>
        </row>
        <row r="375">
          <cell r="A375" t="str">
            <v>TERESA DEL P. MEDINA M.</v>
          </cell>
          <cell r="B375" t="str">
            <v>TECNICO</v>
          </cell>
          <cell r="C375" t="str">
            <v>00-044-0010776-1</v>
          </cell>
          <cell r="D375">
            <v>434</v>
          </cell>
          <cell r="E375">
            <v>50000</v>
          </cell>
          <cell r="F375">
            <v>0</v>
          </cell>
          <cell r="G375">
            <v>50000</v>
          </cell>
          <cell r="H375">
            <v>1435</v>
          </cell>
          <cell r="I375">
            <v>1854</v>
          </cell>
          <cell r="J375">
            <v>1520</v>
          </cell>
          <cell r="K375">
            <v>24185.7</v>
          </cell>
          <cell r="L375">
            <v>28994.7</v>
          </cell>
          <cell r="M375">
            <v>21005.3</v>
          </cell>
        </row>
        <row r="376">
          <cell r="A376" t="str">
            <v>MIREILYS JOSEFINA ALCANTARA ROSADO</v>
          </cell>
          <cell r="B376" t="str">
            <v>TECNICO</v>
          </cell>
          <cell r="C376" t="str">
            <v>00-012-0051481-6</v>
          </cell>
          <cell r="D376">
            <v>436</v>
          </cell>
          <cell r="E376">
            <v>40000</v>
          </cell>
          <cell r="F376">
            <v>0</v>
          </cell>
          <cell r="G376">
            <v>40000</v>
          </cell>
          <cell r="H376">
            <v>1148</v>
          </cell>
          <cell r="I376">
            <v>215.78</v>
          </cell>
          <cell r="J376">
            <v>1216</v>
          </cell>
          <cell r="K376">
            <v>1637.45</v>
          </cell>
          <cell r="L376">
            <v>4217.2299999999996</v>
          </cell>
          <cell r="M376">
            <v>35782.769999999997</v>
          </cell>
        </row>
        <row r="377">
          <cell r="A377" t="str">
            <v>JUAN MONTERO SANTANA</v>
          </cell>
          <cell r="B377" t="str">
            <v>TECNICO I</v>
          </cell>
          <cell r="C377" t="str">
            <v>00-023-0011476-2</v>
          </cell>
          <cell r="D377">
            <v>437</v>
          </cell>
          <cell r="E377">
            <v>50000</v>
          </cell>
          <cell r="F377">
            <v>0</v>
          </cell>
          <cell r="G377">
            <v>50000</v>
          </cell>
          <cell r="H377">
            <v>1435</v>
          </cell>
          <cell r="I377">
            <v>1854</v>
          </cell>
          <cell r="J377">
            <v>1520</v>
          </cell>
          <cell r="K377">
            <v>8197.35</v>
          </cell>
          <cell r="L377">
            <v>13006.35</v>
          </cell>
          <cell r="M377">
            <v>36993.65</v>
          </cell>
        </row>
        <row r="378">
          <cell r="A378" t="str">
            <v>ELENA HERRERA DIAZ</v>
          </cell>
          <cell r="B378" t="str">
            <v>TECNICO I</v>
          </cell>
          <cell r="C378" t="str">
            <v>00-001-0108573-6</v>
          </cell>
          <cell r="D378">
            <v>441</v>
          </cell>
          <cell r="E378">
            <v>50000</v>
          </cell>
          <cell r="F378">
            <v>0</v>
          </cell>
          <cell r="G378">
            <v>50000</v>
          </cell>
          <cell r="H378">
            <v>1435</v>
          </cell>
          <cell r="I378">
            <v>1627.13</v>
          </cell>
          <cell r="J378">
            <v>1520</v>
          </cell>
          <cell r="K378">
            <v>9492.58</v>
          </cell>
          <cell r="L378">
            <v>14074.71</v>
          </cell>
          <cell r="M378">
            <v>35925.29</v>
          </cell>
        </row>
        <row r="379">
          <cell r="A379" t="str">
            <v>FRANCISCO ANTONIO DOMINGUEZ</v>
          </cell>
          <cell r="B379" t="str">
            <v>AUXILIAR VETERINARIO</v>
          </cell>
          <cell r="C379" t="str">
            <v>00-050-0010157-5</v>
          </cell>
          <cell r="D379">
            <v>447</v>
          </cell>
          <cell r="E379">
            <v>11000</v>
          </cell>
          <cell r="F379">
            <v>0</v>
          </cell>
          <cell r="G379">
            <v>11000</v>
          </cell>
          <cell r="H379">
            <v>315.7</v>
          </cell>
          <cell r="I379">
            <v>0</v>
          </cell>
          <cell r="J379">
            <v>334.4</v>
          </cell>
          <cell r="K379">
            <v>25</v>
          </cell>
          <cell r="L379">
            <v>675.1</v>
          </cell>
          <cell r="M379">
            <v>10324.9</v>
          </cell>
        </row>
        <row r="380">
          <cell r="A380" t="str">
            <v>ARIANNY LORENA MEDRANO LOPEZ</v>
          </cell>
          <cell r="B380" t="str">
            <v>TECNICO</v>
          </cell>
          <cell r="C380" t="str">
            <v>00-223-0078420-8</v>
          </cell>
          <cell r="D380">
            <v>448</v>
          </cell>
          <cell r="E380">
            <v>40000</v>
          </cell>
          <cell r="F380">
            <v>0</v>
          </cell>
          <cell r="G380">
            <v>40000</v>
          </cell>
          <cell r="H380">
            <v>1148</v>
          </cell>
          <cell r="I380">
            <v>442.65</v>
          </cell>
          <cell r="J380">
            <v>1216</v>
          </cell>
          <cell r="K380">
            <v>11265.46</v>
          </cell>
          <cell r="L380">
            <v>14072.11</v>
          </cell>
          <cell r="M380">
            <v>25927.89</v>
          </cell>
        </row>
        <row r="381">
          <cell r="A381" t="str">
            <v>TIODORA ALMANZAR VASQUEZ</v>
          </cell>
          <cell r="B381" t="str">
            <v>CONSERJE</v>
          </cell>
          <cell r="C381" t="str">
            <v>00-047-0141810-7</v>
          </cell>
          <cell r="D381">
            <v>451</v>
          </cell>
          <cell r="E381">
            <v>11000</v>
          </cell>
          <cell r="F381">
            <v>0</v>
          </cell>
          <cell r="G381">
            <v>11000</v>
          </cell>
          <cell r="H381">
            <v>315.7</v>
          </cell>
          <cell r="I381">
            <v>0</v>
          </cell>
          <cell r="J381">
            <v>334.4</v>
          </cell>
          <cell r="K381">
            <v>3928.39</v>
          </cell>
          <cell r="L381">
            <v>4578.49</v>
          </cell>
          <cell r="M381">
            <v>6421.51</v>
          </cell>
        </row>
        <row r="382">
          <cell r="A382" t="str">
            <v>JUANA PELAGIA OZUNA GIRON</v>
          </cell>
          <cell r="B382" t="str">
            <v>SECRETARIA</v>
          </cell>
          <cell r="C382" t="str">
            <v>00-001-0591052-5</v>
          </cell>
          <cell r="D382">
            <v>452</v>
          </cell>
          <cell r="E382">
            <v>22050</v>
          </cell>
          <cell r="F382">
            <v>0</v>
          </cell>
          <cell r="G382">
            <v>22050</v>
          </cell>
          <cell r="H382">
            <v>632.84</v>
          </cell>
          <cell r="I382">
            <v>0</v>
          </cell>
          <cell r="J382">
            <v>670.32</v>
          </cell>
          <cell r="K382">
            <v>25</v>
          </cell>
          <cell r="L382">
            <v>1328.16</v>
          </cell>
          <cell r="M382">
            <v>20721.84</v>
          </cell>
        </row>
        <row r="383">
          <cell r="A383" t="str">
            <v>VICTOR RAFAEL BORGES REYES</v>
          </cell>
          <cell r="B383" t="str">
            <v>AUXILIAR</v>
          </cell>
          <cell r="C383" t="str">
            <v>00-001-1433198-6</v>
          </cell>
          <cell r="D383">
            <v>466</v>
          </cell>
          <cell r="E383">
            <v>22050</v>
          </cell>
          <cell r="F383">
            <v>0</v>
          </cell>
          <cell r="G383">
            <v>22050</v>
          </cell>
          <cell r="H383">
            <v>632.84</v>
          </cell>
          <cell r="I383">
            <v>0</v>
          </cell>
          <cell r="J383">
            <v>670.32</v>
          </cell>
          <cell r="K383">
            <v>7411.23</v>
          </cell>
          <cell r="L383">
            <v>8714.39</v>
          </cell>
          <cell r="M383">
            <v>13335.61</v>
          </cell>
        </row>
        <row r="384">
          <cell r="A384" t="str">
            <v>GERALDO ANTONIO VICIOSO DE LOS SANT</v>
          </cell>
          <cell r="B384" t="str">
            <v>TECNICO IV</v>
          </cell>
          <cell r="C384" t="str">
            <v>00-012-0049224-5</v>
          </cell>
          <cell r="D384">
            <v>471</v>
          </cell>
          <cell r="E384">
            <v>40000</v>
          </cell>
          <cell r="F384">
            <v>0</v>
          </cell>
          <cell r="G384">
            <v>40000</v>
          </cell>
          <cell r="H384">
            <v>1148</v>
          </cell>
          <cell r="I384">
            <v>442.65</v>
          </cell>
          <cell r="J384">
            <v>1216</v>
          </cell>
          <cell r="K384">
            <v>7371.13</v>
          </cell>
          <cell r="L384">
            <v>10177.780000000001</v>
          </cell>
          <cell r="M384">
            <v>29822.22</v>
          </cell>
        </row>
        <row r="385">
          <cell r="A385" t="str">
            <v>AFRA NIEVE MONTILLA DE LOS SANTOS</v>
          </cell>
          <cell r="B385" t="str">
            <v>AUXILIAR VETERINARIO</v>
          </cell>
          <cell r="C385" t="str">
            <v>00-020-0007485-2</v>
          </cell>
          <cell r="D385">
            <v>472</v>
          </cell>
          <cell r="E385">
            <v>11000</v>
          </cell>
          <cell r="F385">
            <v>0</v>
          </cell>
          <cell r="G385">
            <v>11000</v>
          </cell>
          <cell r="H385">
            <v>315.7</v>
          </cell>
          <cell r="I385">
            <v>0</v>
          </cell>
          <cell r="J385">
            <v>334.4</v>
          </cell>
          <cell r="K385">
            <v>725</v>
          </cell>
          <cell r="L385">
            <v>1375.1</v>
          </cell>
          <cell r="M385">
            <v>9624.9</v>
          </cell>
        </row>
        <row r="386">
          <cell r="A386" t="str">
            <v>RAUL PLINIO MOREL CASTILLO</v>
          </cell>
          <cell r="B386" t="str">
            <v>TECNICO</v>
          </cell>
          <cell r="C386" t="str">
            <v>00-008-0000425-1</v>
          </cell>
          <cell r="D386">
            <v>473</v>
          </cell>
          <cell r="E386">
            <v>50000</v>
          </cell>
          <cell r="F386">
            <v>0</v>
          </cell>
          <cell r="G386">
            <v>50000</v>
          </cell>
          <cell r="H386">
            <v>1435</v>
          </cell>
          <cell r="I386">
            <v>1854</v>
          </cell>
          <cell r="J386">
            <v>1520</v>
          </cell>
          <cell r="K386">
            <v>25</v>
          </cell>
          <cell r="L386">
            <v>4834</v>
          </cell>
          <cell r="M386">
            <v>45166</v>
          </cell>
        </row>
        <row r="387">
          <cell r="A387" t="str">
            <v>RAMON ANTONIO VARGAS</v>
          </cell>
          <cell r="B387" t="str">
            <v>AUXILIAR VETERINARIO</v>
          </cell>
          <cell r="C387" t="str">
            <v>00-056-0035337-8</v>
          </cell>
          <cell r="D387">
            <v>474</v>
          </cell>
          <cell r="E387">
            <v>11000</v>
          </cell>
          <cell r="F387">
            <v>0</v>
          </cell>
          <cell r="G387">
            <v>11000</v>
          </cell>
          <cell r="H387">
            <v>315.7</v>
          </cell>
          <cell r="I387">
            <v>0</v>
          </cell>
          <cell r="J387">
            <v>334.4</v>
          </cell>
          <cell r="K387">
            <v>4046.39</v>
          </cell>
          <cell r="L387">
            <v>4696.49</v>
          </cell>
          <cell r="M387">
            <v>6303.51</v>
          </cell>
        </row>
        <row r="388">
          <cell r="A388" t="str">
            <v>PEDRO ZORRILLA RIVERA</v>
          </cell>
          <cell r="B388" t="str">
            <v>AUXILIAR VETERINARIO</v>
          </cell>
          <cell r="C388" t="str">
            <v>00-025-0016804-8</v>
          </cell>
          <cell r="D388">
            <v>476</v>
          </cell>
          <cell r="E388">
            <v>11000</v>
          </cell>
          <cell r="F388">
            <v>0</v>
          </cell>
          <cell r="G388">
            <v>11000</v>
          </cell>
          <cell r="H388">
            <v>315.7</v>
          </cell>
          <cell r="I388">
            <v>0</v>
          </cell>
          <cell r="J388">
            <v>334.4</v>
          </cell>
          <cell r="K388">
            <v>25</v>
          </cell>
          <cell r="L388">
            <v>675.1</v>
          </cell>
          <cell r="M388">
            <v>10324.9</v>
          </cell>
        </row>
        <row r="389">
          <cell r="A389" t="str">
            <v>FEDERICO MOREL CEPEDA</v>
          </cell>
          <cell r="B389" t="str">
            <v>TECNICO</v>
          </cell>
          <cell r="C389" t="str">
            <v>00-044-0002887-6</v>
          </cell>
          <cell r="D389">
            <v>477</v>
          </cell>
          <cell r="E389">
            <v>50000</v>
          </cell>
          <cell r="F389">
            <v>0</v>
          </cell>
          <cell r="G389">
            <v>50000</v>
          </cell>
          <cell r="H389">
            <v>1435</v>
          </cell>
          <cell r="I389">
            <v>1854</v>
          </cell>
          <cell r="J389">
            <v>1520</v>
          </cell>
          <cell r="K389">
            <v>425</v>
          </cell>
          <cell r="L389">
            <v>5234</v>
          </cell>
          <cell r="M389">
            <v>44766</v>
          </cell>
        </row>
        <row r="390">
          <cell r="A390" t="str">
            <v>WINSTON GOMEZ SANCHEZ</v>
          </cell>
          <cell r="B390" t="str">
            <v>CHOFER</v>
          </cell>
          <cell r="C390" t="str">
            <v>00-056-0107779-4</v>
          </cell>
          <cell r="D390">
            <v>480</v>
          </cell>
          <cell r="E390">
            <v>15000</v>
          </cell>
          <cell r="F390">
            <v>0</v>
          </cell>
          <cell r="G390">
            <v>15000</v>
          </cell>
          <cell r="H390">
            <v>430.5</v>
          </cell>
          <cell r="I390">
            <v>0</v>
          </cell>
          <cell r="J390">
            <v>456</v>
          </cell>
          <cell r="K390">
            <v>25</v>
          </cell>
          <cell r="L390">
            <v>911.5</v>
          </cell>
          <cell r="M390">
            <v>14088.5</v>
          </cell>
        </row>
        <row r="391">
          <cell r="A391" t="str">
            <v>YSIDRO ALFONSO BRITO MOTA</v>
          </cell>
          <cell r="B391" t="str">
            <v>AUXILIAR VETERINARIO</v>
          </cell>
          <cell r="C391" t="str">
            <v>00-048-0038690-8</v>
          </cell>
          <cell r="D391">
            <v>481</v>
          </cell>
          <cell r="E391">
            <v>11000</v>
          </cell>
          <cell r="F391">
            <v>0</v>
          </cell>
          <cell r="G391">
            <v>11000</v>
          </cell>
          <cell r="H391">
            <v>315.7</v>
          </cell>
          <cell r="I391">
            <v>0</v>
          </cell>
          <cell r="J391">
            <v>334.4</v>
          </cell>
          <cell r="K391">
            <v>25</v>
          </cell>
          <cell r="L391">
            <v>675.1</v>
          </cell>
          <cell r="M391">
            <v>10324.9</v>
          </cell>
        </row>
        <row r="392">
          <cell r="A392" t="str">
            <v>ANIBAL SENA</v>
          </cell>
          <cell r="B392" t="str">
            <v>AYUDANTE</v>
          </cell>
          <cell r="C392" t="str">
            <v>00-099-0000396-4</v>
          </cell>
          <cell r="D392">
            <v>484</v>
          </cell>
          <cell r="E392">
            <v>11000</v>
          </cell>
          <cell r="F392">
            <v>0</v>
          </cell>
          <cell r="G392">
            <v>11000</v>
          </cell>
          <cell r="H392">
            <v>315.7</v>
          </cell>
          <cell r="I392">
            <v>0</v>
          </cell>
          <cell r="J392">
            <v>334.4</v>
          </cell>
          <cell r="K392">
            <v>25</v>
          </cell>
          <cell r="L392">
            <v>675.1</v>
          </cell>
          <cell r="M392">
            <v>10324.9</v>
          </cell>
        </row>
        <row r="393">
          <cell r="A393" t="str">
            <v>HAYROL MANUEL SENA CARVAJAL</v>
          </cell>
          <cell r="B393" t="str">
            <v>AUXILIAR VETERINARIO</v>
          </cell>
          <cell r="C393" t="str">
            <v>00-070-0005877-1</v>
          </cell>
          <cell r="D393">
            <v>489</v>
          </cell>
          <cell r="E393">
            <v>11000</v>
          </cell>
          <cell r="F393">
            <v>0</v>
          </cell>
          <cell r="G393">
            <v>11000</v>
          </cell>
          <cell r="H393">
            <v>315.7</v>
          </cell>
          <cell r="I393">
            <v>0</v>
          </cell>
          <cell r="J393">
            <v>334.4</v>
          </cell>
          <cell r="K393">
            <v>725</v>
          </cell>
          <cell r="L393">
            <v>1375.1</v>
          </cell>
          <cell r="M393">
            <v>9624.9</v>
          </cell>
        </row>
        <row r="394">
          <cell r="A394" t="str">
            <v>BELKIS J. HUYGHUE R.</v>
          </cell>
          <cell r="B394" t="str">
            <v>SECRETARIA</v>
          </cell>
          <cell r="C394" t="str">
            <v>00-001-0180824-4</v>
          </cell>
          <cell r="D394">
            <v>493</v>
          </cell>
          <cell r="E394">
            <v>22050</v>
          </cell>
          <cell r="F394">
            <v>0</v>
          </cell>
          <cell r="G394">
            <v>22050</v>
          </cell>
          <cell r="H394">
            <v>632.84</v>
          </cell>
          <cell r="I394">
            <v>0</v>
          </cell>
          <cell r="J394">
            <v>670.32</v>
          </cell>
          <cell r="K394">
            <v>25</v>
          </cell>
          <cell r="L394">
            <v>1328.16</v>
          </cell>
          <cell r="M394">
            <v>20721.84</v>
          </cell>
        </row>
        <row r="395">
          <cell r="A395" t="str">
            <v>FERNANDO PACHECO ALVAREZ</v>
          </cell>
          <cell r="B395" t="str">
            <v>AUXILIAR</v>
          </cell>
          <cell r="C395" t="str">
            <v>00-048-0048391-1</v>
          </cell>
          <cell r="D395">
            <v>495</v>
          </cell>
          <cell r="E395">
            <v>11000</v>
          </cell>
          <cell r="F395">
            <v>0</v>
          </cell>
          <cell r="G395">
            <v>11000</v>
          </cell>
          <cell r="H395">
            <v>315.7</v>
          </cell>
          <cell r="I395">
            <v>0</v>
          </cell>
          <cell r="J395">
            <v>334.4</v>
          </cell>
          <cell r="K395">
            <v>1592.87</v>
          </cell>
          <cell r="L395">
            <v>2242.9699999999998</v>
          </cell>
          <cell r="M395">
            <v>8757.0300000000007</v>
          </cell>
        </row>
        <row r="396">
          <cell r="A396" t="str">
            <v>JOSELITO SEGURA PANIAGUA</v>
          </cell>
          <cell r="B396" t="str">
            <v>AUXILIAR VETERINARIO</v>
          </cell>
          <cell r="C396" t="str">
            <v>00-012-0087785-8</v>
          </cell>
          <cell r="D396">
            <v>497</v>
          </cell>
          <cell r="E396">
            <v>11000</v>
          </cell>
          <cell r="F396">
            <v>0</v>
          </cell>
          <cell r="G396">
            <v>11000</v>
          </cell>
          <cell r="H396">
            <v>315.7</v>
          </cell>
          <cell r="I396">
            <v>0</v>
          </cell>
          <cell r="J396">
            <v>334.4</v>
          </cell>
          <cell r="K396">
            <v>25</v>
          </cell>
          <cell r="L396">
            <v>675.1</v>
          </cell>
          <cell r="M396">
            <v>10324.9</v>
          </cell>
        </row>
        <row r="397">
          <cell r="A397" t="str">
            <v>JOHANNA AMENOFISA LEON SANTOS</v>
          </cell>
          <cell r="B397" t="str">
            <v>TECNICO I</v>
          </cell>
          <cell r="C397" t="str">
            <v>00-031-0029182-6</v>
          </cell>
          <cell r="D397">
            <v>506</v>
          </cell>
          <cell r="E397">
            <v>50000</v>
          </cell>
          <cell r="F397">
            <v>0</v>
          </cell>
          <cell r="G397">
            <v>50000</v>
          </cell>
          <cell r="H397">
            <v>1435</v>
          </cell>
          <cell r="I397">
            <v>1854</v>
          </cell>
          <cell r="J397">
            <v>1520</v>
          </cell>
          <cell r="K397">
            <v>425</v>
          </cell>
          <cell r="L397">
            <v>5234</v>
          </cell>
          <cell r="M397">
            <v>44766</v>
          </cell>
        </row>
        <row r="398">
          <cell r="A398" t="str">
            <v>FAUSTO RAFAEL LIZ RODRIGUEZ</v>
          </cell>
          <cell r="B398" t="str">
            <v>AUXILIAR VETERINARIO</v>
          </cell>
          <cell r="C398" t="str">
            <v>00-054-0104235-2</v>
          </cell>
          <cell r="D398">
            <v>510</v>
          </cell>
          <cell r="E398">
            <v>11000</v>
          </cell>
          <cell r="F398">
            <v>0</v>
          </cell>
          <cell r="G398">
            <v>11000</v>
          </cell>
          <cell r="H398">
            <v>315.7</v>
          </cell>
          <cell r="I398">
            <v>0</v>
          </cell>
          <cell r="J398">
            <v>334.4</v>
          </cell>
          <cell r="K398">
            <v>25</v>
          </cell>
          <cell r="L398">
            <v>675.1</v>
          </cell>
          <cell r="M398">
            <v>10324.9</v>
          </cell>
        </row>
        <row r="399">
          <cell r="A399" t="str">
            <v>DANIEL FERRERA</v>
          </cell>
          <cell r="B399" t="str">
            <v>AUXILIAR VETERINARIO</v>
          </cell>
          <cell r="C399" t="str">
            <v>00-018-0057806-2</v>
          </cell>
          <cell r="D399">
            <v>511</v>
          </cell>
          <cell r="E399">
            <v>11000</v>
          </cell>
          <cell r="F399">
            <v>0</v>
          </cell>
          <cell r="G399">
            <v>11000</v>
          </cell>
          <cell r="H399">
            <v>315.7</v>
          </cell>
          <cell r="I399">
            <v>0</v>
          </cell>
          <cell r="J399">
            <v>334.4</v>
          </cell>
          <cell r="K399">
            <v>25</v>
          </cell>
          <cell r="L399">
            <v>675.1</v>
          </cell>
          <cell r="M399">
            <v>10324.9</v>
          </cell>
        </row>
        <row r="400">
          <cell r="A400" t="str">
            <v>MILAGROS FRANCI CABRERA PEREZ</v>
          </cell>
          <cell r="B400" t="str">
            <v>SECRETARIO (A)</v>
          </cell>
          <cell r="C400" t="str">
            <v>00-001-0301271-2</v>
          </cell>
          <cell r="D400">
            <v>512</v>
          </cell>
          <cell r="E400">
            <v>22050</v>
          </cell>
          <cell r="F400">
            <v>0</v>
          </cell>
          <cell r="G400">
            <v>22050</v>
          </cell>
          <cell r="H400">
            <v>632.84</v>
          </cell>
          <cell r="I400">
            <v>0</v>
          </cell>
          <cell r="J400">
            <v>670.32</v>
          </cell>
          <cell r="K400">
            <v>10876.02</v>
          </cell>
          <cell r="L400">
            <v>12179.18</v>
          </cell>
          <cell r="M400">
            <v>9870.82</v>
          </cell>
        </row>
        <row r="401">
          <cell r="A401" t="str">
            <v>DAVID ANTONIO TRINIDAD</v>
          </cell>
          <cell r="B401" t="str">
            <v>TECNICO</v>
          </cell>
          <cell r="C401" t="str">
            <v>00-077-0000387-9</v>
          </cell>
          <cell r="D401">
            <v>514</v>
          </cell>
          <cell r="E401">
            <v>50000</v>
          </cell>
          <cell r="F401">
            <v>0</v>
          </cell>
          <cell r="G401">
            <v>50000</v>
          </cell>
          <cell r="H401">
            <v>1435</v>
          </cell>
          <cell r="I401">
            <v>1627.13</v>
          </cell>
          <cell r="J401">
            <v>1520</v>
          </cell>
          <cell r="K401">
            <v>4672.45</v>
          </cell>
          <cell r="L401">
            <v>9254.58</v>
          </cell>
          <cell r="M401">
            <v>40745.42</v>
          </cell>
        </row>
        <row r="402">
          <cell r="A402" t="str">
            <v>LEVI ENMANUEL GONZALEZ GARRIDO</v>
          </cell>
          <cell r="B402" t="str">
            <v>AUXILIAR VETERINARIO</v>
          </cell>
          <cell r="C402" t="str">
            <v>00-055-0014780-5</v>
          </cell>
          <cell r="D402">
            <v>515</v>
          </cell>
          <cell r="E402">
            <v>11000</v>
          </cell>
          <cell r="F402">
            <v>0</v>
          </cell>
          <cell r="G402">
            <v>11000</v>
          </cell>
          <cell r="H402">
            <v>315.7</v>
          </cell>
          <cell r="I402">
            <v>0</v>
          </cell>
          <cell r="J402">
            <v>334.4</v>
          </cell>
          <cell r="K402">
            <v>25</v>
          </cell>
          <cell r="L402">
            <v>675.1</v>
          </cell>
          <cell r="M402">
            <v>10324.9</v>
          </cell>
        </row>
        <row r="403">
          <cell r="A403" t="str">
            <v>VENTURA BAEZ NUÑEZ</v>
          </cell>
          <cell r="B403" t="str">
            <v>AUXILIAR VETERINARIO</v>
          </cell>
          <cell r="C403" t="str">
            <v>00-044-0000553-6</v>
          </cell>
          <cell r="D403">
            <v>522</v>
          </cell>
          <cell r="E403">
            <v>11000</v>
          </cell>
          <cell r="F403">
            <v>0</v>
          </cell>
          <cell r="G403">
            <v>11000</v>
          </cell>
          <cell r="H403">
            <v>315.7</v>
          </cell>
          <cell r="I403">
            <v>0</v>
          </cell>
          <cell r="J403">
            <v>334.4</v>
          </cell>
          <cell r="K403">
            <v>25</v>
          </cell>
          <cell r="L403">
            <v>675.1</v>
          </cell>
          <cell r="M403">
            <v>10324.9</v>
          </cell>
        </row>
        <row r="404">
          <cell r="A404" t="str">
            <v>JUAN MANUEL S. GARCIA GOMEZ</v>
          </cell>
          <cell r="B404" t="str">
            <v>AUXILIAR</v>
          </cell>
          <cell r="C404" t="str">
            <v>00-031-0108128-3</v>
          </cell>
          <cell r="D404">
            <v>523</v>
          </cell>
          <cell r="E404">
            <v>11258.5</v>
          </cell>
          <cell r="F404">
            <v>0</v>
          </cell>
          <cell r="G404">
            <v>11258.5</v>
          </cell>
          <cell r="H404">
            <v>323.12</v>
          </cell>
          <cell r="I404">
            <v>0</v>
          </cell>
          <cell r="J404">
            <v>342.26</v>
          </cell>
          <cell r="K404">
            <v>25</v>
          </cell>
          <cell r="L404">
            <v>690.38</v>
          </cell>
          <cell r="M404">
            <v>10568.12</v>
          </cell>
        </row>
        <row r="405">
          <cell r="A405" t="str">
            <v>JUAN JOSE PELEGRIN ZORRILLA</v>
          </cell>
          <cell r="B405" t="str">
            <v>TECNICO I</v>
          </cell>
          <cell r="C405" t="str">
            <v>00-025-0005799-3</v>
          </cell>
          <cell r="D405">
            <v>525</v>
          </cell>
          <cell r="E405">
            <v>50000</v>
          </cell>
          <cell r="F405">
            <v>0</v>
          </cell>
          <cell r="G405">
            <v>50000</v>
          </cell>
          <cell r="H405">
            <v>1435</v>
          </cell>
          <cell r="I405">
            <v>1854</v>
          </cell>
          <cell r="J405">
            <v>1520</v>
          </cell>
          <cell r="K405">
            <v>1375</v>
          </cell>
          <cell r="L405">
            <v>6184</v>
          </cell>
          <cell r="M405">
            <v>43816</v>
          </cell>
        </row>
        <row r="406">
          <cell r="A406" t="str">
            <v>VALENTIN TORRES UREÑA</v>
          </cell>
          <cell r="B406" t="str">
            <v>AUXILIAR VETERINARIO</v>
          </cell>
          <cell r="C406" t="str">
            <v>00-046-0025119-5</v>
          </cell>
          <cell r="D406">
            <v>527</v>
          </cell>
          <cell r="E406">
            <v>11000</v>
          </cell>
          <cell r="F406">
            <v>0</v>
          </cell>
          <cell r="G406">
            <v>11000</v>
          </cell>
          <cell r="H406">
            <v>315.7</v>
          </cell>
          <cell r="I406">
            <v>0</v>
          </cell>
          <cell r="J406">
            <v>334.4</v>
          </cell>
          <cell r="K406">
            <v>25</v>
          </cell>
          <cell r="L406">
            <v>675.1</v>
          </cell>
          <cell r="M406">
            <v>10324.9</v>
          </cell>
        </row>
        <row r="407">
          <cell r="A407" t="str">
            <v>QUILVIO BLADIMIR TEJADA PERALTA</v>
          </cell>
          <cell r="B407" t="str">
            <v>AUXILIAR VETERINARIO</v>
          </cell>
          <cell r="C407" t="str">
            <v>00-044-0012604-3</v>
          </cell>
          <cell r="D407">
            <v>528</v>
          </cell>
          <cell r="E407">
            <v>11000</v>
          </cell>
          <cell r="F407">
            <v>0</v>
          </cell>
          <cell r="G407">
            <v>11000</v>
          </cell>
          <cell r="H407">
            <v>315.7</v>
          </cell>
          <cell r="I407">
            <v>0</v>
          </cell>
          <cell r="J407">
            <v>334.4</v>
          </cell>
          <cell r="K407">
            <v>25</v>
          </cell>
          <cell r="L407">
            <v>675.1</v>
          </cell>
          <cell r="M407">
            <v>10324.9</v>
          </cell>
        </row>
        <row r="408">
          <cell r="A408" t="str">
            <v>LUSANO PINALES</v>
          </cell>
          <cell r="B408" t="str">
            <v>AUXILIAR</v>
          </cell>
          <cell r="C408" t="str">
            <v>00-082-0011336-6</v>
          </cell>
          <cell r="D408">
            <v>533</v>
          </cell>
          <cell r="E408">
            <v>11000</v>
          </cell>
          <cell r="F408">
            <v>0</v>
          </cell>
          <cell r="G408">
            <v>11000</v>
          </cell>
          <cell r="H408">
            <v>315.7</v>
          </cell>
          <cell r="I408">
            <v>0</v>
          </cell>
          <cell r="J408">
            <v>334.4</v>
          </cell>
          <cell r="K408">
            <v>25</v>
          </cell>
          <cell r="L408">
            <v>675.1</v>
          </cell>
          <cell r="M408">
            <v>10324.9</v>
          </cell>
        </row>
        <row r="409">
          <cell r="A409" t="str">
            <v>KEILA AGRIPINA MATEO REYES</v>
          </cell>
          <cell r="B409" t="str">
            <v>SECRETARIA</v>
          </cell>
          <cell r="C409" t="str">
            <v>00-001-1496330-9</v>
          </cell>
          <cell r="D409">
            <v>534</v>
          </cell>
          <cell r="E409">
            <v>26000</v>
          </cell>
          <cell r="F409">
            <v>0</v>
          </cell>
          <cell r="G409">
            <v>26000</v>
          </cell>
          <cell r="H409">
            <v>746.2</v>
          </cell>
          <cell r="I409">
            <v>0</v>
          </cell>
          <cell r="J409">
            <v>790.4</v>
          </cell>
          <cell r="K409">
            <v>25</v>
          </cell>
          <cell r="L409">
            <v>1561.6</v>
          </cell>
          <cell r="M409">
            <v>24438.400000000001</v>
          </cell>
        </row>
        <row r="410">
          <cell r="A410" t="str">
            <v>IGNACIA ROCA FERNANDEZ</v>
          </cell>
          <cell r="B410" t="str">
            <v>OBRERO (A)</v>
          </cell>
          <cell r="C410" t="str">
            <v>00-044-0002953-6</v>
          </cell>
          <cell r="D410">
            <v>535</v>
          </cell>
          <cell r="E410">
            <v>11000</v>
          </cell>
          <cell r="F410">
            <v>0</v>
          </cell>
          <cell r="G410">
            <v>11000</v>
          </cell>
          <cell r="H410">
            <v>315.7</v>
          </cell>
          <cell r="I410">
            <v>0</v>
          </cell>
          <cell r="J410">
            <v>334.4</v>
          </cell>
          <cell r="K410">
            <v>25</v>
          </cell>
          <cell r="L410">
            <v>675.1</v>
          </cell>
          <cell r="M410">
            <v>10324.9</v>
          </cell>
        </row>
        <row r="411">
          <cell r="A411" t="str">
            <v>JUAN ALEICE DURAN</v>
          </cell>
          <cell r="B411" t="str">
            <v>AUXILIAR IV</v>
          </cell>
          <cell r="C411" t="str">
            <v>00-042-0003566-7</v>
          </cell>
          <cell r="D411">
            <v>536</v>
          </cell>
          <cell r="E411">
            <v>11000</v>
          </cell>
          <cell r="F411">
            <v>0</v>
          </cell>
          <cell r="G411">
            <v>11000</v>
          </cell>
          <cell r="H411">
            <v>315.7</v>
          </cell>
          <cell r="I411">
            <v>0</v>
          </cell>
          <cell r="J411">
            <v>334.4</v>
          </cell>
          <cell r="K411">
            <v>25</v>
          </cell>
          <cell r="L411">
            <v>675.1</v>
          </cell>
          <cell r="M411">
            <v>10324.9</v>
          </cell>
        </row>
        <row r="412">
          <cell r="A412" t="str">
            <v>LUZ BRISEIDA RAMIREZ VALDEZ DE BINE</v>
          </cell>
          <cell r="B412" t="str">
            <v>AUXILIAR ADMINISTRATIVO</v>
          </cell>
          <cell r="C412" t="str">
            <v>00-001-1722809-8</v>
          </cell>
          <cell r="D412">
            <v>545</v>
          </cell>
          <cell r="E412">
            <v>21000</v>
          </cell>
          <cell r="F412">
            <v>0</v>
          </cell>
          <cell r="G412">
            <v>21000</v>
          </cell>
          <cell r="H412">
            <v>602.70000000000005</v>
          </cell>
          <cell r="I412">
            <v>0</v>
          </cell>
          <cell r="J412">
            <v>638.4</v>
          </cell>
          <cell r="K412">
            <v>705</v>
          </cell>
          <cell r="L412">
            <v>1946.1</v>
          </cell>
          <cell r="M412">
            <v>19053.900000000001</v>
          </cell>
        </row>
        <row r="413">
          <cell r="A413" t="str">
            <v>EDWIN JAVIER DIAZ CHECO</v>
          </cell>
          <cell r="B413" t="str">
            <v>OBRERO (A)</v>
          </cell>
          <cell r="C413" t="str">
            <v>00-402-2514224-5</v>
          </cell>
          <cell r="D413">
            <v>547</v>
          </cell>
          <cell r="E413">
            <v>11000</v>
          </cell>
          <cell r="F413">
            <v>0</v>
          </cell>
          <cell r="G413">
            <v>11000</v>
          </cell>
          <cell r="H413">
            <v>315.7</v>
          </cell>
          <cell r="I413">
            <v>0</v>
          </cell>
          <cell r="J413">
            <v>334.4</v>
          </cell>
          <cell r="K413">
            <v>1537.45</v>
          </cell>
          <cell r="L413">
            <v>2187.5500000000002</v>
          </cell>
          <cell r="M413">
            <v>8812.4500000000007</v>
          </cell>
        </row>
        <row r="414">
          <cell r="A414" t="str">
            <v>FRANK FELIX FAÑA VICIOSO</v>
          </cell>
          <cell r="B414" t="str">
            <v>OBRERO (A)</v>
          </cell>
          <cell r="C414" t="str">
            <v>00-402-1042406-1</v>
          </cell>
          <cell r="D414">
            <v>549</v>
          </cell>
          <cell r="E414">
            <v>11000</v>
          </cell>
          <cell r="F414">
            <v>0</v>
          </cell>
          <cell r="G414">
            <v>11000</v>
          </cell>
          <cell r="H414">
            <v>315.7</v>
          </cell>
          <cell r="I414">
            <v>0</v>
          </cell>
          <cell r="J414">
            <v>334.4</v>
          </cell>
          <cell r="K414">
            <v>25</v>
          </cell>
          <cell r="L414">
            <v>675.1</v>
          </cell>
          <cell r="M414">
            <v>10324.9</v>
          </cell>
        </row>
        <row r="415">
          <cell r="A415" t="str">
            <v>WENDI YULISA SURIEL SANCHEZ</v>
          </cell>
          <cell r="B415" t="str">
            <v>TECNICO</v>
          </cell>
          <cell r="C415" t="str">
            <v>00-001-0301614-3</v>
          </cell>
          <cell r="D415">
            <v>552</v>
          </cell>
          <cell r="E415">
            <v>50000</v>
          </cell>
          <cell r="F415">
            <v>0</v>
          </cell>
          <cell r="G415">
            <v>50000</v>
          </cell>
          <cell r="H415">
            <v>1435</v>
          </cell>
          <cell r="I415">
            <v>1854</v>
          </cell>
          <cell r="J415">
            <v>1520</v>
          </cell>
          <cell r="K415">
            <v>925</v>
          </cell>
          <cell r="L415">
            <v>5734</v>
          </cell>
          <cell r="M415">
            <v>44266</v>
          </cell>
        </row>
        <row r="416">
          <cell r="A416" t="str">
            <v>EULOGIO CASTILLO MEJIA</v>
          </cell>
          <cell r="B416" t="str">
            <v>AUXILIAR</v>
          </cell>
          <cell r="C416" t="str">
            <v>00-028-0028295-2</v>
          </cell>
          <cell r="D416">
            <v>558</v>
          </cell>
          <cell r="E416">
            <v>11000</v>
          </cell>
          <cell r="F416">
            <v>0</v>
          </cell>
          <cell r="G416">
            <v>11000</v>
          </cell>
          <cell r="H416">
            <v>315.7</v>
          </cell>
          <cell r="I416">
            <v>0</v>
          </cell>
          <cell r="J416">
            <v>334.4</v>
          </cell>
          <cell r="K416">
            <v>25</v>
          </cell>
          <cell r="L416">
            <v>675.1</v>
          </cell>
          <cell r="M416">
            <v>10324.9</v>
          </cell>
        </row>
        <row r="417">
          <cell r="A417" t="str">
            <v>ELIZABETH M. MONTAN ALMONTE</v>
          </cell>
          <cell r="B417" t="str">
            <v>TECNICO</v>
          </cell>
          <cell r="C417" t="str">
            <v>00-001-0717264-5</v>
          </cell>
          <cell r="D417">
            <v>562</v>
          </cell>
          <cell r="E417">
            <v>50000</v>
          </cell>
          <cell r="F417">
            <v>0</v>
          </cell>
          <cell r="G417">
            <v>50000</v>
          </cell>
          <cell r="H417">
            <v>1435</v>
          </cell>
          <cell r="I417">
            <v>1173.4000000000001</v>
          </cell>
          <cell r="J417">
            <v>1520</v>
          </cell>
          <cell r="K417">
            <v>13018.45</v>
          </cell>
          <cell r="L417">
            <v>17146.849999999999</v>
          </cell>
          <cell r="M417">
            <v>32853.15</v>
          </cell>
        </row>
        <row r="418">
          <cell r="A418" t="str">
            <v>JOSE FRANCISCO PEÑA BAEZ</v>
          </cell>
          <cell r="B418" t="str">
            <v>AUXILIAR VETERINARIO</v>
          </cell>
          <cell r="C418" t="str">
            <v>00-034-0045630-1</v>
          </cell>
          <cell r="D418">
            <v>564</v>
          </cell>
          <cell r="E418">
            <v>11000</v>
          </cell>
          <cell r="F418">
            <v>0</v>
          </cell>
          <cell r="G418">
            <v>11000</v>
          </cell>
          <cell r="H418">
            <v>315.7</v>
          </cell>
          <cell r="I418">
            <v>0</v>
          </cell>
          <cell r="J418">
            <v>334.4</v>
          </cell>
          <cell r="K418">
            <v>25</v>
          </cell>
          <cell r="L418">
            <v>675.1</v>
          </cell>
          <cell r="M418">
            <v>10324.9</v>
          </cell>
        </row>
        <row r="419">
          <cell r="A419" t="str">
            <v>SIMON ANTONIO CALDERON REYES</v>
          </cell>
          <cell r="B419" t="str">
            <v>TECNICO</v>
          </cell>
          <cell r="C419" t="str">
            <v>00-023-0030488-4</v>
          </cell>
          <cell r="D419">
            <v>566</v>
          </cell>
          <cell r="E419">
            <v>50000</v>
          </cell>
          <cell r="F419">
            <v>0</v>
          </cell>
          <cell r="G419">
            <v>50000</v>
          </cell>
          <cell r="H419">
            <v>1435</v>
          </cell>
          <cell r="I419">
            <v>1854</v>
          </cell>
          <cell r="J419">
            <v>1520</v>
          </cell>
          <cell r="K419">
            <v>1017.5</v>
          </cell>
          <cell r="L419">
            <v>5826.5</v>
          </cell>
          <cell r="M419">
            <v>44173.5</v>
          </cell>
        </row>
        <row r="420">
          <cell r="A420" t="str">
            <v>VICTOR ANT. DEL CARMEN N.</v>
          </cell>
          <cell r="B420" t="str">
            <v>TECNICO</v>
          </cell>
          <cell r="C420" t="str">
            <v>00-024-0000511-8</v>
          </cell>
          <cell r="D420">
            <v>567</v>
          </cell>
          <cell r="E420">
            <v>50000</v>
          </cell>
          <cell r="F420">
            <v>0</v>
          </cell>
          <cell r="G420">
            <v>50000</v>
          </cell>
          <cell r="H420">
            <v>1435</v>
          </cell>
          <cell r="I420">
            <v>1400.27</v>
          </cell>
          <cell r="J420">
            <v>1520</v>
          </cell>
          <cell r="K420">
            <v>6039.9</v>
          </cell>
          <cell r="L420">
            <v>10395.17</v>
          </cell>
          <cell r="M420">
            <v>39604.83</v>
          </cell>
        </row>
        <row r="421">
          <cell r="A421" t="str">
            <v>ELIZABETH PAULINO HERNANDEZ</v>
          </cell>
          <cell r="B421" t="str">
            <v>ENCARGADO BASE DE DATOS</v>
          </cell>
          <cell r="C421" t="str">
            <v>00-223-0063196-1</v>
          </cell>
          <cell r="D421">
            <v>569</v>
          </cell>
          <cell r="E421">
            <v>31500</v>
          </cell>
          <cell r="F421">
            <v>0</v>
          </cell>
          <cell r="G421">
            <v>31500</v>
          </cell>
          <cell r="H421">
            <v>904.05</v>
          </cell>
          <cell r="I421">
            <v>0</v>
          </cell>
          <cell r="J421">
            <v>957.6</v>
          </cell>
          <cell r="K421">
            <v>25</v>
          </cell>
          <cell r="L421">
            <v>1886.65</v>
          </cell>
          <cell r="M421">
            <v>29613.35</v>
          </cell>
        </row>
        <row r="422">
          <cell r="A422" t="str">
            <v>JOAQUIN CABRERA</v>
          </cell>
          <cell r="B422" t="str">
            <v>OBRERO (A)</v>
          </cell>
          <cell r="C422" t="str">
            <v>00-002-0092511-3</v>
          </cell>
          <cell r="D422">
            <v>571</v>
          </cell>
          <cell r="E422">
            <v>11000</v>
          </cell>
          <cell r="F422">
            <v>0</v>
          </cell>
          <cell r="G422">
            <v>11000</v>
          </cell>
          <cell r="H422">
            <v>315.7</v>
          </cell>
          <cell r="I422">
            <v>0</v>
          </cell>
          <cell r="J422">
            <v>334.4</v>
          </cell>
          <cell r="K422">
            <v>25</v>
          </cell>
          <cell r="L422">
            <v>675.1</v>
          </cell>
          <cell r="M422">
            <v>10324.9</v>
          </cell>
        </row>
        <row r="423">
          <cell r="A423" t="str">
            <v>YANELLY ALMONTE</v>
          </cell>
          <cell r="B423" t="str">
            <v>SECRETARIA</v>
          </cell>
          <cell r="C423" t="str">
            <v>00-034-0008503-5</v>
          </cell>
          <cell r="D423">
            <v>572</v>
          </cell>
          <cell r="E423">
            <v>22050</v>
          </cell>
          <cell r="F423">
            <v>0</v>
          </cell>
          <cell r="G423">
            <v>22050</v>
          </cell>
          <cell r="H423">
            <v>632.84</v>
          </cell>
          <cell r="I423">
            <v>0</v>
          </cell>
          <cell r="J423">
            <v>670.32</v>
          </cell>
          <cell r="K423">
            <v>2592.4499999999998</v>
          </cell>
          <cell r="L423">
            <v>3895.61</v>
          </cell>
          <cell r="M423">
            <v>18154.39</v>
          </cell>
        </row>
        <row r="424">
          <cell r="A424" t="str">
            <v>RAFAEL HERMOGENES MORENO TAMARIS</v>
          </cell>
          <cell r="B424" t="str">
            <v>TECNICO</v>
          </cell>
          <cell r="C424" t="str">
            <v>00-024-0014328-1</v>
          </cell>
          <cell r="D424">
            <v>573</v>
          </cell>
          <cell r="E424">
            <v>50000</v>
          </cell>
          <cell r="F424">
            <v>0</v>
          </cell>
          <cell r="G424">
            <v>50000</v>
          </cell>
          <cell r="H424">
            <v>1435</v>
          </cell>
          <cell r="I424">
            <v>1400.27</v>
          </cell>
          <cell r="J424">
            <v>1520</v>
          </cell>
          <cell r="K424">
            <v>3949.9</v>
          </cell>
          <cell r="L424">
            <v>8305.17</v>
          </cell>
          <cell r="M424">
            <v>41694.83</v>
          </cell>
        </row>
        <row r="425">
          <cell r="A425" t="str">
            <v>BELKYS NATIVIDAD FERNANDEZ</v>
          </cell>
          <cell r="B425" t="str">
            <v>CONSERJE</v>
          </cell>
          <cell r="C425" t="str">
            <v>00-018-0036647-6</v>
          </cell>
          <cell r="D425">
            <v>575</v>
          </cell>
          <cell r="E425">
            <v>11000</v>
          </cell>
          <cell r="F425">
            <v>0</v>
          </cell>
          <cell r="G425">
            <v>11000</v>
          </cell>
          <cell r="H425">
            <v>315.7</v>
          </cell>
          <cell r="I425">
            <v>0</v>
          </cell>
          <cell r="J425">
            <v>334.4</v>
          </cell>
          <cell r="K425">
            <v>679</v>
          </cell>
          <cell r="L425">
            <v>1329.1</v>
          </cell>
          <cell r="M425">
            <v>9670.9</v>
          </cell>
        </row>
        <row r="426">
          <cell r="A426" t="str">
            <v>JESUS PAULINO ALZEQUIES</v>
          </cell>
          <cell r="B426" t="str">
            <v>AUXILIAR</v>
          </cell>
          <cell r="C426" t="str">
            <v>00-071-0042618-3</v>
          </cell>
          <cell r="D426">
            <v>577</v>
          </cell>
          <cell r="E426">
            <v>11000</v>
          </cell>
          <cell r="F426">
            <v>0</v>
          </cell>
          <cell r="G426">
            <v>11000</v>
          </cell>
          <cell r="H426">
            <v>315.7</v>
          </cell>
          <cell r="I426">
            <v>0</v>
          </cell>
          <cell r="J426">
            <v>334.4</v>
          </cell>
          <cell r="K426">
            <v>679.04</v>
          </cell>
          <cell r="L426">
            <v>1329.14</v>
          </cell>
          <cell r="M426">
            <v>9670.86</v>
          </cell>
        </row>
        <row r="427">
          <cell r="A427" t="str">
            <v>JOSEFINA RONDON</v>
          </cell>
          <cell r="B427" t="str">
            <v>CONSERJE</v>
          </cell>
          <cell r="C427" t="str">
            <v>00-059-0004705-0</v>
          </cell>
          <cell r="D427">
            <v>581</v>
          </cell>
          <cell r="E427">
            <v>11000</v>
          </cell>
          <cell r="F427">
            <v>0</v>
          </cell>
          <cell r="G427">
            <v>11000</v>
          </cell>
          <cell r="H427">
            <v>315.7</v>
          </cell>
          <cell r="I427">
            <v>0</v>
          </cell>
          <cell r="J427">
            <v>334.4</v>
          </cell>
          <cell r="K427">
            <v>1537.45</v>
          </cell>
          <cell r="L427">
            <v>2187.5500000000002</v>
          </cell>
          <cell r="M427">
            <v>8812.4500000000007</v>
          </cell>
        </row>
        <row r="428">
          <cell r="A428" t="str">
            <v>CRISTIANO GUERRERO G.</v>
          </cell>
          <cell r="B428" t="str">
            <v>TECNICO</v>
          </cell>
          <cell r="C428" t="str">
            <v>00-028-0008743-5</v>
          </cell>
          <cell r="D428">
            <v>586</v>
          </cell>
          <cell r="E428">
            <v>50000</v>
          </cell>
          <cell r="F428">
            <v>0</v>
          </cell>
          <cell r="G428">
            <v>50000</v>
          </cell>
          <cell r="H428">
            <v>1435</v>
          </cell>
          <cell r="I428">
            <v>1627.13</v>
          </cell>
          <cell r="J428">
            <v>1520</v>
          </cell>
          <cell r="K428">
            <v>14223.69</v>
          </cell>
          <cell r="L428">
            <v>18805.82</v>
          </cell>
          <cell r="M428">
            <v>31194.18</v>
          </cell>
        </row>
        <row r="429">
          <cell r="A429" t="str">
            <v>JUAN BAUTISTA SANCHEZ NUÑEZ</v>
          </cell>
          <cell r="B429" t="str">
            <v>AUXILIAR VETERINARIO</v>
          </cell>
          <cell r="C429" t="str">
            <v>00-027-0018244-3</v>
          </cell>
          <cell r="D429">
            <v>595</v>
          </cell>
          <cell r="E429">
            <v>11000</v>
          </cell>
          <cell r="F429">
            <v>0</v>
          </cell>
          <cell r="G429">
            <v>11000</v>
          </cell>
          <cell r="H429">
            <v>315.7</v>
          </cell>
          <cell r="I429">
            <v>0</v>
          </cell>
          <cell r="J429">
            <v>334.4</v>
          </cell>
          <cell r="K429">
            <v>25</v>
          </cell>
          <cell r="L429">
            <v>675.1</v>
          </cell>
          <cell r="M429">
            <v>10324.9</v>
          </cell>
        </row>
        <row r="430">
          <cell r="A430" t="str">
            <v>RAMON ANTONIO PENA CUEVAS</v>
          </cell>
          <cell r="B430" t="str">
            <v>TECNICO</v>
          </cell>
          <cell r="C430" t="str">
            <v>00-022-0004265-9</v>
          </cell>
          <cell r="D430">
            <v>596</v>
          </cell>
          <cell r="E430">
            <v>45000</v>
          </cell>
          <cell r="F430">
            <v>0</v>
          </cell>
          <cell r="G430">
            <v>45000</v>
          </cell>
          <cell r="H430">
            <v>1291.5</v>
          </cell>
          <cell r="I430">
            <v>1148.33</v>
          </cell>
          <cell r="J430">
            <v>1368</v>
          </cell>
          <cell r="K430">
            <v>19450.169999999998</v>
          </cell>
          <cell r="L430">
            <v>23258</v>
          </cell>
          <cell r="M430">
            <v>21742</v>
          </cell>
        </row>
        <row r="431">
          <cell r="A431" t="str">
            <v>MARINA DEL CARMEN PEREZ TORRES</v>
          </cell>
          <cell r="B431" t="str">
            <v>TECNICO</v>
          </cell>
          <cell r="C431" t="str">
            <v>00-046-0001762-0</v>
          </cell>
          <cell r="D431">
            <v>608</v>
          </cell>
          <cell r="E431">
            <v>50000</v>
          </cell>
          <cell r="F431">
            <v>0</v>
          </cell>
          <cell r="G431">
            <v>50000</v>
          </cell>
          <cell r="H431">
            <v>1435</v>
          </cell>
          <cell r="I431">
            <v>1627.13</v>
          </cell>
          <cell r="J431">
            <v>1520</v>
          </cell>
          <cell r="K431">
            <v>1937.45</v>
          </cell>
          <cell r="L431">
            <v>6519.58</v>
          </cell>
          <cell r="M431">
            <v>43480.42</v>
          </cell>
        </row>
        <row r="432">
          <cell r="A432" t="str">
            <v>MARIA MERCEDES LANTIGUA ROMAN</v>
          </cell>
          <cell r="B432" t="str">
            <v>CAJERO (A)</v>
          </cell>
          <cell r="C432" t="str">
            <v>00-001-0176570-9</v>
          </cell>
          <cell r="D432">
            <v>615</v>
          </cell>
          <cell r="E432">
            <v>22050</v>
          </cell>
          <cell r="F432">
            <v>0</v>
          </cell>
          <cell r="G432">
            <v>22050</v>
          </cell>
          <cell r="H432">
            <v>632.84</v>
          </cell>
          <cell r="I432">
            <v>0</v>
          </cell>
          <cell r="J432">
            <v>670.32</v>
          </cell>
          <cell r="K432">
            <v>365</v>
          </cell>
          <cell r="L432">
            <v>1668.16</v>
          </cell>
          <cell r="M432">
            <v>20381.84</v>
          </cell>
        </row>
        <row r="433">
          <cell r="A433" t="str">
            <v>MANUEL ARISMENDEIS TORRES TORRES</v>
          </cell>
          <cell r="B433" t="str">
            <v>AUXILIAR VETERINARIO</v>
          </cell>
          <cell r="C433" t="str">
            <v>00-046-0017133-6</v>
          </cell>
          <cell r="D433">
            <v>615</v>
          </cell>
          <cell r="E433">
            <v>11000</v>
          </cell>
          <cell r="F433">
            <v>0</v>
          </cell>
          <cell r="G433">
            <v>11000</v>
          </cell>
          <cell r="H433">
            <v>315.7</v>
          </cell>
          <cell r="I433">
            <v>0</v>
          </cell>
          <cell r="J433">
            <v>334.4</v>
          </cell>
          <cell r="K433">
            <v>25</v>
          </cell>
          <cell r="L433">
            <v>675.1</v>
          </cell>
          <cell r="M433">
            <v>10324.9</v>
          </cell>
        </row>
        <row r="434">
          <cell r="A434" t="str">
            <v>JOSE DARIO PAYAMPS DEVORA</v>
          </cell>
          <cell r="B434" t="str">
            <v>ENCARGADO (A)</v>
          </cell>
          <cell r="C434" t="str">
            <v>00-031-0001685-0</v>
          </cell>
          <cell r="D434">
            <v>618</v>
          </cell>
          <cell r="E434">
            <v>50000</v>
          </cell>
          <cell r="F434">
            <v>0</v>
          </cell>
          <cell r="G434">
            <v>50000</v>
          </cell>
          <cell r="H434">
            <v>1435</v>
          </cell>
          <cell r="I434">
            <v>1854</v>
          </cell>
          <cell r="J434">
            <v>1520</v>
          </cell>
          <cell r="K434">
            <v>425</v>
          </cell>
          <cell r="L434">
            <v>5234</v>
          </cell>
          <cell r="M434">
            <v>44766</v>
          </cell>
        </row>
        <row r="435">
          <cell r="A435" t="str">
            <v>ALEXANDRE PEGUERO ALVAREZ</v>
          </cell>
          <cell r="B435" t="str">
            <v>ENCARGADO (A) SECCION</v>
          </cell>
          <cell r="C435" t="str">
            <v>00-001-1723788-3</v>
          </cell>
          <cell r="D435">
            <v>622</v>
          </cell>
          <cell r="E435">
            <v>50000</v>
          </cell>
          <cell r="F435">
            <v>0</v>
          </cell>
          <cell r="G435">
            <v>50000</v>
          </cell>
          <cell r="H435">
            <v>1435</v>
          </cell>
          <cell r="I435">
            <v>1627.13</v>
          </cell>
          <cell r="J435">
            <v>1520</v>
          </cell>
          <cell r="K435">
            <v>3297.45</v>
          </cell>
          <cell r="L435">
            <v>7879.58</v>
          </cell>
          <cell r="M435">
            <v>42120.42</v>
          </cell>
        </row>
        <row r="436">
          <cell r="A436" t="str">
            <v>ISABEL SEVERINO</v>
          </cell>
          <cell r="B436" t="str">
            <v>CONSERJE</v>
          </cell>
          <cell r="C436" t="str">
            <v>00-001-0251863-6</v>
          </cell>
          <cell r="D436">
            <v>623</v>
          </cell>
          <cell r="E436">
            <v>11000</v>
          </cell>
          <cell r="F436">
            <v>0</v>
          </cell>
          <cell r="G436">
            <v>11000</v>
          </cell>
          <cell r="H436">
            <v>315.7</v>
          </cell>
          <cell r="I436">
            <v>0</v>
          </cell>
          <cell r="J436">
            <v>334.4</v>
          </cell>
          <cell r="K436">
            <v>25</v>
          </cell>
          <cell r="L436">
            <v>675.1</v>
          </cell>
          <cell r="M436">
            <v>10324.9</v>
          </cell>
        </row>
        <row r="437">
          <cell r="A437" t="str">
            <v>ELIDA RAMONA RAMOS PAULINO</v>
          </cell>
          <cell r="B437" t="str">
            <v>ENCARGADO (A)</v>
          </cell>
          <cell r="C437" t="str">
            <v>00-049-0009593-8</v>
          </cell>
          <cell r="D437">
            <v>625</v>
          </cell>
          <cell r="E437">
            <v>50000</v>
          </cell>
          <cell r="F437">
            <v>0</v>
          </cell>
          <cell r="G437">
            <v>50000</v>
          </cell>
          <cell r="H437">
            <v>1435</v>
          </cell>
          <cell r="I437">
            <v>1854</v>
          </cell>
          <cell r="J437">
            <v>1520</v>
          </cell>
          <cell r="K437">
            <v>2225</v>
          </cell>
          <cell r="L437">
            <v>7034</v>
          </cell>
          <cell r="M437">
            <v>42966</v>
          </cell>
        </row>
        <row r="438">
          <cell r="A438" t="str">
            <v>LICET MARINA FABIAN LAUREANO</v>
          </cell>
          <cell r="B438" t="str">
            <v>SECRETARIA DEL DESPACHO</v>
          </cell>
          <cell r="C438" t="str">
            <v>00-008-0034099-4</v>
          </cell>
          <cell r="D438">
            <v>630</v>
          </cell>
          <cell r="E438">
            <v>29000</v>
          </cell>
          <cell r="F438">
            <v>0</v>
          </cell>
          <cell r="G438">
            <v>29000</v>
          </cell>
          <cell r="H438">
            <v>832.3</v>
          </cell>
          <cell r="I438">
            <v>0</v>
          </cell>
          <cell r="J438">
            <v>881.6</v>
          </cell>
          <cell r="K438">
            <v>25</v>
          </cell>
          <cell r="L438">
            <v>1738.9</v>
          </cell>
          <cell r="M438">
            <v>27261.1</v>
          </cell>
        </row>
        <row r="439">
          <cell r="A439" t="str">
            <v>JULIA YANET VASQUEZ</v>
          </cell>
          <cell r="B439" t="str">
            <v>AUXILIAR VETERINARIO</v>
          </cell>
          <cell r="C439" t="str">
            <v>00-034-0039332-2</v>
          </cell>
          <cell r="D439">
            <v>632</v>
          </cell>
          <cell r="E439">
            <v>11000</v>
          </cell>
          <cell r="F439">
            <v>0</v>
          </cell>
          <cell r="G439">
            <v>11000</v>
          </cell>
          <cell r="H439">
            <v>315.7</v>
          </cell>
          <cell r="I439">
            <v>0</v>
          </cell>
          <cell r="J439">
            <v>334.4</v>
          </cell>
          <cell r="K439">
            <v>25</v>
          </cell>
          <cell r="L439">
            <v>675.1</v>
          </cell>
          <cell r="M439">
            <v>10324.9</v>
          </cell>
        </row>
        <row r="440">
          <cell r="A440" t="str">
            <v>EDUARDO ESPINAL C.</v>
          </cell>
          <cell r="B440" t="str">
            <v>TECNICO</v>
          </cell>
          <cell r="C440" t="str">
            <v>00-013-0000257-1</v>
          </cell>
          <cell r="D440">
            <v>633</v>
          </cell>
          <cell r="E440">
            <v>50000</v>
          </cell>
          <cell r="F440">
            <v>0</v>
          </cell>
          <cell r="G440">
            <v>50000</v>
          </cell>
          <cell r="H440">
            <v>1435</v>
          </cell>
          <cell r="I440">
            <v>1854</v>
          </cell>
          <cell r="J440">
            <v>1520</v>
          </cell>
          <cell r="K440">
            <v>1025</v>
          </cell>
          <cell r="L440">
            <v>5834</v>
          </cell>
          <cell r="M440">
            <v>44166</v>
          </cell>
        </row>
        <row r="441">
          <cell r="A441" t="str">
            <v>ALEXIS JOHANNY DIAZ MORA</v>
          </cell>
          <cell r="B441" t="str">
            <v>TECNICO</v>
          </cell>
          <cell r="C441" t="str">
            <v>00-051-0000542-9</v>
          </cell>
          <cell r="D441">
            <v>635</v>
          </cell>
          <cell r="E441">
            <v>50000</v>
          </cell>
          <cell r="F441">
            <v>0</v>
          </cell>
          <cell r="G441">
            <v>50000</v>
          </cell>
          <cell r="H441">
            <v>1435</v>
          </cell>
          <cell r="I441">
            <v>1627.13</v>
          </cell>
          <cell r="J441">
            <v>1520</v>
          </cell>
          <cell r="K441">
            <v>2537.4499999999998</v>
          </cell>
          <cell r="L441">
            <v>7119.58</v>
          </cell>
          <cell r="M441">
            <v>42880.42</v>
          </cell>
        </row>
        <row r="442">
          <cell r="A442" t="str">
            <v>ROSA OVALLES JOAQUIN</v>
          </cell>
          <cell r="B442" t="str">
            <v>TECNICO</v>
          </cell>
          <cell r="C442" t="str">
            <v>00-060-0003800-7</v>
          </cell>
          <cell r="D442">
            <v>637</v>
          </cell>
          <cell r="E442">
            <v>50000</v>
          </cell>
          <cell r="F442">
            <v>0</v>
          </cell>
          <cell r="G442">
            <v>50000</v>
          </cell>
          <cell r="H442">
            <v>1435</v>
          </cell>
          <cell r="I442">
            <v>1627.13</v>
          </cell>
          <cell r="J442">
            <v>1520</v>
          </cell>
          <cell r="K442">
            <v>7572.45</v>
          </cell>
          <cell r="L442">
            <v>12154.58</v>
          </cell>
          <cell r="M442">
            <v>37845.42</v>
          </cell>
        </row>
        <row r="443">
          <cell r="A443" t="str">
            <v>ALFREDO ANDRES PEÑA MUÑOZ</v>
          </cell>
          <cell r="B443" t="str">
            <v>TECNICO</v>
          </cell>
          <cell r="C443" t="str">
            <v>00-054-0022566-9</v>
          </cell>
          <cell r="D443">
            <v>638</v>
          </cell>
          <cell r="E443">
            <v>50000</v>
          </cell>
          <cell r="F443">
            <v>0</v>
          </cell>
          <cell r="G443">
            <v>50000</v>
          </cell>
          <cell r="H443">
            <v>1435</v>
          </cell>
          <cell r="I443">
            <v>1627.13</v>
          </cell>
          <cell r="J443">
            <v>1520</v>
          </cell>
          <cell r="K443">
            <v>20828.64</v>
          </cell>
          <cell r="L443">
            <v>25410.77</v>
          </cell>
          <cell r="M443">
            <v>24589.23</v>
          </cell>
        </row>
        <row r="444">
          <cell r="A444" t="str">
            <v>CARMELO BURGOS</v>
          </cell>
          <cell r="B444" t="str">
            <v>AUXILIAR</v>
          </cell>
          <cell r="C444" t="str">
            <v>00-097-0013280-7</v>
          </cell>
          <cell r="D444">
            <v>639</v>
          </cell>
          <cell r="E444">
            <v>11000</v>
          </cell>
          <cell r="F444">
            <v>0</v>
          </cell>
          <cell r="G444">
            <v>11000</v>
          </cell>
          <cell r="H444">
            <v>315.7</v>
          </cell>
          <cell r="I444">
            <v>0</v>
          </cell>
          <cell r="J444">
            <v>334.4</v>
          </cell>
          <cell r="K444">
            <v>25</v>
          </cell>
          <cell r="L444">
            <v>675.1</v>
          </cell>
          <cell r="M444">
            <v>10324.9</v>
          </cell>
        </row>
        <row r="445">
          <cell r="A445" t="str">
            <v>MAXIMA BRITO DIAZ</v>
          </cell>
          <cell r="B445" t="str">
            <v>TECNICO</v>
          </cell>
          <cell r="C445" t="str">
            <v>00-001-0671758-0</v>
          </cell>
          <cell r="D445">
            <v>640</v>
          </cell>
          <cell r="E445">
            <v>50000</v>
          </cell>
          <cell r="F445">
            <v>0</v>
          </cell>
          <cell r="G445">
            <v>50000</v>
          </cell>
          <cell r="H445">
            <v>1435</v>
          </cell>
          <cell r="I445">
            <v>1854</v>
          </cell>
          <cell r="J445">
            <v>1520</v>
          </cell>
          <cell r="K445">
            <v>4012.5</v>
          </cell>
          <cell r="L445">
            <v>8821.5</v>
          </cell>
          <cell r="M445">
            <v>41178.5</v>
          </cell>
        </row>
        <row r="446">
          <cell r="A446" t="str">
            <v>ANTONIA JOSEFINA GERMAN</v>
          </cell>
          <cell r="B446" t="str">
            <v>AYUDANTE</v>
          </cell>
          <cell r="C446" t="str">
            <v>00-071-0026031-9</v>
          </cell>
          <cell r="D446">
            <v>642</v>
          </cell>
          <cell r="E446">
            <v>11000</v>
          </cell>
          <cell r="F446">
            <v>0</v>
          </cell>
          <cell r="G446">
            <v>11000</v>
          </cell>
          <cell r="H446">
            <v>315.7</v>
          </cell>
          <cell r="I446">
            <v>0</v>
          </cell>
          <cell r="J446">
            <v>334.4</v>
          </cell>
          <cell r="K446">
            <v>782</v>
          </cell>
          <cell r="L446">
            <v>1432.1</v>
          </cell>
          <cell r="M446">
            <v>9567.9</v>
          </cell>
        </row>
        <row r="447">
          <cell r="A447" t="str">
            <v>CASIMIRO CALDERON CALDERON</v>
          </cell>
          <cell r="B447" t="str">
            <v>TECNICO</v>
          </cell>
          <cell r="C447" t="str">
            <v>00-028-0007249-4</v>
          </cell>
          <cell r="D447">
            <v>647</v>
          </cell>
          <cell r="E447">
            <v>50000</v>
          </cell>
          <cell r="F447">
            <v>0</v>
          </cell>
          <cell r="G447">
            <v>50000</v>
          </cell>
          <cell r="H447">
            <v>1435</v>
          </cell>
          <cell r="I447">
            <v>1627.13</v>
          </cell>
          <cell r="J447">
            <v>1520</v>
          </cell>
          <cell r="K447">
            <v>18856.14</v>
          </cell>
          <cell r="L447">
            <v>23438.27</v>
          </cell>
          <cell r="M447">
            <v>26561.73</v>
          </cell>
        </row>
        <row r="448">
          <cell r="A448" t="str">
            <v>RAMON DE LA CRUZ</v>
          </cell>
          <cell r="B448" t="str">
            <v>AUXILIAR VETERINARIO</v>
          </cell>
          <cell r="C448" t="str">
            <v>00-058-0005314-1</v>
          </cell>
          <cell r="D448">
            <v>653</v>
          </cell>
          <cell r="E448">
            <v>11000</v>
          </cell>
          <cell r="F448">
            <v>0</v>
          </cell>
          <cell r="G448">
            <v>11000</v>
          </cell>
          <cell r="H448">
            <v>315.7</v>
          </cell>
          <cell r="I448">
            <v>0</v>
          </cell>
          <cell r="J448">
            <v>334.4</v>
          </cell>
          <cell r="K448">
            <v>25</v>
          </cell>
          <cell r="L448">
            <v>675.1</v>
          </cell>
          <cell r="M448">
            <v>10324.9</v>
          </cell>
        </row>
        <row r="449">
          <cell r="A449" t="str">
            <v>YENSY MARGARITA TAPIA GOMEZ</v>
          </cell>
          <cell r="B449" t="str">
            <v>SECRETARIO (A)</v>
          </cell>
          <cell r="C449" t="str">
            <v>00-001-1439962-9</v>
          </cell>
          <cell r="D449">
            <v>657</v>
          </cell>
          <cell r="E449">
            <v>22050</v>
          </cell>
          <cell r="F449">
            <v>0</v>
          </cell>
          <cell r="G449">
            <v>22050</v>
          </cell>
          <cell r="H449">
            <v>632.84</v>
          </cell>
          <cell r="I449">
            <v>0</v>
          </cell>
          <cell r="J449">
            <v>670.32</v>
          </cell>
          <cell r="K449">
            <v>1537.45</v>
          </cell>
          <cell r="L449">
            <v>2840.61</v>
          </cell>
          <cell r="M449">
            <v>19209.39</v>
          </cell>
        </row>
        <row r="450">
          <cell r="A450" t="str">
            <v>LUCIANO ANTONIO VERAS</v>
          </cell>
          <cell r="B450" t="str">
            <v>AUXILIAR VETERINARIO</v>
          </cell>
          <cell r="C450" t="str">
            <v>00-072-0004427-4</v>
          </cell>
          <cell r="D450">
            <v>662</v>
          </cell>
          <cell r="E450">
            <v>11000</v>
          </cell>
          <cell r="F450">
            <v>0</v>
          </cell>
          <cell r="G450">
            <v>11000</v>
          </cell>
          <cell r="H450">
            <v>315.7</v>
          </cell>
          <cell r="I450">
            <v>0</v>
          </cell>
          <cell r="J450">
            <v>334.4</v>
          </cell>
          <cell r="K450">
            <v>25</v>
          </cell>
          <cell r="L450">
            <v>675.1</v>
          </cell>
          <cell r="M450">
            <v>10324.9</v>
          </cell>
        </row>
        <row r="451">
          <cell r="A451" t="str">
            <v>ANNERY SOCORRO MARTINEZ MUÑOZ</v>
          </cell>
          <cell r="B451" t="str">
            <v>AUXILIAR DE CONTABILIDAD</v>
          </cell>
          <cell r="C451" t="str">
            <v>00-047-0178205-6</v>
          </cell>
          <cell r="D451">
            <v>663</v>
          </cell>
          <cell r="E451">
            <v>26250</v>
          </cell>
          <cell r="F451">
            <v>0</v>
          </cell>
          <cell r="G451">
            <v>26250</v>
          </cell>
          <cell r="H451">
            <v>753.38</v>
          </cell>
          <cell r="I451">
            <v>0</v>
          </cell>
          <cell r="J451">
            <v>798</v>
          </cell>
          <cell r="K451">
            <v>9881.6299999999992</v>
          </cell>
          <cell r="L451">
            <v>11433.01</v>
          </cell>
          <cell r="M451">
            <v>14816.99</v>
          </cell>
        </row>
        <row r="452">
          <cell r="A452" t="str">
            <v>MINERVA MARILUZ PINEDA SEGURA</v>
          </cell>
          <cell r="B452" t="str">
            <v>AUXILIAR</v>
          </cell>
          <cell r="C452" t="str">
            <v>00-018-0010967-8</v>
          </cell>
          <cell r="D452">
            <v>669</v>
          </cell>
          <cell r="E452">
            <v>11000</v>
          </cell>
          <cell r="F452">
            <v>0</v>
          </cell>
          <cell r="G452">
            <v>11000</v>
          </cell>
          <cell r="H452">
            <v>315.7</v>
          </cell>
          <cell r="I452">
            <v>0</v>
          </cell>
          <cell r="J452">
            <v>334.4</v>
          </cell>
          <cell r="K452">
            <v>25</v>
          </cell>
          <cell r="L452">
            <v>675.1</v>
          </cell>
          <cell r="M452">
            <v>10324.9</v>
          </cell>
        </row>
        <row r="453">
          <cell r="A453" t="str">
            <v>PABLO MIGUEL GARCIA CEPEDA</v>
          </cell>
          <cell r="B453" t="str">
            <v>TECNICO</v>
          </cell>
          <cell r="C453" t="str">
            <v>00-001-0484505-2</v>
          </cell>
          <cell r="D453">
            <v>670</v>
          </cell>
          <cell r="E453">
            <v>50000</v>
          </cell>
          <cell r="F453">
            <v>0</v>
          </cell>
          <cell r="G453">
            <v>50000</v>
          </cell>
          <cell r="H453">
            <v>1435</v>
          </cell>
          <cell r="I453">
            <v>1854</v>
          </cell>
          <cell r="J453">
            <v>1520</v>
          </cell>
          <cell r="K453">
            <v>25</v>
          </cell>
          <cell r="L453">
            <v>4834</v>
          </cell>
          <cell r="M453">
            <v>45166</v>
          </cell>
        </row>
        <row r="454">
          <cell r="A454" t="str">
            <v>RICHARD BERNEL FELIZ FELIZ</v>
          </cell>
          <cell r="B454" t="str">
            <v>AUXILIAR VETERINARIO</v>
          </cell>
          <cell r="C454" t="str">
            <v>00-019-0016154-6</v>
          </cell>
          <cell r="D454">
            <v>672</v>
          </cell>
          <cell r="E454">
            <v>11000</v>
          </cell>
          <cell r="F454">
            <v>0</v>
          </cell>
          <cell r="G454">
            <v>11000</v>
          </cell>
          <cell r="H454">
            <v>315.7</v>
          </cell>
          <cell r="I454">
            <v>0</v>
          </cell>
          <cell r="J454">
            <v>334.4</v>
          </cell>
          <cell r="K454">
            <v>2593.31</v>
          </cell>
          <cell r="L454">
            <v>3243.41</v>
          </cell>
          <cell r="M454">
            <v>7756.59</v>
          </cell>
        </row>
        <row r="455">
          <cell r="A455" t="str">
            <v>SILBESTRINA ABAD GONZALEZ</v>
          </cell>
          <cell r="B455" t="str">
            <v>SECRETARIO (A)</v>
          </cell>
          <cell r="C455" t="str">
            <v>00-225-0033473-9</v>
          </cell>
          <cell r="D455">
            <v>673</v>
          </cell>
          <cell r="E455">
            <v>29000</v>
          </cell>
          <cell r="F455">
            <v>0</v>
          </cell>
          <cell r="G455">
            <v>29000</v>
          </cell>
          <cell r="H455">
            <v>832.3</v>
          </cell>
          <cell r="I455">
            <v>0</v>
          </cell>
          <cell r="J455">
            <v>881.6</v>
          </cell>
          <cell r="K455">
            <v>25</v>
          </cell>
          <cell r="L455">
            <v>1738.9</v>
          </cell>
          <cell r="M455">
            <v>27261.1</v>
          </cell>
        </row>
        <row r="456">
          <cell r="A456" t="str">
            <v>ARISMENDY CEDEÑO</v>
          </cell>
          <cell r="B456" t="str">
            <v>AUXILIAR VETERINARIO</v>
          </cell>
          <cell r="C456" t="str">
            <v>00-028-0051769-6</v>
          </cell>
          <cell r="D456">
            <v>676</v>
          </cell>
          <cell r="E456">
            <v>11000</v>
          </cell>
          <cell r="F456">
            <v>0</v>
          </cell>
          <cell r="G456">
            <v>11000</v>
          </cell>
          <cell r="H456">
            <v>315.7</v>
          </cell>
          <cell r="I456">
            <v>0</v>
          </cell>
          <cell r="J456">
            <v>334.4</v>
          </cell>
          <cell r="K456">
            <v>25</v>
          </cell>
          <cell r="L456">
            <v>675.1</v>
          </cell>
          <cell r="M456">
            <v>10324.9</v>
          </cell>
        </row>
        <row r="457">
          <cell r="A457" t="str">
            <v>VIRGILIO DE JS. BAEZ MENDEZ</v>
          </cell>
          <cell r="B457" t="str">
            <v>OBRERO (A)</v>
          </cell>
          <cell r="C457" t="str">
            <v>00-002-0060123-5</v>
          </cell>
          <cell r="D457">
            <v>677</v>
          </cell>
          <cell r="E457">
            <v>11000</v>
          </cell>
          <cell r="F457">
            <v>0</v>
          </cell>
          <cell r="G457">
            <v>11000</v>
          </cell>
          <cell r="H457">
            <v>315.7</v>
          </cell>
          <cell r="I457">
            <v>0</v>
          </cell>
          <cell r="J457">
            <v>334.4</v>
          </cell>
          <cell r="K457">
            <v>25</v>
          </cell>
          <cell r="L457">
            <v>675.1</v>
          </cell>
          <cell r="M457">
            <v>10324.9</v>
          </cell>
        </row>
        <row r="458">
          <cell r="A458" t="str">
            <v>YINA MARY RODRIGUEZ</v>
          </cell>
          <cell r="B458" t="str">
            <v>RECEPCIONISTA</v>
          </cell>
          <cell r="C458" t="str">
            <v>00-001-1794693-9</v>
          </cell>
          <cell r="D458">
            <v>678</v>
          </cell>
          <cell r="E458">
            <v>22050</v>
          </cell>
          <cell r="F458">
            <v>0</v>
          </cell>
          <cell r="G458">
            <v>22050</v>
          </cell>
          <cell r="H458">
            <v>632.84</v>
          </cell>
          <cell r="I458">
            <v>0</v>
          </cell>
          <cell r="J458">
            <v>670.32</v>
          </cell>
          <cell r="K458">
            <v>495</v>
          </cell>
          <cell r="L458">
            <v>1798.16</v>
          </cell>
          <cell r="M458">
            <v>20251.84</v>
          </cell>
        </row>
        <row r="459">
          <cell r="A459" t="str">
            <v>LAURA CAMILA ALVAREZ JAVIER</v>
          </cell>
          <cell r="B459" t="str">
            <v>SECRETARIA</v>
          </cell>
          <cell r="C459" t="str">
            <v>00-402-1242783-1</v>
          </cell>
          <cell r="D459">
            <v>689</v>
          </cell>
          <cell r="E459">
            <v>22050</v>
          </cell>
          <cell r="F459">
            <v>0</v>
          </cell>
          <cell r="G459">
            <v>22050</v>
          </cell>
          <cell r="H459">
            <v>632.84</v>
          </cell>
          <cell r="I459">
            <v>0</v>
          </cell>
          <cell r="J459">
            <v>670.32</v>
          </cell>
          <cell r="K459">
            <v>25</v>
          </cell>
          <cell r="L459">
            <v>1328.16</v>
          </cell>
          <cell r="M459">
            <v>20721.84</v>
          </cell>
        </row>
        <row r="460">
          <cell r="A460" t="str">
            <v>ELIANNA DEYELIT ROSARIO DE OLEO</v>
          </cell>
          <cell r="B460" t="str">
            <v>DIGITADORA</v>
          </cell>
          <cell r="C460" t="str">
            <v>00-402-2728774-1</v>
          </cell>
          <cell r="D460">
            <v>691</v>
          </cell>
          <cell r="E460">
            <v>22050</v>
          </cell>
          <cell r="F460">
            <v>0</v>
          </cell>
          <cell r="G460">
            <v>22050</v>
          </cell>
          <cell r="H460">
            <v>632.84</v>
          </cell>
          <cell r="I460">
            <v>0</v>
          </cell>
          <cell r="J460">
            <v>670.32</v>
          </cell>
          <cell r="K460">
            <v>25</v>
          </cell>
          <cell r="L460">
            <v>1328.16</v>
          </cell>
          <cell r="M460">
            <v>20721.84</v>
          </cell>
        </row>
        <row r="461">
          <cell r="A461" t="str">
            <v>CELESTE XIOMARA PERSIA RODRIGUEZ</v>
          </cell>
          <cell r="B461" t="str">
            <v>CAJERO (A)</v>
          </cell>
          <cell r="C461" t="str">
            <v>00-047-0137449-0</v>
          </cell>
          <cell r="D461">
            <v>724</v>
          </cell>
          <cell r="E461">
            <v>22050</v>
          </cell>
          <cell r="F461">
            <v>0</v>
          </cell>
          <cell r="G461">
            <v>22050</v>
          </cell>
          <cell r="H461">
            <v>632.84</v>
          </cell>
          <cell r="I461">
            <v>0</v>
          </cell>
          <cell r="J461">
            <v>670.32</v>
          </cell>
          <cell r="K461">
            <v>4046.6</v>
          </cell>
          <cell r="L461">
            <v>5349.76</v>
          </cell>
          <cell r="M461">
            <v>16700.240000000002</v>
          </cell>
        </row>
        <row r="462">
          <cell r="A462" t="str">
            <v>MARINALDA PEREZ MARIÑEZ</v>
          </cell>
          <cell r="B462" t="str">
            <v>SECRETARIA</v>
          </cell>
          <cell r="C462" t="str">
            <v>00-402-2028958-7</v>
          </cell>
          <cell r="D462">
            <v>736</v>
          </cell>
          <cell r="E462">
            <v>22050</v>
          </cell>
          <cell r="F462">
            <v>0</v>
          </cell>
          <cell r="G462">
            <v>22050</v>
          </cell>
          <cell r="H462">
            <v>632.84</v>
          </cell>
          <cell r="I462">
            <v>0</v>
          </cell>
          <cell r="J462">
            <v>670.32</v>
          </cell>
          <cell r="K462">
            <v>25</v>
          </cell>
          <cell r="L462">
            <v>1328.16</v>
          </cell>
          <cell r="M462">
            <v>20721.84</v>
          </cell>
        </row>
        <row r="463">
          <cell r="A463" t="str">
            <v>MABEL VALDEZ</v>
          </cell>
          <cell r="B463" t="str">
            <v>OBRERO (A)</v>
          </cell>
          <cell r="C463" t="str">
            <v>00-402-2619374-2</v>
          </cell>
          <cell r="D463">
            <v>739</v>
          </cell>
          <cell r="E463">
            <v>11000</v>
          </cell>
          <cell r="F463">
            <v>0</v>
          </cell>
          <cell r="G463">
            <v>11000</v>
          </cell>
          <cell r="H463">
            <v>315.7</v>
          </cell>
          <cell r="I463">
            <v>0</v>
          </cell>
          <cell r="J463">
            <v>334.4</v>
          </cell>
          <cell r="K463">
            <v>1537.45</v>
          </cell>
          <cell r="L463">
            <v>2187.5500000000002</v>
          </cell>
          <cell r="M463">
            <v>8812.4500000000007</v>
          </cell>
        </row>
        <row r="464">
          <cell r="A464" t="str">
            <v>MARIANO MATOS ENCARNACION</v>
          </cell>
          <cell r="B464" t="str">
            <v>AUXILIAR</v>
          </cell>
          <cell r="C464" t="str">
            <v>00-022-0000131-7</v>
          </cell>
          <cell r="D464">
            <v>745</v>
          </cell>
          <cell r="E464">
            <v>12833.33</v>
          </cell>
          <cell r="F464">
            <v>0</v>
          </cell>
          <cell r="G464">
            <v>12833.33</v>
          </cell>
          <cell r="H464">
            <v>368.32</v>
          </cell>
          <cell r="I464">
            <v>0</v>
          </cell>
          <cell r="J464">
            <v>390.13</v>
          </cell>
          <cell r="K464">
            <v>25</v>
          </cell>
          <cell r="L464">
            <v>783.45</v>
          </cell>
          <cell r="M464">
            <v>12049.88</v>
          </cell>
        </row>
        <row r="465">
          <cell r="A465" t="str">
            <v>WIRMI EMILIO GARCIA GUERRERO</v>
          </cell>
          <cell r="B465" t="str">
            <v>AUXILIAR</v>
          </cell>
          <cell r="C465" t="str">
            <v>00-002-0142586-5</v>
          </cell>
          <cell r="D465">
            <v>747</v>
          </cell>
          <cell r="E465">
            <v>12833.33</v>
          </cell>
          <cell r="F465">
            <v>0</v>
          </cell>
          <cell r="G465">
            <v>12833.33</v>
          </cell>
          <cell r="H465">
            <v>368.32</v>
          </cell>
          <cell r="I465">
            <v>0</v>
          </cell>
          <cell r="J465">
            <v>390.13</v>
          </cell>
          <cell r="K465">
            <v>25</v>
          </cell>
          <cell r="L465">
            <v>783.45</v>
          </cell>
          <cell r="M465">
            <v>12049.88</v>
          </cell>
        </row>
        <row r="466">
          <cell r="A466" t="str">
            <v>JAIME DAVID GONZALEZ ROA</v>
          </cell>
          <cell r="B466" t="str">
            <v>AUXILIAR VETERINARIO</v>
          </cell>
          <cell r="C466" t="str">
            <v>00-402-2234900-9</v>
          </cell>
          <cell r="D466">
            <v>751</v>
          </cell>
          <cell r="E466">
            <v>11000</v>
          </cell>
          <cell r="F466">
            <v>0</v>
          </cell>
          <cell r="G466">
            <v>11000</v>
          </cell>
          <cell r="H466">
            <v>315.7</v>
          </cell>
          <cell r="I466">
            <v>0</v>
          </cell>
          <cell r="J466">
            <v>334.4</v>
          </cell>
          <cell r="K466">
            <v>25</v>
          </cell>
          <cell r="L466">
            <v>675.1</v>
          </cell>
          <cell r="M466">
            <v>10324.9</v>
          </cell>
        </row>
        <row r="467">
          <cell r="A467" t="str">
            <v>JEAN CARLOS QUIÑONES SANCHEZ</v>
          </cell>
          <cell r="B467" t="str">
            <v>TECNICO</v>
          </cell>
          <cell r="C467" t="str">
            <v>00-031-0481523-2</v>
          </cell>
          <cell r="D467">
            <v>757</v>
          </cell>
          <cell r="E467">
            <v>45000</v>
          </cell>
          <cell r="F467">
            <v>0</v>
          </cell>
          <cell r="G467">
            <v>45000</v>
          </cell>
          <cell r="H467">
            <v>1291.5</v>
          </cell>
          <cell r="I467">
            <v>921.46</v>
          </cell>
          <cell r="J467">
            <v>1368</v>
          </cell>
          <cell r="K467">
            <v>1537.45</v>
          </cell>
          <cell r="L467">
            <v>5118.41</v>
          </cell>
          <cell r="M467">
            <v>39881.589999999997</v>
          </cell>
        </row>
        <row r="468">
          <cell r="A468" t="str">
            <v>JOSE MANUEL BANKS VALERA</v>
          </cell>
          <cell r="B468" t="str">
            <v>AUXILIAR VETERINARIO</v>
          </cell>
          <cell r="C468" t="str">
            <v>00-001-0838257-3</v>
          </cell>
          <cell r="D468">
            <v>845</v>
          </cell>
          <cell r="E468">
            <v>11000</v>
          </cell>
          <cell r="F468">
            <v>0</v>
          </cell>
          <cell r="G468">
            <v>11000</v>
          </cell>
          <cell r="H468">
            <v>315.7</v>
          </cell>
          <cell r="I468">
            <v>0</v>
          </cell>
          <cell r="J468">
            <v>334.4</v>
          </cell>
          <cell r="K468">
            <v>25</v>
          </cell>
          <cell r="L468">
            <v>675.1</v>
          </cell>
          <cell r="M468">
            <v>10324.9</v>
          </cell>
        </row>
        <row r="469">
          <cell r="A469" t="str">
            <v>JUAN MANUEL MARTINEZ</v>
          </cell>
          <cell r="B469" t="str">
            <v>AUXILIAR VETERINARIO</v>
          </cell>
          <cell r="C469" t="str">
            <v>00-402-3669326-9</v>
          </cell>
          <cell r="D469">
            <v>847</v>
          </cell>
          <cell r="E469">
            <v>11000</v>
          </cell>
          <cell r="F469">
            <v>0</v>
          </cell>
          <cell r="G469">
            <v>11000</v>
          </cell>
          <cell r="H469">
            <v>315.7</v>
          </cell>
          <cell r="I469">
            <v>0</v>
          </cell>
          <cell r="J469">
            <v>334.4</v>
          </cell>
          <cell r="K469">
            <v>25</v>
          </cell>
          <cell r="L469">
            <v>675.1</v>
          </cell>
          <cell r="M469">
            <v>10324.9</v>
          </cell>
        </row>
        <row r="470">
          <cell r="A470" t="str">
            <v>FERRER DE JESUS PEDRO</v>
          </cell>
          <cell r="B470" t="str">
            <v>AUXILIAR VETERINARIO</v>
          </cell>
          <cell r="C470" t="str">
            <v>00-008-0012288-9</v>
          </cell>
          <cell r="D470">
            <v>851</v>
          </cell>
          <cell r="E470">
            <v>11000</v>
          </cell>
          <cell r="F470">
            <v>0</v>
          </cell>
          <cell r="G470">
            <v>11000</v>
          </cell>
          <cell r="H470">
            <v>315.7</v>
          </cell>
          <cell r="I470">
            <v>0</v>
          </cell>
          <cell r="J470">
            <v>334.4</v>
          </cell>
          <cell r="K470">
            <v>25</v>
          </cell>
          <cell r="L470">
            <v>675.1</v>
          </cell>
          <cell r="M470">
            <v>10324.9</v>
          </cell>
        </row>
        <row r="471">
          <cell r="A471" t="str">
            <v>ROBINSON ENMANUEL MORDAN FRANCO</v>
          </cell>
          <cell r="B471" t="str">
            <v>AUXILIAR VETERINARIO</v>
          </cell>
          <cell r="C471" t="str">
            <v>00-003-0125664-0</v>
          </cell>
          <cell r="D471">
            <v>853</v>
          </cell>
          <cell r="E471">
            <v>11000</v>
          </cell>
          <cell r="F471">
            <v>0</v>
          </cell>
          <cell r="G471">
            <v>11000</v>
          </cell>
          <cell r="H471">
            <v>315.7</v>
          </cell>
          <cell r="I471">
            <v>0</v>
          </cell>
          <cell r="J471">
            <v>334.4</v>
          </cell>
          <cell r="K471">
            <v>2396.85</v>
          </cell>
          <cell r="L471">
            <v>3046.95</v>
          </cell>
          <cell r="M471">
            <v>7953.05</v>
          </cell>
        </row>
        <row r="472">
          <cell r="A472" t="str">
            <v>WANDER ANTONIO HERNANDEZ RODRIGUEZ</v>
          </cell>
          <cell r="B472" t="str">
            <v>AUXILIAR VETERINARIO</v>
          </cell>
          <cell r="C472" t="str">
            <v>00-225-0013692-8</v>
          </cell>
          <cell r="D472">
            <v>855</v>
          </cell>
          <cell r="E472">
            <v>11000</v>
          </cell>
          <cell r="F472">
            <v>0</v>
          </cell>
          <cell r="G472">
            <v>11000</v>
          </cell>
          <cell r="H472">
            <v>315.7</v>
          </cell>
          <cell r="I472">
            <v>0</v>
          </cell>
          <cell r="J472">
            <v>334.4</v>
          </cell>
          <cell r="K472">
            <v>25</v>
          </cell>
          <cell r="L472">
            <v>675.1</v>
          </cell>
          <cell r="M472">
            <v>10324.9</v>
          </cell>
        </row>
        <row r="473">
          <cell r="A473" t="str">
            <v>ANDRES ALBERTO ESTRELLA BRITO</v>
          </cell>
          <cell r="B473" t="str">
            <v>AUXILIAR VETERINARIO</v>
          </cell>
          <cell r="C473" t="str">
            <v>00-402-2772442-0</v>
          </cell>
          <cell r="D473">
            <v>857</v>
          </cell>
          <cell r="E473">
            <v>11000</v>
          </cell>
          <cell r="F473">
            <v>0</v>
          </cell>
          <cell r="G473">
            <v>11000</v>
          </cell>
          <cell r="H473">
            <v>315.7</v>
          </cell>
          <cell r="I473">
            <v>0</v>
          </cell>
          <cell r="J473">
            <v>334.4</v>
          </cell>
          <cell r="K473">
            <v>25</v>
          </cell>
          <cell r="L473">
            <v>675.1</v>
          </cell>
          <cell r="M473">
            <v>10324.9</v>
          </cell>
        </row>
        <row r="474">
          <cell r="A474" t="str">
            <v>JOSE LEONARDO EUSEBIO MAÑANA</v>
          </cell>
          <cell r="B474" t="str">
            <v>AUXILIAR VETERINARIO</v>
          </cell>
          <cell r="C474" t="str">
            <v>00-402-1425690-7</v>
          </cell>
          <cell r="D474">
            <v>859</v>
          </cell>
          <cell r="E474">
            <v>11000</v>
          </cell>
          <cell r="F474">
            <v>0</v>
          </cell>
          <cell r="G474">
            <v>11000</v>
          </cell>
          <cell r="H474">
            <v>315.7</v>
          </cell>
          <cell r="I474">
            <v>0</v>
          </cell>
          <cell r="J474">
            <v>334.4</v>
          </cell>
          <cell r="K474">
            <v>25</v>
          </cell>
          <cell r="L474">
            <v>675.1</v>
          </cell>
          <cell r="M474">
            <v>10324.9</v>
          </cell>
        </row>
        <row r="475">
          <cell r="A475" t="str">
            <v>RAMON ANTONIO INOA LOPEZ</v>
          </cell>
          <cell r="B475" t="str">
            <v>AUXILIAR VETERINARIO</v>
          </cell>
          <cell r="C475" t="str">
            <v>00-067-0015168-8</v>
          </cell>
          <cell r="D475">
            <v>861</v>
          </cell>
          <cell r="E475">
            <v>11000</v>
          </cell>
          <cell r="F475">
            <v>0</v>
          </cell>
          <cell r="G475">
            <v>11000</v>
          </cell>
          <cell r="H475">
            <v>315.7</v>
          </cell>
          <cell r="I475">
            <v>0</v>
          </cell>
          <cell r="J475">
            <v>334.4</v>
          </cell>
          <cell r="K475">
            <v>25</v>
          </cell>
          <cell r="L475">
            <v>675.1</v>
          </cell>
          <cell r="M475">
            <v>10324.9</v>
          </cell>
        </row>
        <row r="476">
          <cell r="A476" t="str">
            <v>TONY CONFESOR VILLA ASTACIO</v>
          </cell>
          <cell r="B476" t="str">
            <v>AUXILIAR VETERINARIO</v>
          </cell>
          <cell r="C476" t="str">
            <v>00-027-0034298-9</v>
          </cell>
          <cell r="D476">
            <v>863</v>
          </cell>
          <cell r="E476">
            <v>11000</v>
          </cell>
          <cell r="F476">
            <v>0</v>
          </cell>
          <cell r="G476">
            <v>11000</v>
          </cell>
          <cell r="H476">
            <v>315.7</v>
          </cell>
          <cell r="I476">
            <v>0</v>
          </cell>
          <cell r="J476">
            <v>334.4</v>
          </cell>
          <cell r="K476">
            <v>25</v>
          </cell>
          <cell r="L476">
            <v>675.1</v>
          </cell>
          <cell r="M476">
            <v>10324.9</v>
          </cell>
        </row>
        <row r="477">
          <cell r="A477" t="str">
            <v>WANDER REYES GUERRERO</v>
          </cell>
          <cell r="B477" t="str">
            <v>AUXILIAR VETERINARIO</v>
          </cell>
          <cell r="C477" t="str">
            <v>00-028-0069322-4</v>
          </cell>
          <cell r="D477">
            <v>865</v>
          </cell>
          <cell r="E477">
            <v>11000</v>
          </cell>
          <cell r="F477">
            <v>0</v>
          </cell>
          <cell r="G477">
            <v>11000</v>
          </cell>
          <cell r="H477">
            <v>315.7</v>
          </cell>
          <cell r="I477">
            <v>0</v>
          </cell>
          <cell r="J477">
            <v>334.4</v>
          </cell>
          <cell r="K477">
            <v>25</v>
          </cell>
          <cell r="L477">
            <v>675.1</v>
          </cell>
          <cell r="M477">
            <v>10324.9</v>
          </cell>
        </row>
        <row r="478">
          <cell r="A478" t="str">
            <v>AGUSTIN SOSA MORONTA</v>
          </cell>
          <cell r="B478" t="str">
            <v>AUXILIAR VETERINARIO</v>
          </cell>
          <cell r="C478" t="str">
            <v>00-048-0077298-2</v>
          </cell>
          <cell r="D478">
            <v>867</v>
          </cell>
          <cell r="E478">
            <v>11000</v>
          </cell>
          <cell r="F478">
            <v>0</v>
          </cell>
          <cell r="G478">
            <v>11000</v>
          </cell>
          <cell r="H478">
            <v>315.7</v>
          </cell>
          <cell r="I478">
            <v>0</v>
          </cell>
          <cell r="J478">
            <v>334.4</v>
          </cell>
          <cell r="K478">
            <v>25</v>
          </cell>
          <cell r="L478">
            <v>675.1</v>
          </cell>
          <cell r="M478">
            <v>10324.9</v>
          </cell>
        </row>
        <row r="479">
          <cell r="A479" t="str">
            <v>JOEL ROSARIO BATISTA</v>
          </cell>
          <cell r="B479" t="str">
            <v>AUXILIAR VETERINARIO</v>
          </cell>
          <cell r="C479" t="str">
            <v>00-402-2781768-7</v>
          </cell>
          <cell r="D479">
            <v>875</v>
          </cell>
          <cell r="E479">
            <v>11000</v>
          </cell>
          <cell r="F479">
            <v>0</v>
          </cell>
          <cell r="G479">
            <v>11000</v>
          </cell>
          <cell r="H479">
            <v>315.7</v>
          </cell>
          <cell r="I479">
            <v>0</v>
          </cell>
          <cell r="J479">
            <v>334.4</v>
          </cell>
          <cell r="K479">
            <v>25</v>
          </cell>
          <cell r="L479">
            <v>675.1</v>
          </cell>
          <cell r="M479">
            <v>10324.9</v>
          </cell>
        </row>
        <row r="480">
          <cell r="A480" t="str">
            <v>ROBINSON ENMANUEL HILARIO JIMENEZ</v>
          </cell>
          <cell r="B480" t="str">
            <v>AUXILIAR VETERINARIO</v>
          </cell>
          <cell r="C480" t="str">
            <v>00-402-0973604-6</v>
          </cell>
          <cell r="D480">
            <v>883</v>
          </cell>
          <cell r="E480">
            <v>11000</v>
          </cell>
          <cell r="F480">
            <v>0</v>
          </cell>
          <cell r="G480">
            <v>11000</v>
          </cell>
          <cell r="H480">
            <v>315.7</v>
          </cell>
          <cell r="I480">
            <v>0</v>
          </cell>
          <cell r="J480">
            <v>334.4</v>
          </cell>
          <cell r="K480">
            <v>25</v>
          </cell>
          <cell r="L480">
            <v>675.1</v>
          </cell>
          <cell r="M480">
            <v>10324.9</v>
          </cell>
        </row>
        <row r="481">
          <cell r="A481" t="str">
            <v>UANDY DE JESUS POLANCO MERCEDES</v>
          </cell>
          <cell r="B481" t="str">
            <v>AUXILIAR VETERINARIO</v>
          </cell>
          <cell r="C481" t="str">
            <v>00-064-0019778-3</v>
          </cell>
          <cell r="D481">
            <v>885</v>
          </cell>
          <cell r="E481">
            <v>11000</v>
          </cell>
          <cell r="F481">
            <v>0</v>
          </cell>
          <cell r="G481">
            <v>11000</v>
          </cell>
          <cell r="H481">
            <v>315.7</v>
          </cell>
          <cell r="I481">
            <v>0</v>
          </cell>
          <cell r="J481">
            <v>334.4</v>
          </cell>
          <cell r="K481">
            <v>25</v>
          </cell>
          <cell r="L481">
            <v>675.1</v>
          </cell>
          <cell r="M481">
            <v>10324.9</v>
          </cell>
        </row>
        <row r="482">
          <cell r="A482" t="str">
            <v>LUIS ALEJANDRO VENTURA ROSARIO</v>
          </cell>
          <cell r="B482" t="str">
            <v>AUXILIAR VETERINARIO</v>
          </cell>
          <cell r="C482" t="str">
            <v>00-402-2053278-8</v>
          </cell>
          <cell r="D482">
            <v>891</v>
          </cell>
          <cell r="E482">
            <v>11000</v>
          </cell>
          <cell r="F482">
            <v>0</v>
          </cell>
          <cell r="G482">
            <v>11000</v>
          </cell>
          <cell r="H482">
            <v>315.7</v>
          </cell>
          <cell r="I482">
            <v>0</v>
          </cell>
          <cell r="J482">
            <v>334.4</v>
          </cell>
          <cell r="K482">
            <v>25</v>
          </cell>
          <cell r="L482">
            <v>675.1</v>
          </cell>
          <cell r="M482">
            <v>10324.9</v>
          </cell>
        </row>
        <row r="483">
          <cell r="A483" t="str">
            <v>JOSE NICOLAS GOMEZ PEÑA</v>
          </cell>
          <cell r="B483" t="str">
            <v>AUXILIAR VETERINARIO</v>
          </cell>
          <cell r="C483" t="str">
            <v>00-402-0948516-4</v>
          </cell>
          <cell r="D483">
            <v>895</v>
          </cell>
          <cell r="E483">
            <v>11000</v>
          </cell>
          <cell r="F483">
            <v>0</v>
          </cell>
          <cell r="G483">
            <v>11000</v>
          </cell>
          <cell r="H483">
            <v>315.7</v>
          </cell>
          <cell r="I483">
            <v>0</v>
          </cell>
          <cell r="J483">
            <v>334.4</v>
          </cell>
          <cell r="K483">
            <v>25</v>
          </cell>
          <cell r="L483">
            <v>675.1</v>
          </cell>
          <cell r="M483">
            <v>10324.9</v>
          </cell>
        </row>
        <row r="484">
          <cell r="A484" t="str">
            <v>RICARDO CARRASCO GENAO</v>
          </cell>
          <cell r="B484" t="str">
            <v>AUXILIAR VETERINARIO</v>
          </cell>
          <cell r="C484" t="str">
            <v>00-044-0021288-4</v>
          </cell>
          <cell r="D484">
            <v>897</v>
          </cell>
          <cell r="E484">
            <v>11000</v>
          </cell>
          <cell r="F484">
            <v>0</v>
          </cell>
          <cell r="G484">
            <v>11000</v>
          </cell>
          <cell r="H484">
            <v>315.7</v>
          </cell>
          <cell r="I484">
            <v>0</v>
          </cell>
          <cell r="J484">
            <v>334.4</v>
          </cell>
          <cell r="K484">
            <v>25</v>
          </cell>
          <cell r="L484">
            <v>675.1</v>
          </cell>
          <cell r="M484">
            <v>10324.9</v>
          </cell>
        </row>
        <row r="485">
          <cell r="A485" t="str">
            <v>JOSE A. DOMINGUEZ ALAM</v>
          </cell>
          <cell r="B485" t="str">
            <v>TECNICO I</v>
          </cell>
          <cell r="C485" t="str">
            <v>00-001-0079068-2</v>
          </cell>
          <cell r="D485">
            <v>901</v>
          </cell>
          <cell r="E485">
            <v>50000</v>
          </cell>
          <cell r="F485">
            <v>0</v>
          </cell>
          <cell r="G485">
            <v>50000</v>
          </cell>
          <cell r="H485">
            <v>1435</v>
          </cell>
          <cell r="I485">
            <v>1854</v>
          </cell>
          <cell r="J485">
            <v>1520</v>
          </cell>
          <cell r="K485">
            <v>1684</v>
          </cell>
          <cell r="L485">
            <v>6493</v>
          </cell>
          <cell r="M485">
            <v>43507</v>
          </cell>
        </row>
        <row r="486">
          <cell r="A486" t="str">
            <v>EDWIN MANUEL PERALTA VARGAS</v>
          </cell>
          <cell r="B486" t="str">
            <v>AUXILIAR VETERINARIO</v>
          </cell>
          <cell r="C486" t="str">
            <v>00-402-1153986-7</v>
          </cell>
          <cell r="D486">
            <v>901</v>
          </cell>
          <cell r="E486">
            <v>11000</v>
          </cell>
          <cell r="F486">
            <v>0</v>
          </cell>
          <cell r="G486">
            <v>11000</v>
          </cell>
          <cell r="H486">
            <v>315.7</v>
          </cell>
          <cell r="I486">
            <v>0</v>
          </cell>
          <cell r="J486">
            <v>334.4</v>
          </cell>
          <cell r="K486">
            <v>25</v>
          </cell>
          <cell r="L486">
            <v>675.1</v>
          </cell>
          <cell r="M486">
            <v>10324.9</v>
          </cell>
        </row>
        <row r="487">
          <cell r="A487" t="str">
            <v>JUAN ANTONIO PEREZ PINALES</v>
          </cell>
          <cell r="B487" t="str">
            <v>AUXILIAR VETERINARIO</v>
          </cell>
          <cell r="C487" t="str">
            <v>00-010-0104756-0</v>
          </cell>
          <cell r="D487">
            <v>911</v>
          </cell>
          <cell r="E487">
            <v>11000</v>
          </cell>
          <cell r="F487">
            <v>0</v>
          </cell>
          <cell r="G487">
            <v>11000</v>
          </cell>
          <cell r="H487">
            <v>315.7</v>
          </cell>
          <cell r="I487">
            <v>0</v>
          </cell>
          <cell r="J487">
            <v>334.4</v>
          </cell>
          <cell r="K487">
            <v>25</v>
          </cell>
          <cell r="L487">
            <v>675.1</v>
          </cell>
          <cell r="M487">
            <v>10324.9</v>
          </cell>
        </row>
        <row r="488">
          <cell r="A488" t="str">
            <v>TEREZA MIGUELINA CUEVAS MENDEZ</v>
          </cell>
          <cell r="B488" t="str">
            <v>AUXILIAR VETERINARIO</v>
          </cell>
          <cell r="C488" t="str">
            <v>00-021-0006455-5</v>
          </cell>
          <cell r="D488">
            <v>917</v>
          </cell>
          <cell r="E488">
            <v>11000</v>
          </cell>
          <cell r="F488">
            <v>0</v>
          </cell>
          <cell r="G488">
            <v>11000</v>
          </cell>
          <cell r="H488">
            <v>315.7</v>
          </cell>
          <cell r="I488">
            <v>0</v>
          </cell>
          <cell r="J488">
            <v>334.4</v>
          </cell>
          <cell r="K488">
            <v>25</v>
          </cell>
          <cell r="L488">
            <v>675.1</v>
          </cell>
          <cell r="M488">
            <v>10324.9</v>
          </cell>
        </row>
        <row r="489">
          <cell r="A489" t="str">
            <v>FELIX ERNESTO BAEZ ROSARIO</v>
          </cell>
          <cell r="B489" t="str">
            <v>AUXILIAR VETERINARIO</v>
          </cell>
          <cell r="C489" t="str">
            <v>00-012-0120260-1</v>
          </cell>
          <cell r="D489">
            <v>921</v>
          </cell>
          <cell r="E489">
            <v>11000</v>
          </cell>
          <cell r="F489">
            <v>0</v>
          </cell>
          <cell r="G489">
            <v>11000</v>
          </cell>
          <cell r="H489">
            <v>315.7</v>
          </cell>
          <cell r="I489">
            <v>0</v>
          </cell>
          <cell r="J489">
            <v>334.4</v>
          </cell>
          <cell r="K489">
            <v>25</v>
          </cell>
          <cell r="L489">
            <v>675.1</v>
          </cell>
          <cell r="M489">
            <v>10324.9</v>
          </cell>
        </row>
        <row r="490">
          <cell r="A490" t="str">
            <v>WILLIAM ANTONIO GARCIA SOLIS</v>
          </cell>
          <cell r="B490" t="str">
            <v>AUXILIAR VETERINARIO</v>
          </cell>
          <cell r="C490" t="str">
            <v>00-073-0018800-5</v>
          </cell>
          <cell r="D490">
            <v>925</v>
          </cell>
          <cell r="E490">
            <v>11000</v>
          </cell>
          <cell r="F490">
            <v>0</v>
          </cell>
          <cell r="G490">
            <v>11000</v>
          </cell>
          <cell r="H490">
            <v>315.7</v>
          </cell>
          <cell r="I490">
            <v>0</v>
          </cell>
          <cell r="J490">
            <v>334.4</v>
          </cell>
          <cell r="K490">
            <v>25</v>
          </cell>
          <cell r="L490">
            <v>675.1</v>
          </cell>
          <cell r="M490">
            <v>10324.9</v>
          </cell>
        </row>
        <row r="491">
          <cell r="A491" t="str">
            <v>JOSE ALBERTO- VALERIO BERNARD</v>
          </cell>
          <cell r="B491" t="str">
            <v>AUXILIAR VETERINARIO</v>
          </cell>
          <cell r="C491" t="str">
            <v>00-046-0038768-4</v>
          </cell>
          <cell r="D491">
            <v>931</v>
          </cell>
          <cell r="E491">
            <v>11000</v>
          </cell>
          <cell r="F491">
            <v>0</v>
          </cell>
          <cell r="G491">
            <v>11000</v>
          </cell>
          <cell r="H491">
            <v>315.7</v>
          </cell>
          <cell r="I491">
            <v>0</v>
          </cell>
          <cell r="J491">
            <v>334.4</v>
          </cell>
          <cell r="K491">
            <v>955</v>
          </cell>
          <cell r="L491">
            <v>1605.1</v>
          </cell>
          <cell r="M491">
            <v>9394.9</v>
          </cell>
        </row>
        <row r="492">
          <cell r="A492" t="str">
            <v>MARIA VIRGEN TERRERO SANCHEZ</v>
          </cell>
          <cell r="B492" t="str">
            <v>CONSERJE</v>
          </cell>
          <cell r="C492" t="str">
            <v>00-001-0898597-9</v>
          </cell>
          <cell r="D492">
            <v>933</v>
          </cell>
          <cell r="E492">
            <v>11000</v>
          </cell>
          <cell r="F492">
            <v>0</v>
          </cell>
          <cell r="G492">
            <v>11000</v>
          </cell>
          <cell r="H492">
            <v>315.7</v>
          </cell>
          <cell r="I492">
            <v>0</v>
          </cell>
          <cell r="J492">
            <v>334.4</v>
          </cell>
          <cell r="K492">
            <v>365</v>
          </cell>
          <cell r="L492">
            <v>1015.1</v>
          </cell>
          <cell r="M492">
            <v>9984.9</v>
          </cell>
        </row>
        <row r="493">
          <cell r="A493" t="str">
            <v>FRANKLIN ASENCIO DE LA ROS</v>
          </cell>
          <cell r="B493" t="str">
            <v>AUXILIAR III</v>
          </cell>
          <cell r="C493" t="str">
            <v>00-002-0093096-4</v>
          </cell>
          <cell r="D493">
            <v>1156</v>
          </cell>
          <cell r="E493">
            <v>11770.47</v>
          </cell>
          <cell r="F493">
            <v>0</v>
          </cell>
          <cell r="G493">
            <v>11770.47</v>
          </cell>
          <cell r="H493">
            <v>337.81</v>
          </cell>
          <cell r="I493">
            <v>0</v>
          </cell>
          <cell r="J493">
            <v>357.82</v>
          </cell>
          <cell r="K493">
            <v>2620.35</v>
          </cell>
          <cell r="L493">
            <v>3315.98</v>
          </cell>
          <cell r="M493">
            <v>8454.49</v>
          </cell>
        </row>
        <row r="494">
          <cell r="A494" t="str">
            <v>HECTOR RAFAEL GUZMAN LIBERATO</v>
          </cell>
          <cell r="B494" t="str">
            <v>TECNICO</v>
          </cell>
          <cell r="C494" t="str">
            <v>00-073-0004149-3</v>
          </cell>
          <cell r="D494">
            <v>1184</v>
          </cell>
          <cell r="E494">
            <v>50000</v>
          </cell>
          <cell r="F494">
            <v>0</v>
          </cell>
          <cell r="G494">
            <v>50000</v>
          </cell>
          <cell r="H494">
            <v>1435</v>
          </cell>
          <cell r="I494">
            <v>1627.13</v>
          </cell>
          <cell r="J494">
            <v>1520</v>
          </cell>
          <cell r="K494">
            <v>26124.3</v>
          </cell>
          <cell r="L494">
            <v>30706.43</v>
          </cell>
          <cell r="M494">
            <v>19293.57</v>
          </cell>
        </row>
        <row r="495">
          <cell r="A495" t="str">
            <v>DOMINGO STIWARD BAUTISTA LEREBOURS</v>
          </cell>
          <cell r="B495" t="str">
            <v>AUXILIAR VETERINARIO</v>
          </cell>
          <cell r="C495" t="str">
            <v>00-402-1396090-5</v>
          </cell>
          <cell r="D495">
            <v>1454</v>
          </cell>
          <cell r="E495">
            <v>11000</v>
          </cell>
          <cell r="F495">
            <v>0</v>
          </cell>
          <cell r="G495">
            <v>11000</v>
          </cell>
          <cell r="H495">
            <v>315.7</v>
          </cell>
          <cell r="I495">
            <v>0</v>
          </cell>
          <cell r="J495">
            <v>334.4</v>
          </cell>
          <cell r="K495">
            <v>25</v>
          </cell>
          <cell r="L495">
            <v>675.1</v>
          </cell>
          <cell r="M495">
            <v>10324.9</v>
          </cell>
        </row>
        <row r="496">
          <cell r="A496" t="str">
            <v>HENRY LUIS CASTILLO MEJIA</v>
          </cell>
          <cell r="B496" t="str">
            <v>AUXILIAR VETERINARIO</v>
          </cell>
          <cell r="C496" t="str">
            <v>00-013-0025621-9</v>
          </cell>
          <cell r="D496">
            <v>1456</v>
          </cell>
          <cell r="E496">
            <v>11000</v>
          </cell>
          <cell r="F496">
            <v>0</v>
          </cell>
          <cell r="G496">
            <v>11000</v>
          </cell>
          <cell r="H496">
            <v>315.7</v>
          </cell>
          <cell r="I496">
            <v>0</v>
          </cell>
          <cell r="J496">
            <v>334.4</v>
          </cell>
          <cell r="K496">
            <v>25</v>
          </cell>
          <cell r="L496">
            <v>675.1</v>
          </cell>
          <cell r="M496">
            <v>10324.9</v>
          </cell>
        </row>
        <row r="497">
          <cell r="A497" t="str">
            <v>JUAN JOSE SANCHEZ SANCHEZ</v>
          </cell>
          <cell r="B497" t="str">
            <v>TECNICO I</v>
          </cell>
          <cell r="C497" t="str">
            <v>00-047-0000570-7</v>
          </cell>
          <cell r="D497">
            <v>2340</v>
          </cell>
          <cell r="E497">
            <v>26565</v>
          </cell>
          <cell r="F497">
            <v>0</v>
          </cell>
          <cell r="G497">
            <v>26565</v>
          </cell>
          <cell r="H497">
            <v>762.42</v>
          </cell>
          <cell r="I497">
            <v>0</v>
          </cell>
          <cell r="J497">
            <v>807.58</v>
          </cell>
          <cell r="K497">
            <v>25</v>
          </cell>
          <cell r="L497">
            <v>1595</v>
          </cell>
          <cell r="M497">
            <v>24970</v>
          </cell>
        </row>
        <row r="498">
          <cell r="A498" t="str">
            <v>FRANKLIN RODRIGUEZ VALENZUELA</v>
          </cell>
          <cell r="B498" t="str">
            <v>AUXILIAR VETERINARIO</v>
          </cell>
          <cell r="C498" t="str">
            <v>00-033-0037139-4</v>
          </cell>
          <cell r="D498">
            <v>2342</v>
          </cell>
          <cell r="E498">
            <v>10000</v>
          </cell>
          <cell r="F498">
            <v>0</v>
          </cell>
          <cell r="G498">
            <v>10000</v>
          </cell>
          <cell r="H498">
            <v>287</v>
          </cell>
          <cell r="I498">
            <v>0</v>
          </cell>
          <cell r="J498">
            <v>304</v>
          </cell>
          <cell r="K498">
            <v>1537.45</v>
          </cell>
          <cell r="L498">
            <v>2128.4499999999998</v>
          </cell>
          <cell r="M498">
            <v>7871.55</v>
          </cell>
        </row>
        <row r="499">
          <cell r="A499" t="str">
            <v>JOSE MANUEL HICHEZ DIAZ</v>
          </cell>
          <cell r="B499" t="str">
            <v>AUXILIAR ADMINISTRATIVO</v>
          </cell>
          <cell r="C499" t="str">
            <v>00-001-1855436-9</v>
          </cell>
          <cell r="D499">
            <v>2346</v>
          </cell>
          <cell r="E499">
            <v>25000</v>
          </cell>
          <cell r="F499">
            <v>0</v>
          </cell>
          <cell r="G499">
            <v>25000</v>
          </cell>
          <cell r="H499">
            <v>717.5</v>
          </cell>
          <cell r="I499">
            <v>0</v>
          </cell>
          <cell r="J499">
            <v>760</v>
          </cell>
          <cell r="K499">
            <v>1257.3</v>
          </cell>
          <cell r="L499">
            <v>2734.8</v>
          </cell>
          <cell r="M499">
            <v>22265.200000000001</v>
          </cell>
        </row>
        <row r="500">
          <cell r="A500" t="str">
            <v>HELSON TERRERO AQUINO</v>
          </cell>
          <cell r="B500" t="str">
            <v>DIGITADOR</v>
          </cell>
          <cell r="C500" t="str">
            <v>00-001-1666588-6</v>
          </cell>
          <cell r="D500">
            <v>2354</v>
          </cell>
          <cell r="E500">
            <v>26000</v>
          </cell>
          <cell r="F500">
            <v>0</v>
          </cell>
          <cell r="G500">
            <v>26000</v>
          </cell>
          <cell r="H500">
            <v>746.2</v>
          </cell>
          <cell r="I500">
            <v>0</v>
          </cell>
          <cell r="J500">
            <v>790.4</v>
          </cell>
          <cell r="K500">
            <v>25</v>
          </cell>
          <cell r="L500">
            <v>1561.6</v>
          </cell>
          <cell r="M500">
            <v>24438.400000000001</v>
          </cell>
        </row>
        <row r="501">
          <cell r="A501" t="str">
            <v>PEDRO LEONARDO EVANGELISTA HENRIQUE</v>
          </cell>
          <cell r="B501" t="str">
            <v>TECNICO EN REFRIGERACION</v>
          </cell>
          <cell r="C501" t="str">
            <v>00-224-0028123-8</v>
          </cell>
          <cell r="D501">
            <v>2368</v>
          </cell>
          <cell r="E501">
            <v>27000</v>
          </cell>
          <cell r="F501">
            <v>0</v>
          </cell>
          <cell r="G501">
            <v>27000</v>
          </cell>
          <cell r="H501">
            <v>774.9</v>
          </cell>
          <cell r="I501">
            <v>0</v>
          </cell>
          <cell r="J501">
            <v>820.8</v>
          </cell>
          <cell r="K501">
            <v>25</v>
          </cell>
          <cell r="L501">
            <v>1620.7</v>
          </cell>
          <cell r="M501">
            <v>25379.3</v>
          </cell>
        </row>
        <row r="502">
          <cell r="A502" t="str">
            <v>MAIRENY DE JESUS DIAZ</v>
          </cell>
          <cell r="B502" t="str">
            <v>SECRETARIA</v>
          </cell>
          <cell r="C502" t="str">
            <v>00-001-1675799-8</v>
          </cell>
          <cell r="D502">
            <v>2384</v>
          </cell>
          <cell r="E502">
            <v>30000</v>
          </cell>
          <cell r="F502">
            <v>0</v>
          </cell>
          <cell r="G502">
            <v>30000</v>
          </cell>
          <cell r="H502">
            <v>861</v>
          </cell>
          <cell r="I502">
            <v>0</v>
          </cell>
          <cell r="J502">
            <v>912</v>
          </cell>
          <cell r="K502">
            <v>25</v>
          </cell>
          <cell r="L502">
            <v>1798</v>
          </cell>
          <cell r="M502">
            <v>28202</v>
          </cell>
        </row>
        <row r="503">
          <cell r="A503" t="str">
            <v>TERESA VICTORIA CARABALLO SANCHEZ</v>
          </cell>
          <cell r="B503" t="str">
            <v>OBRERO (A)</v>
          </cell>
          <cell r="C503" t="str">
            <v>00-402-2390631-0</v>
          </cell>
          <cell r="D503">
            <v>2810</v>
          </cell>
          <cell r="E503">
            <v>11000</v>
          </cell>
          <cell r="F503">
            <v>0</v>
          </cell>
          <cell r="G503">
            <v>11000</v>
          </cell>
          <cell r="H503">
            <v>315.7</v>
          </cell>
          <cell r="I503">
            <v>0</v>
          </cell>
          <cell r="J503">
            <v>334.4</v>
          </cell>
          <cell r="K503">
            <v>25</v>
          </cell>
          <cell r="L503">
            <v>675.1</v>
          </cell>
          <cell r="M503">
            <v>10324.9</v>
          </cell>
        </row>
        <row r="504">
          <cell r="A504" t="str">
            <v>BELMIN EDUARDO BATISTA POLANCO</v>
          </cell>
          <cell r="B504" t="str">
            <v>MEDICO VETERINARIO</v>
          </cell>
          <cell r="C504" t="str">
            <v>00-402-2033674-3</v>
          </cell>
          <cell r="D504">
            <v>2814</v>
          </cell>
          <cell r="E504">
            <v>35000</v>
          </cell>
          <cell r="F504">
            <v>0</v>
          </cell>
          <cell r="G504">
            <v>35000</v>
          </cell>
          <cell r="H504">
            <v>1004.5</v>
          </cell>
          <cell r="I504">
            <v>0</v>
          </cell>
          <cell r="J504">
            <v>1064</v>
          </cell>
          <cell r="K504">
            <v>25</v>
          </cell>
          <cell r="L504">
            <v>2093.5</v>
          </cell>
          <cell r="M504">
            <v>32906.5</v>
          </cell>
        </row>
        <row r="505">
          <cell r="A505" t="str">
            <v>EDUWIN ALEXANDER REYES GRULLON</v>
          </cell>
          <cell r="B505" t="str">
            <v>MEDICO VETERINARIO</v>
          </cell>
          <cell r="C505" t="str">
            <v>00-047-0176631-5</v>
          </cell>
          <cell r="D505">
            <v>2816</v>
          </cell>
          <cell r="E505">
            <v>35000</v>
          </cell>
          <cell r="F505">
            <v>0</v>
          </cell>
          <cell r="G505">
            <v>35000</v>
          </cell>
          <cell r="H505">
            <v>1004.5</v>
          </cell>
          <cell r="I505">
            <v>0</v>
          </cell>
          <cell r="J505">
            <v>1064</v>
          </cell>
          <cell r="K505">
            <v>3449.9</v>
          </cell>
          <cell r="L505">
            <v>5518.4</v>
          </cell>
          <cell r="M505">
            <v>29481.599999999999</v>
          </cell>
        </row>
        <row r="506">
          <cell r="A506" t="str">
            <v>IDELVI MARIEL RAMOS BENCOSME</v>
          </cell>
          <cell r="B506" t="str">
            <v>MEDICO VETERINARIO</v>
          </cell>
          <cell r="C506" t="str">
            <v>00-054-0141454-4</v>
          </cell>
          <cell r="D506">
            <v>2818</v>
          </cell>
          <cell r="E506">
            <v>35000</v>
          </cell>
          <cell r="F506">
            <v>0</v>
          </cell>
          <cell r="G506">
            <v>35000</v>
          </cell>
          <cell r="H506">
            <v>1004.5</v>
          </cell>
          <cell r="I506">
            <v>0</v>
          </cell>
          <cell r="J506">
            <v>1064</v>
          </cell>
          <cell r="K506">
            <v>25</v>
          </cell>
          <cell r="L506">
            <v>2093.5</v>
          </cell>
          <cell r="M506">
            <v>32906.5</v>
          </cell>
        </row>
        <row r="507">
          <cell r="A507" t="str">
            <v>PEDRO PABLO DE MARCHENA PUJOLS</v>
          </cell>
          <cell r="B507" t="str">
            <v>MEDICO VETERINARIO</v>
          </cell>
          <cell r="C507" t="str">
            <v>00-001-1764232-2</v>
          </cell>
          <cell r="D507">
            <v>2822</v>
          </cell>
          <cell r="E507">
            <v>35000</v>
          </cell>
          <cell r="F507">
            <v>0</v>
          </cell>
          <cell r="G507">
            <v>35000</v>
          </cell>
          <cell r="H507">
            <v>1004.5</v>
          </cell>
          <cell r="I507">
            <v>0</v>
          </cell>
          <cell r="J507">
            <v>1064</v>
          </cell>
          <cell r="K507">
            <v>25</v>
          </cell>
          <cell r="L507">
            <v>2093.5</v>
          </cell>
          <cell r="M507">
            <v>32906.5</v>
          </cell>
        </row>
        <row r="508">
          <cell r="A508" t="str">
            <v>PERLA MARIA OLIVIARES GARCIA</v>
          </cell>
          <cell r="B508" t="str">
            <v>MEDICO VETERINARIO</v>
          </cell>
          <cell r="C508" t="str">
            <v>00-402-2390339-0</v>
          </cell>
          <cell r="D508">
            <v>2824</v>
          </cell>
          <cell r="E508">
            <v>35000</v>
          </cell>
          <cell r="F508">
            <v>0</v>
          </cell>
          <cell r="G508">
            <v>35000</v>
          </cell>
          <cell r="H508">
            <v>1004.5</v>
          </cell>
          <cell r="I508">
            <v>0</v>
          </cell>
          <cell r="J508">
            <v>1064</v>
          </cell>
          <cell r="K508">
            <v>25</v>
          </cell>
          <cell r="L508">
            <v>2093.5</v>
          </cell>
          <cell r="M508">
            <v>32906.5</v>
          </cell>
        </row>
        <row r="509">
          <cell r="A509" t="str">
            <v>RAMINIER EMILIO CHARLES ALBA</v>
          </cell>
          <cell r="B509" t="str">
            <v>MEDICO VETERINARIO</v>
          </cell>
          <cell r="C509" t="str">
            <v>00-095-0021216-3</v>
          </cell>
          <cell r="D509">
            <v>2826</v>
          </cell>
          <cell r="E509">
            <v>35000</v>
          </cell>
          <cell r="F509">
            <v>0</v>
          </cell>
          <cell r="G509">
            <v>35000</v>
          </cell>
          <cell r="H509">
            <v>1004.5</v>
          </cell>
          <cell r="I509">
            <v>0</v>
          </cell>
          <cell r="J509">
            <v>1064</v>
          </cell>
          <cell r="K509">
            <v>1693.78</v>
          </cell>
          <cell r="L509">
            <v>3762.28</v>
          </cell>
          <cell r="M509">
            <v>31237.72</v>
          </cell>
        </row>
        <row r="510">
          <cell r="A510" t="str">
            <v>RAUL ALFREDO PEREZ ESPAILLAT</v>
          </cell>
          <cell r="B510" t="str">
            <v>MEDICO VETERINARIO</v>
          </cell>
          <cell r="C510" t="str">
            <v>00-047-0144542-3</v>
          </cell>
          <cell r="D510">
            <v>2828</v>
          </cell>
          <cell r="E510">
            <v>35000</v>
          </cell>
          <cell r="F510">
            <v>0</v>
          </cell>
          <cell r="G510">
            <v>35000</v>
          </cell>
          <cell r="H510">
            <v>1004.5</v>
          </cell>
          <cell r="I510">
            <v>0</v>
          </cell>
          <cell r="J510">
            <v>1064</v>
          </cell>
          <cell r="K510">
            <v>425</v>
          </cell>
          <cell r="L510">
            <v>2493.5</v>
          </cell>
          <cell r="M510">
            <v>32506.5</v>
          </cell>
        </row>
        <row r="511">
          <cell r="A511" t="str">
            <v>GREY MORA MEDINA</v>
          </cell>
          <cell r="B511" t="str">
            <v>MEDICO VETERINARIO</v>
          </cell>
          <cell r="C511" t="str">
            <v>00-012-0089348-3</v>
          </cell>
          <cell r="D511">
            <v>2830</v>
          </cell>
          <cell r="E511">
            <v>35000</v>
          </cell>
          <cell r="F511">
            <v>0</v>
          </cell>
          <cell r="G511">
            <v>35000</v>
          </cell>
          <cell r="H511">
            <v>1004.5</v>
          </cell>
          <cell r="I511">
            <v>0</v>
          </cell>
          <cell r="J511">
            <v>1064</v>
          </cell>
          <cell r="K511">
            <v>425</v>
          </cell>
          <cell r="L511">
            <v>2493.5</v>
          </cell>
          <cell r="M511">
            <v>32506.5</v>
          </cell>
        </row>
        <row r="512">
          <cell r="A512" t="str">
            <v>LEIDY ALEXANDRA UREÑA VASQUEZ</v>
          </cell>
          <cell r="B512" t="str">
            <v>MEDICO VETERINARIO</v>
          </cell>
          <cell r="C512" t="str">
            <v>00-402-2270757-8</v>
          </cell>
          <cell r="D512">
            <v>2834</v>
          </cell>
          <cell r="E512">
            <v>35000</v>
          </cell>
          <cell r="F512">
            <v>0</v>
          </cell>
          <cell r="G512">
            <v>35000</v>
          </cell>
          <cell r="H512">
            <v>1004.5</v>
          </cell>
          <cell r="I512">
            <v>0</v>
          </cell>
          <cell r="J512">
            <v>1064</v>
          </cell>
          <cell r="K512">
            <v>425</v>
          </cell>
          <cell r="L512">
            <v>2493.5</v>
          </cell>
          <cell r="M512">
            <v>32506.5</v>
          </cell>
        </row>
        <row r="513">
          <cell r="A513" t="str">
            <v>FELIPE ANTONIO TRONCOSO DUME</v>
          </cell>
          <cell r="B513" t="str">
            <v>ANALISTA</v>
          </cell>
          <cell r="C513" t="str">
            <v>00-001-1375976-5</v>
          </cell>
          <cell r="D513">
            <v>3152</v>
          </cell>
          <cell r="E513">
            <v>50000</v>
          </cell>
          <cell r="F513">
            <v>0</v>
          </cell>
          <cell r="G513">
            <v>50000</v>
          </cell>
          <cell r="H513">
            <v>1435</v>
          </cell>
          <cell r="I513">
            <v>1854</v>
          </cell>
          <cell r="J513">
            <v>1520</v>
          </cell>
          <cell r="K513">
            <v>25</v>
          </cell>
          <cell r="L513">
            <v>4834</v>
          </cell>
          <cell r="M513">
            <v>45166</v>
          </cell>
        </row>
        <row r="514">
          <cell r="A514" t="str">
            <v>JOSE ALEJANDRO HERNANDEZ JIMENEZ</v>
          </cell>
          <cell r="B514" t="str">
            <v>AUXILIAR ADMINISTRATIVO</v>
          </cell>
          <cell r="C514" t="str">
            <v>00-402-3027597-2</v>
          </cell>
          <cell r="D514">
            <v>3164</v>
          </cell>
          <cell r="E514">
            <v>25000</v>
          </cell>
          <cell r="F514">
            <v>0</v>
          </cell>
          <cell r="G514">
            <v>25000</v>
          </cell>
          <cell r="H514">
            <v>717.5</v>
          </cell>
          <cell r="I514">
            <v>0</v>
          </cell>
          <cell r="J514">
            <v>760</v>
          </cell>
          <cell r="K514">
            <v>25</v>
          </cell>
          <cell r="L514">
            <v>1502.5</v>
          </cell>
          <cell r="M514">
            <v>23497.5</v>
          </cell>
        </row>
        <row r="515">
          <cell r="A515" t="str">
            <v>KATERIN KARINA CABRAL HENRIQUEZ</v>
          </cell>
          <cell r="B515" t="str">
            <v>SECRETARIO (A)</v>
          </cell>
          <cell r="C515" t="str">
            <v>00-402-2850440-9</v>
          </cell>
          <cell r="D515">
            <v>3166</v>
          </cell>
          <cell r="E515">
            <v>25000</v>
          </cell>
          <cell r="F515">
            <v>0</v>
          </cell>
          <cell r="G515">
            <v>25000</v>
          </cell>
          <cell r="H515">
            <v>717.5</v>
          </cell>
          <cell r="I515">
            <v>0</v>
          </cell>
          <cell r="J515">
            <v>760</v>
          </cell>
          <cell r="K515">
            <v>8170.83</v>
          </cell>
          <cell r="L515">
            <v>9648.33</v>
          </cell>
          <cell r="M515">
            <v>15351.67</v>
          </cell>
        </row>
        <row r="516">
          <cell r="A516" t="str">
            <v>KEURI SAMUEL BATISTA MONTES DE OCA</v>
          </cell>
          <cell r="B516" t="str">
            <v>AUXILIAR ADMINISTRATIVO</v>
          </cell>
          <cell r="C516" t="str">
            <v>00-402-1264380-9</v>
          </cell>
          <cell r="D516">
            <v>3168</v>
          </cell>
          <cell r="E516">
            <v>25000</v>
          </cell>
          <cell r="F516">
            <v>0</v>
          </cell>
          <cell r="G516">
            <v>25000</v>
          </cell>
          <cell r="H516">
            <v>717.5</v>
          </cell>
          <cell r="I516">
            <v>0</v>
          </cell>
          <cell r="J516">
            <v>760</v>
          </cell>
          <cell r="K516">
            <v>25</v>
          </cell>
          <cell r="L516">
            <v>1502.5</v>
          </cell>
          <cell r="M516">
            <v>23497.5</v>
          </cell>
        </row>
        <row r="517">
          <cell r="A517" t="str">
            <v>MIGUEL ENRIQUE RINCON VARGAS</v>
          </cell>
          <cell r="B517" t="str">
            <v>AUXILIAR ADMINISTRATIVO</v>
          </cell>
          <cell r="C517" t="str">
            <v>00-049-0058284-4</v>
          </cell>
          <cell r="D517">
            <v>3174</v>
          </cell>
          <cell r="E517">
            <v>25000</v>
          </cell>
          <cell r="F517">
            <v>0</v>
          </cell>
          <cell r="G517">
            <v>25000</v>
          </cell>
          <cell r="H517">
            <v>717.5</v>
          </cell>
          <cell r="I517">
            <v>0</v>
          </cell>
          <cell r="J517">
            <v>760</v>
          </cell>
          <cell r="K517">
            <v>25</v>
          </cell>
          <cell r="L517">
            <v>1502.5</v>
          </cell>
          <cell r="M517">
            <v>23497.5</v>
          </cell>
        </row>
        <row r="518">
          <cell r="A518" t="str">
            <v>MIGUEL ANGEL LOPEZ ZORRILLA</v>
          </cell>
          <cell r="B518" t="str">
            <v>AUXILIAR VETERINARIO</v>
          </cell>
          <cell r="C518" t="str">
            <v>00-027-0050200-4</v>
          </cell>
          <cell r="D518">
            <v>3176</v>
          </cell>
          <cell r="E518">
            <v>15000</v>
          </cell>
          <cell r="F518">
            <v>0</v>
          </cell>
          <cell r="G518">
            <v>15000</v>
          </cell>
          <cell r="H518">
            <v>430.5</v>
          </cell>
          <cell r="I518">
            <v>0</v>
          </cell>
          <cell r="J518">
            <v>456</v>
          </cell>
          <cell r="K518">
            <v>25</v>
          </cell>
          <cell r="L518">
            <v>911.5</v>
          </cell>
          <cell r="M518">
            <v>14088.5</v>
          </cell>
        </row>
        <row r="519">
          <cell r="A519" t="str">
            <v>PAOLA MICHEL ROJAS</v>
          </cell>
          <cell r="B519" t="str">
            <v>RECEPCIONISTA</v>
          </cell>
          <cell r="C519" t="str">
            <v>00-001-1861988-1</v>
          </cell>
          <cell r="D519">
            <v>3178</v>
          </cell>
          <cell r="E519">
            <v>25000</v>
          </cell>
          <cell r="F519">
            <v>0</v>
          </cell>
          <cell r="G519">
            <v>25000</v>
          </cell>
          <cell r="H519">
            <v>717.5</v>
          </cell>
          <cell r="I519">
            <v>0</v>
          </cell>
          <cell r="J519">
            <v>760</v>
          </cell>
          <cell r="K519">
            <v>25</v>
          </cell>
          <cell r="L519">
            <v>1502.5</v>
          </cell>
          <cell r="M519">
            <v>23497.5</v>
          </cell>
        </row>
        <row r="520">
          <cell r="A520" t="str">
            <v>RONNIEL DANIEL DE LOS SANTOS MATOS</v>
          </cell>
          <cell r="B520" t="str">
            <v>AUX. MANTENIMIENTO</v>
          </cell>
          <cell r="C520" t="str">
            <v>00-001-1698234-9</v>
          </cell>
          <cell r="D520">
            <v>3180</v>
          </cell>
          <cell r="E520">
            <v>20000</v>
          </cell>
          <cell r="F520">
            <v>0</v>
          </cell>
          <cell r="G520">
            <v>20000</v>
          </cell>
          <cell r="H520">
            <v>574</v>
          </cell>
          <cell r="I520">
            <v>0</v>
          </cell>
          <cell r="J520">
            <v>608</v>
          </cell>
          <cell r="K520">
            <v>25</v>
          </cell>
          <cell r="L520">
            <v>1207</v>
          </cell>
          <cell r="M520">
            <v>18793</v>
          </cell>
        </row>
        <row r="521">
          <cell r="A521" t="str">
            <v>RENI SAIDUVI VIZCAINO DE LA ROSA</v>
          </cell>
          <cell r="B521" t="str">
            <v>SECRETARIO (A)</v>
          </cell>
          <cell r="C521" t="str">
            <v>00-402-2419702-6</v>
          </cell>
          <cell r="D521">
            <v>3184</v>
          </cell>
          <cell r="E521">
            <v>26000</v>
          </cell>
          <cell r="F521">
            <v>0</v>
          </cell>
          <cell r="G521">
            <v>26000</v>
          </cell>
          <cell r="H521">
            <v>746.2</v>
          </cell>
          <cell r="I521">
            <v>0</v>
          </cell>
          <cell r="J521">
            <v>790.4</v>
          </cell>
          <cell r="K521">
            <v>25</v>
          </cell>
          <cell r="L521">
            <v>1561.6</v>
          </cell>
          <cell r="M521">
            <v>24438.400000000001</v>
          </cell>
        </row>
        <row r="522">
          <cell r="A522" t="str">
            <v>FRANCIA JULISSA CONCEPCION HEUREAUX</v>
          </cell>
          <cell r="B522" t="str">
            <v>SECRETARIA EJECUTIVA</v>
          </cell>
          <cell r="C522" t="str">
            <v>00-001-1704839-7</v>
          </cell>
          <cell r="D522">
            <v>3188</v>
          </cell>
          <cell r="E522">
            <v>35000</v>
          </cell>
          <cell r="F522">
            <v>0</v>
          </cell>
          <cell r="G522">
            <v>35000</v>
          </cell>
          <cell r="H522">
            <v>1004.5</v>
          </cell>
          <cell r="I522">
            <v>0</v>
          </cell>
          <cell r="J522">
            <v>1064</v>
          </cell>
          <cell r="K522">
            <v>25</v>
          </cell>
          <cell r="L522">
            <v>2093.5</v>
          </cell>
          <cell r="M522">
            <v>32906.5</v>
          </cell>
        </row>
        <row r="523">
          <cell r="A523" t="str">
            <v>LUIS KELVIN MARTINEZ MORENO</v>
          </cell>
          <cell r="B523" t="str">
            <v>AUXILIAR ADMINISTRATIVO</v>
          </cell>
          <cell r="C523" t="str">
            <v>00-005-0033978-3</v>
          </cell>
          <cell r="D523">
            <v>3194</v>
          </cell>
          <cell r="E523">
            <v>25000</v>
          </cell>
          <cell r="F523">
            <v>0</v>
          </cell>
          <cell r="G523">
            <v>25000</v>
          </cell>
          <cell r="H523">
            <v>717.5</v>
          </cell>
          <cell r="I523">
            <v>0</v>
          </cell>
          <cell r="J523">
            <v>760</v>
          </cell>
          <cell r="K523">
            <v>3000</v>
          </cell>
          <cell r="L523">
            <v>4477.5</v>
          </cell>
          <cell r="M523">
            <v>20522.5</v>
          </cell>
        </row>
        <row r="524">
          <cell r="A524" t="str">
            <v>FAUSTO ANTONIO CASTRO PICHARDO</v>
          </cell>
          <cell r="B524" t="str">
            <v>AUXILIAR ADMINISTRATIVO</v>
          </cell>
          <cell r="C524" t="str">
            <v>00-001-0811309-3</v>
          </cell>
          <cell r="D524">
            <v>3200</v>
          </cell>
          <cell r="E524">
            <v>25000</v>
          </cell>
          <cell r="F524">
            <v>0</v>
          </cell>
          <cell r="G524">
            <v>25000</v>
          </cell>
          <cell r="H524">
            <v>717.5</v>
          </cell>
          <cell r="I524">
            <v>0</v>
          </cell>
          <cell r="J524">
            <v>760</v>
          </cell>
          <cell r="K524">
            <v>495</v>
          </cell>
          <cell r="L524">
            <v>1972.5</v>
          </cell>
          <cell r="M524">
            <v>23027.5</v>
          </cell>
        </row>
        <row r="525">
          <cell r="A525" t="str">
            <v>YINELLY SABRINA BAUTISTA LEBRON</v>
          </cell>
          <cell r="B525" t="str">
            <v>AUXILIAR ADMINISTRATIVO</v>
          </cell>
          <cell r="C525" t="str">
            <v>00-001-1644563-6</v>
          </cell>
          <cell r="D525">
            <v>3232</v>
          </cell>
          <cell r="E525">
            <v>25000</v>
          </cell>
          <cell r="F525">
            <v>0</v>
          </cell>
          <cell r="G525">
            <v>25000</v>
          </cell>
          <cell r="H525">
            <v>717.5</v>
          </cell>
          <cell r="I525">
            <v>0</v>
          </cell>
          <cell r="J525">
            <v>760</v>
          </cell>
          <cell r="K525">
            <v>25</v>
          </cell>
          <cell r="L525">
            <v>1502.5</v>
          </cell>
          <cell r="M525">
            <v>23497.5</v>
          </cell>
        </row>
        <row r="526">
          <cell r="A526" t="str">
            <v>RAFAEL TOBIAS ARTILES POLANCO</v>
          </cell>
          <cell r="B526" t="str">
            <v>ASISTENTE DEL DIRECTOR</v>
          </cell>
          <cell r="C526" t="str">
            <v>00-081-0001668-5</v>
          </cell>
          <cell r="D526">
            <v>3234</v>
          </cell>
          <cell r="E526">
            <v>90000</v>
          </cell>
          <cell r="F526">
            <v>0</v>
          </cell>
          <cell r="G526">
            <v>90000</v>
          </cell>
          <cell r="H526">
            <v>2583</v>
          </cell>
          <cell r="I526">
            <v>9753.1200000000008</v>
          </cell>
          <cell r="J526">
            <v>2736</v>
          </cell>
          <cell r="K526">
            <v>25</v>
          </cell>
          <cell r="L526">
            <v>15097.12</v>
          </cell>
          <cell r="M526">
            <v>74902.880000000005</v>
          </cell>
        </row>
        <row r="527">
          <cell r="A527" t="str">
            <v>JOSE AGUSTIN CANELA ROMERO</v>
          </cell>
          <cell r="B527" t="str">
            <v>AUXILIAR</v>
          </cell>
          <cell r="C527" t="str">
            <v>00-402-1515400-2</v>
          </cell>
          <cell r="D527">
            <v>3236</v>
          </cell>
          <cell r="E527">
            <v>11000</v>
          </cell>
          <cell r="F527">
            <v>0</v>
          </cell>
          <cell r="G527">
            <v>11000</v>
          </cell>
          <cell r="H527">
            <v>315.7</v>
          </cell>
          <cell r="I527">
            <v>0</v>
          </cell>
          <cell r="J527">
            <v>334.4</v>
          </cell>
          <cell r="K527">
            <v>25</v>
          </cell>
          <cell r="L527">
            <v>675.1</v>
          </cell>
          <cell r="M527">
            <v>10324.9</v>
          </cell>
        </row>
        <row r="528">
          <cell r="A528" t="str">
            <v>ROSA ELENA DE LEON FIGUEROA</v>
          </cell>
          <cell r="B528" t="str">
            <v>AUXILIAR</v>
          </cell>
          <cell r="C528" t="str">
            <v>00-005-0048501-6</v>
          </cell>
          <cell r="D528">
            <v>3238</v>
          </cell>
          <cell r="E528">
            <v>20000</v>
          </cell>
          <cell r="F528">
            <v>0</v>
          </cell>
          <cell r="G528">
            <v>20000</v>
          </cell>
          <cell r="H528">
            <v>574</v>
          </cell>
          <cell r="I528">
            <v>0</v>
          </cell>
          <cell r="J528">
            <v>608</v>
          </cell>
          <cell r="K528">
            <v>25</v>
          </cell>
          <cell r="L528">
            <v>1207</v>
          </cell>
          <cell r="M528">
            <v>18793</v>
          </cell>
        </row>
        <row r="529">
          <cell r="A529" t="str">
            <v>DANY MIGUEL CASTILLO</v>
          </cell>
          <cell r="B529" t="str">
            <v>VIGILANTE</v>
          </cell>
          <cell r="C529" t="str">
            <v>00-001-1715486-4</v>
          </cell>
          <cell r="D529">
            <v>3528</v>
          </cell>
          <cell r="E529">
            <v>11000</v>
          </cell>
          <cell r="F529">
            <v>0</v>
          </cell>
          <cell r="G529">
            <v>11000</v>
          </cell>
          <cell r="H529">
            <v>315.7</v>
          </cell>
          <cell r="I529">
            <v>0</v>
          </cell>
          <cell r="J529">
            <v>334.4</v>
          </cell>
          <cell r="K529">
            <v>25</v>
          </cell>
          <cell r="L529">
            <v>675.1</v>
          </cell>
          <cell r="M529">
            <v>10324.9</v>
          </cell>
        </row>
        <row r="530">
          <cell r="A530" t="str">
            <v>HAMLERT DAVID PEREZ HEREDIA</v>
          </cell>
          <cell r="B530" t="str">
            <v>AYUDANTE</v>
          </cell>
          <cell r="C530" t="str">
            <v>00-020-0016217-8</v>
          </cell>
          <cell r="D530">
            <v>3530</v>
          </cell>
          <cell r="E530">
            <v>11000</v>
          </cell>
          <cell r="F530">
            <v>0</v>
          </cell>
          <cell r="G530">
            <v>11000</v>
          </cell>
          <cell r="H530">
            <v>315.7</v>
          </cell>
          <cell r="I530">
            <v>0</v>
          </cell>
          <cell r="J530">
            <v>334.4</v>
          </cell>
          <cell r="K530">
            <v>25</v>
          </cell>
          <cell r="L530">
            <v>675.1</v>
          </cell>
          <cell r="M530">
            <v>10324.9</v>
          </cell>
        </row>
        <row r="531">
          <cell r="A531" t="str">
            <v>LUIGIE ALEXANDER HERRERA MUESES</v>
          </cell>
          <cell r="B531" t="str">
            <v>AUXILIAR VETERINARIO</v>
          </cell>
          <cell r="C531" t="str">
            <v>00-224-0033801-2</v>
          </cell>
          <cell r="D531">
            <v>3534</v>
          </cell>
          <cell r="E531">
            <v>11000</v>
          </cell>
          <cell r="F531">
            <v>0</v>
          </cell>
          <cell r="G531">
            <v>11000</v>
          </cell>
          <cell r="H531">
            <v>315.7</v>
          </cell>
          <cell r="I531">
            <v>0</v>
          </cell>
          <cell r="J531">
            <v>334.4</v>
          </cell>
          <cell r="K531">
            <v>25</v>
          </cell>
          <cell r="L531">
            <v>675.1</v>
          </cell>
          <cell r="M531">
            <v>10324.9</v>
          </cell>
        </row>
        <row r="532">
          <cell r="A532" t="str">
            <v>MIGUELIN GARO PEREZ</v>
          </cell>
          <cell r="B532" t="str">
            <v>CHOFER I</v>
          </cell>
          <cell r="C532" t="str">
            <v>00-021-0003789-0</v>
          </cell>
          <cell r="D532">
            <v>3538</v>
          </cell>
          <cell r="E532">
            <v>15000</v>
          </cell>
          <cell r="F532">
            <v>0</v>
          </cell>
          <cell r="G532">
            <v>15000</v>
          </cell>
          <cell r="H532">
            <v>430.5</v>
          </cell>
          <cell r="I532">
            <v>0</v>
          </cell>
          <cell r="J532">
            <v>456</v>
          </cell>
          <cell r="K532">
            <v>25</v>
          </cell>
          <cell r="L532">
            <v>911.5</v>
          </cell>
          <cell r="M532">
            <v>14088.5</v>
          </cell>
        </row>
        <row r="533">
          <cell r="A533" t="str">
            <v>JORGE MIGUEL CASILLA MEDRANO</v>
          </cell>
          <cell r="B533" t="str">
            <v>AUXILIAR VETERINARIO</v>
          </cell>
          <cell r="C533" t="str">
            <v>00-020-0013969-7</v>
          </cell>
          <cell r="D533">
            <v>3546</v>
          </cell>
          <cell r="E533">
            <v>11000</v>
          </cell>
          <cell r="F533">
            <v>0</v>
          </cell>
          <cell r="G533">
            <v>11000</v>
          </cell>
          <cell r="H533">
            <v>315.7</v>
          </cell>
          <cell r="I533">
            <v>0</v>
          </cell>
          <cell r="J533">
            <v>334.4</v>
          </cell>
          <cell r="K533">
            <v>825</v>
          </cell>
          <cell r="L533">
            <v>1475.1</v>
          </cell>
          <cell r="M533">
            <v>9524.9</v>
          </cell>
        </row>
        <row r="534">
          <cell r="A534" t="str">
            <v>DANILO ANT. RODRIGUEZ</v>
          </cell>
          <cell r="B534" t="str">
            <v>GUARDIAN</v>
          </cell>
          <cell r="C534" t="str">
            <v>00-031-0206944-4</v>
          </cell>
          <cell r="D534">
            <v>3548</v>
          </cell>
          <cell r="E534">
            <v>11000</v>
          </cell>
          <cell r="F534">
            <v>0</v>
          </cell>
          <cell r="G534">
            <v>11000</v>
          </cell>
          <cell r="H534">
            <v>315.7</v>
          </cell>
          <cell r="I534">
            <v>0</v>
          </cell>
          <cell r="J534">
            <v>334.4</v>
          </cell>
          <cell r="K534">
            <v>25</v>
          </cell>
          <cell r="L534">
            <v>675.1</v>
          </cell>
          <cell r="M534">
            <v>10324.9</v>
          </cell>
        </row>
        <row r="535">
          <cell r="A535" t="str">
            <v>ENEYDA GOMEZ VARGAS</v>
          </cell>
          <cell r="B535" t="str">
            <v>AYUDANTE</v>
          </cell>
          <cell r="C535" t="str">
            <v>00-045-0003777-7</v>
          </cell>
          <cell r="D535">
            <v>3550</v>
          </cell>
          <cell r="E535">
            <v>11000</v>
          </cell>
          <cell r="F535">
            <v>0</v>
          </cell>
          <cell r="G535">
            <v>11000</v>
          </cell>
          <cell r="H535">
            <v>315.7</v>
          </cell>
          <cell r="I535">
            <v>0</v>
          </cell>
          <cell r="J535">
            <v>334.4</v>
          </cell>
          <cell r="K535">
            <v>25</v>
          </cell>
          <cell r="L535">
            <v>675.1</v>
          </cell>
          <cell r="M535">
            <v>10324.9</v>
          </cell>
        </row>
        <row r="536">
          <cell r="A536" t="str">
            <v>YUMELDY ALTAGRACIA PERALTA PERALTA</v>
          </cell>
          <cell r="B536" t="str">
            <v>AYUDANTE</v>
          </cell>
          <cell r="C536" t="str">
            <v>00-402-0922602-2</v>
          </cell>
          <cell r="D536">
            <v>3552</v>
          </cell>
          <cell r="E536">
            <v>11000</v>
          </cell>
          <cell r="F536">
            <v>0</v>
          </cell>
          <cell r="G536">
            <v>11000</v>
          </cell>
          <cell r="H536">
            <v>315.7</v>
          </cell>
          <cell r="I536">
            <v>0</v>
          </cell>
          <cell r="J536">
            <v>334.4</v>
          </cell>
          <cell r="K536">
            <v>25</v>
          </cell>
          <cell r="L536">
            <v>675.1</v>
          </cell>
          <cell r="M536">
            <v>10324.9</v>
          </cell>
        </row>
        <row r="537">
          <cell r="A537" t="str">
            <v>FELIX ANTONIO CORDERO MARTEN</v>
          </cell>
          <cell r="B537" t="str">
            <v>AUXILIAR VETERINARIO</v>
          </cell>
          <cell r="C537" t="str">
            <v>00-001-1640254-6</v>
          </cell>
          <cell r="D537">
            <v>3554</v>
          </cell>
          <cell r="E537">
            <v>11000</v>
          </cell>
          <cell r="F537">
            <v>0</v>
          </cell>
          <cell r="G537">
            <v>11000</v>
          </cell>
          <cell r="H537">
            <v>315.7</v>
          </cell>
          <cell r="I537">
            <v>0</v>
          </cell>
          <cell r="J537">
            <v>334.4</v>
          </cell>
          <cell r="K537">
            <v>25</v>
          </cell>
          <cell r="L537">
            <v>675.1</v>
          </cell>
          <cell r="M537">
            <v>10324.9</v>
          </cell>
        </row>
        <row r="538">
          <cell r="A538" t="str">
            <v>ARSENIO DE LOS SANTOS HICIANO</v>
          </cell>
          <cell r="B538" t="str">
            <v>AYUDANTE</v>
          </cell>
          <cell r="C538" t="str">
            <v>00-123-0002076-0</v>
          </cell>
          <cell r="D538">
            <v>3556</v>
          </cell>
          <cell r="E538">
            <v>11000</v>
          </cell>
          <cell r="F538">
            <v>0</v>
          </cell>
          <cell r="G538">
            <v>11000</v>
          </cell>
          <cell r="H538">
            <v>315.7</v>
          </cell>
          <cell r="I538">
            <v>0</v>
          </cell>
          <cell r="J538">
            <v>334.4</v>
          </cell>
          <cell r="K538">
            <v>25</v>
          </cell>
          <cell r="L538">
            <v>675.1</v>
          </cell>
          <cell r="M538">
            <v>10324.9</v>
          </cell>
        </row>
        <row r="539">
          <cell r="A539" t="str">
            <v>CIRILO MAÑON SILVA</v>
          </cell>
          <cell r="B539" t="str">
            <v>AYUDANTE</v>
          </cell>
          <cell r="C539" t="str">
            <v>00-001-0595584-3</v>
          </cell>
          <cell r="D539">
            <v>3558</v>
          </cell>
          <cell r="E539">
            <v>11000</v>
          </cell>
          <cell r="F539">
            <v>0</v>
          </cell>
          <cell r="G539">
            <v>11000</v>
          </cell>
          <cell r="H539">
            <v>315.7</v>
          </cell>
          <cell r="I539">
            <v>0</v>
          </cell>
          <cell r="J539">
            <v>334.4</v>
          </cell>
          <cell r="K539">
            <v>25</v>
          </cell>
          <cell r="L539">
            <v>675.1</v>
          </cell>
          <cell r="M539">
            <v>10324.9</v>
          </cell>
        </row>
        <row r="540">
          <cell r="A540" t="str">
            <v>EMMA YUDERKA NOLASCO BAEZ</v>
          </cell>
          <cell r="B540" t="str">
            <v>SECRETARIA</v>
          </cell>
          <cell r="C540" t="str">
            <v>00-025-0025003-6</v>
          </cell>
          <cell r="D540">
            <v>3560</v>
          </cell>
          <cell r="E540">
            <v>21000</v>
          </cell>
          <cell r="F540">
            <v>0</v>
          </cell>
          <cell r="G540">
            <v>21000</v>
          </cell>
          <cell r="H540">
            <v>602.70000000000005</v>
          </cell>
          <cell r="I540">
            <v>0</v>
          </cell>
          <cell r="J540">
            <v>638.4</v>
          </cell>
          <cell r="K540">
            <v>25</v>
          </cell>
          <cell r="L540">
            <v>1266.0999999999999</v>
          </cell>
          <cell r="M540">
            <v>19733.900000000001</v>
          </cell>
        </row>
        <row r="541">
          <cell r="A541" t="str">
            <v>RUBELIN VICENTE VICENTE</v>
          </cell>
          <cell r="B541" t="str">
            <v>AYUDANTE</v>
          </cell>
          <cell r="C541" t="str">
            <v>00-402-2661434-1</v>
          </cell>
          <cell r="D541">
            <v>3564</v>
          </cell>
          <cell r="E541">
            <v>11000</v>
          </cell>
          <cell r="F541">
            <v>0</v>
          </cell>
          <cell r="G541">
            <v>11000</v>
          </cell>
          <cell r="H541">
            <v>315.7</v>
          </cell>
          <cell r="I541">
            <v>0</v>
          </cell>
          <cell r="J541">
            <v>334.4</v>
          </cell>
          <cell r="K541">
            <v>25</v>
          </cell>
          <cell r="L541">
            <v>675.1</v>
          </cell>
          <cell r="M541">
            <v>10324.9</v>
          </cell>
        </row>
        <row r="542">
          <cell r="A542" t="str">
            <v>EDDY YOVANNY BAUTISTA ALCANTARA</v>
          </cell>
          <cell r="B542" t="str">
            <v>AYUDANTE</v>
          </cell>
          <cell r="C542" t="str">
            <v>00-110-0002790-1</v>
          </cell>
          <cell r="D542">
            <v>3566</v>
          </cell>
          <cell r="E542">
            <v>11000</v>
          </cell>
          <cell r="F542">
            <v>0</v>
          </cell>
          <cell r="G542">
            <v>11000</v>
          </cell>
          <cell r="H542">
            <v>315.7</v>
          </cell>
          <cell r="I542">
            <v>0</v>
          </cell>
          <cell r="J542">
            <v>334.4</v>
          </cell>
          <cell r="K542">
            <v>25</v>
          </cell>
          <cell r="L542">
            <v>675.1</v>
          </cell>
          <cell r="M542">
            <v>10324.9</v>
          </cell>
        </row>
        <row r="543">
          <cell r="A543" t="str">
            <v>MAURICIO RICHARSON NOEL</v>
          </cell>
          <cell r="B543" t="str">
            <v>AYUDANTE</v>
          </cell>
          <cell r="C543" t="str">
            <v>00-023-0094629-6</v>
          </cell>
          <cell r="D543">
            <v>3568</v>
          </cell>
          <cell r="E543">
            <v>11000</v>
          </cell>
          <cell r="F543">
            <v>0</v>
          </cell>
          <cell r="G543">
            <v>11000</v>
          </cell>
          <cell r="H543">
            <v>315.7</v>
          </cell>
          <cell r="I543">
            <v>0</v>
          </cell>
          <cell r="J543">
            <v>334.4</v>
          </cell>
          <cell r="K543">
            <v>25</v>
          </cell>
          <cell r="L543">
            <v>675.1</v>
          </cell>
          <cell r="M543">
            <v>10324.9</v>
          </cell>
        </row>
        <row r="544">
          <cell r="A544" t="str">
            <v>DENNIS MANOLO PIÑA CORDERO</v>
          </cell>
          <cell r="B544" t="str">
            <v>AYUDANTE</v>
          </cell>
          <cell r="C544" t="str">
            <v>00-012-0036504-5</v>
          </cell>
          <cell r="D544">
            <v>3571</v>
          </cell>
          <cell r="E544">
            <v>11000</v>
          </cell>
          <cell r="F544">
            <v>0</v>
          </cell>
          <cell r="G544">
            <v>11000</v>
          </cell>
          <cell r="H544">
            <v>315.7</v>
          </cell>
          <cell r="I544">
            <v>0</v>
          </cell>
          <cell r="J544">
            <v>334.4</v>
          </cell>
          <cell r="K544">
            <v>25</v>
          </cell>
          <cell r="L544">
            <v>675.1</v>
          </cell>
          <cell r="M544">
            <v>10324.9</v>
          </cell>
        </row>
        <row r="545">
          <cell r="A545" t="str">
            <v>TANIA IRENE GUZMAN VARGAS</v>
          </cell>
          <cell r="B545" t="str">
            <v>CONSERJE</v>
          </cell>
          <cell r="C545" t="str">
            <v>00-012-0036425-3</v>
          </cell>
          <cell r="D545">
            <v>3573</v>
          </cell>
          <cell r="E545">
            <v>11000</v>
          </cell>
          <cell r="F545">
            <v>0</v>
          </cell>
          <cell r="G545">
            <v>11000</v>
          </cell>
          <cell r="H545">
            <v>315.7</v>
          </cell>
          <cell r="I545">
            <v>0</v>
          </cell>
          <cell r="J545">
            <v>334.4</v>
          </cell>
          <cell r="K545">
            <v>3821.32</v>
          </cell>
          <cell r="L545">
            <v>4471.42</v>
          </cell>
          <cell r="M545">
            <v>6528.58</v>
          </cell>
        </row>
        <row r="546">
          <cell r="A546" t="str">
            <v>JOSE MANUEL ANGOMAS</v>
          </cell>
          <cell r="B546" t="str">
            <v>VIGILANTE</v>
          </cell>
          <cell r="C546" t="str">
            <v>00-012-0057906-6</v>
          </cell>
          <cell r="D546">
            <v>3575</v>
          </cell>
          <cell r="E546">
            <v>11000</v>
          </cell>
          <cell r="F546">
            <v>0</v>
          </cell>
          <cell r="G546">
            <v>11000</v>
          </cell>
          <cell r="H546">
            <v>315.7</v>
          </cell>
          <cell r="I546">
            <v>0</v>
          </cell>
          <cell r="J546">
            <v>334.4</v>
          </cell>
          <cell r="K546">
            <v>25</v>
          </cell>
          <cell r="L546">
            <v>675.1</v>
          </cell>
          <cell r="M546">
            <v>10324.9</v>
          </cell>
        </row>
        <row r="547">
          <cell r="A547" t="str">
            <v>JOSE MIGUEL GONZALEZ RODRIGUEZ</v>
          </cell>
          <cell r="B547" t="str">
            <v>AYUDANTE</v>
          </cell>
          <cell r="C547" t="str">
            <v>00-033-0034109-0</v>
          </cell>
          <cell r="D547">
            <v>3581</v>
          </cell>
          <cell r="E547">
            <v>11000</v>
          </cell>
          <cell r="F547">
            <v>0</v>
          </cell>
          <cell r="G547">
            <v>11000</v>
          </cell>
          <cell r="H547">
            <v>315.7</v>
          </cell>
          <cell r="I547">
            <v>0</v>
          </cell>
          <cell r="J547">
            <v>334.4</v>
          </cell>
          <cell r="K547">
            <v>25</v>
          </cell>
          <cell r="L547">
            <v>675.1</v>
          </cell>
          <cell r="M547">
            <v>10324.9</v>
          </cell>
        </row>
        <row r="548">
          <cell r="A548" t="str">
            <v>MARCOS NUÑEZ RPDRIGUEZ</v>
          </cell>
          <cell r="B548" t="str">
            <v>AYUDANTE</v>
          </cell>
          <cell r="C548" t="str">
            <v>00-402-1517118-8</v>
          </cell>
          <cell r="D548">
            <v>3586</v>
          </cell>
          <cell r="E548">
            <v>11000</v>
          </cell>
          <cell r="F548">
            <v>0</v>
          </cell>
          <cell r="G548">
            <v>11000</v>
          </cell>
          <cell r="H548">
            <v>315.7</v>
          </cell>
          <cell r="I548">
            <v>0</v>
          </cell>
          <cell r="J548">
            <v>334.4</v>
          </cell>
          <cell r="K548">
            <v>25</v>
          </cell>
          <cell r="L548">
            <v>675.1</v>
          </cell>
          <cell r="M548">
            <v>10324.9</v>
          </cell>
        </row>
        <row r="549">
          <cell r="A549" t="str">
            <v>REYMUNDO POLANCO CASTRO</v>
          </cell>
          <cell r="B549" t="str">
            <v>AYUDANTE</v>
          </cell>
          <cell r="C549" t="str">
            <v>00-027-0038586-3</v>
          </cell>
          <cell r="D549">
            <v>3592</v>
          </cell>
          <cell r="E549">
            <v>11000</v>
          </cell>
          <cell r="F549">
            <v>0</v>
          </cell>
          <cell r="G549">
            <v>11000</v>
          </cell>
          <cell r="H549">
            <v>315.7</v>
          </cell>
          <cell r="I549">
            <v>0</v>
          </cell>
          <cell r="J549">
            <v>334.4</v>
          </cell>
          <cell r="K549">
            <v>25</v>
          </cell>
          <cell r="L549">
            <v>675.1</v>
          </cell>
          <cell r="M549">
            <v>10324.9</v>
          </cell>
        </row>
        <row r="550">
          <cell r="A550" t="str">
            <v>MICHAEL MIGUEL ALVAREZ DELIZ</v>
          </cell>
          <cell r="B550" t="str">
            <v>AYUDANTE</v>
          </cell>
          <cell r="C550" t="str">
            <v>00-402-2455144-6</v>
          </cell>
          <cell r="D550">
            <v>3598</v>
          </cell>
          <cell r="E550">
            <v>11000</v>
          </cell>
          <cell r="F550">
            <v>0</v>
          </cell>
          <cell r="G550">
            <v>11000</v>
          </cell>
          <cell r="H550">
            <v>315.7</v>
          </cell>
          <cell r="I550">
            <v>0</v>
          </cell>
          <cell r="J550">
            <v>334.4</v>
          </cell>
          <cell r="K550">
            <v>25</v>
          </cell>
          <cell r="L550">
            <v>675.1</v>
          </cell>
          <cell r="M550">
            <v>10324.9</v>
          </cell>
        </row>
        <row r="551">
          <cell r="A551" t="str">
            <v>ANYELINA ALTAGRACIA THOMAS RODRIGUE</v>
          </cell>
          <cell r="B551" t="str">
            <v>AYUDANTE</v>
          </cell>
          <cell r="C551" t="str">
            <v>00-402-3616014-5</v>
          </cell>
          <cell r="D551">
            <v>3602</v>
          </cell>
          <cell r="E551">
            <v>11000</v>
          </cell>
          <cell r="F551">
            <v>0</v>
          </cell>
          <cell r="G551">
            <v>11000</v>
          </cell>
          <cell r="H551">
            <v>315.7</v>
          </cell>
          <cell r="I551">
            <v>0</v>
          </cell>
          <cell r="J551">
            <v>334.4</v>
          </cell>
          <cell r="K551">
            <v>25</v>
          </cell>
          <cell r="L551">
            <v>675.1</v>
          </cell>
          <cell r="M551">
            <v>10324.9</v>
          </cell>
        </row>
        <row r="552">
          <cell r="A552" t="str">
            <v>FRANCISCO DE JESUS ALMONTE PERALTA</v>
          </cell>
          <cell r="B552" t="str">
            <v>AYUDANTE</v>
          </cell>
          <cell r="C552" t="str">
            <v>00-046-0006113-1</v>
          </cell>
          <cell r="D552">
            <v>3604</v>
          </cell>
          <cell r="E552">
            <v>11000</v>
          </cell>
          <cell r="F552">
            <v>0</v>
          </cell>
          <cell r="G552">
            <v>11000</v>
          </cell>
          <cell r="H552">
            <v>315.7</v>
          </cell>
          <cell r="I552">
            <v>0</v>
          </cell>
          <cell r="J552">
            <v>334.4</v>
          </cell>
          <cell r="K552">
            <v>25</v>
          </cell>
          <cell r="L552">
            <v>675.1</v>
          </cell>
          <cell r="M552">
            <v>10324.9</v>
          </cell>
        </row>
        <row r="553">
          <cell r="A553" t="str">
            <v>DIURY JHOSUE BALDAYAC LEONARDO</v>
          </cell>
          <cell r="B553" t="str">
            <v>AYUDANTE</v>
          </cell>
          <cell r="C553" t="str">
            <v>00-044-0024452-3</v>
          </cell>
          <cell r="D553">
            <v>3606</v>
          </cell>
          <cell r="E553">
            <v>11000</v>
          </cell>
          <cell r="F553">
            <v>0</v>
          </cell>
          <cell r="G553">
            <v>11000</v>
          </cell>
          <cell r="H553">
            <v>315.7</v>
          </cell>
          <cell r="I553">
            <v>0</v>
          </cell>
          <cell r="J553">
            <v>334.4</v>
          </cell>
          <cell r="K553">
            <v>25</v>
          </cell>
          <cell r="L553">
            <v>675.1</v>
          </cell>
          <cell r="M553">
            <v>10324.9</v>
          </cell>
        </row>
        <row r="554">
          <cell r="A554" t="str">
            <v>OSCAR ANTONIO MOLINA FRANCISCO</v>
          </cell>
          <cell r="B554" t="str">
            <v>AYUDANTE</v>
          </cell>
          <cell r="C554" t="str">
            <v>00-033-0010995-0</v>
          </cell>
          <cell r="D554">
            <v>3608</v>
          </cell>
          <cell r="E554">
            <v>11000</v>
          </cell>
          <cell r="F554">
            <v>0</v>
          </cell>
          <cell r="G554">
            <v>11000</v>
          </cell>
          <cell r="H554">
            <v>315.7</v>
          </cell>
          <cell r="I554">
            <v>0</v>
          </cell>
          <cell r="J554">
            <v>334.4</v>
          </cell>
          <cell r="K554">
            <v>25</v>
          </cell>
          <cell r="L554">
            <v>675.1</v>
          </cell>
          <cell r="M554">
            <v>10324.9</v>
          </cell>
        </row>
        <row r="555">
          <cell r="A555" t="str">
            <v>CARLOS FABIAN ENCARNACION MARTINEZ</v>
          </cell>
          <cell r="B555" t="str">
            <v>AYUDANTE</v>
          </cell>
          <cell r="C555" t="str">
            <v>00-067-0012845-4</v>
          </cell>
          <cell r="D555">
            <v>3610</v>
          </cell>
          <cell r="E555">
            <v>11000</v>
          </cell>
          <cell r="F555">
            <v>0</v>
          </cell>
          <cell r="G555">
            <v>11000</v>
          </cell>
          <cell r="H555">
            <v>315.7</v>
          </cell>
          <cell r="I555">
            <v>0</v>
          </cell>
          <cell r="J555">
            <v>334.4</v>
          </cell>
          <cell r="K555">
            <v>25</v>
          </cell>
          <cell r="L555">
            <v>675.1</v>
          </cell>
          <cell r="M555">
            <v>10324.9</v>
          </cell>
        </row>
        <row r="556">
          <cell r="A556" t="str">
            <v>YULEYDI MIGUELINA LIRANZO FELIZ</v>
          </cell>
          <cell r="B556" t="str">
            <v>AUXILIAR ADMINISTRATIVO</v>
          </cell>
          <cell r="C556" t="str">
            <v>00-402-2921225-9</v>
          </cell>
          <cell r="D556">
            <v>3612</v>
          </cell>
          <cell r="E556">
            <v>21000</v>
          </cell>
          <cell r="F556">
            <v>0</v>
          </cell>
          <cell r="G556">
            <v>21000</v>
          </cell>
          <cell r="H556">
            <v>602.70000000000005</v>
          </cell>
          <cell r="I556">
            <v>0</v>
          </cell>
          <cell r="J556">
            <v>638.4</v>
          </cell>
          <cell r="K556">
            <v>25</v>
          </cell>
          <cell r="L556">
            <v>1266.0999999999999</v>
          </cell>
          <cell r="M556">
            <v>19733.900000000001</v>
          </cell>
        </row>
        <row r="557">
          <cell r="A557" t="str">
            <v>SANTA DE LA ROSA CASTILLO</v>
          </cell>
          <cell r="B557" t="str">
            <v>CONSERJE</v>
          </cell>
          <cell r="C557" t="str">
            <v>00-029-0012372-6</v>
          </cell>
          <cell r="D557">
            <v>3614</v>
          </cell>
          <cell r="E557">
            <v>11000</v>
          </cell>
          <cell r="F557">
            <v>0</v>
          </cell>
          <cell r="G557">
            <v>11000</v>
          </cell>
          <cell r="H557">
            <v>315.7</v>
          </cell>
          <cell r="I557">
            <v>0</v>
          </cell>
          <cell r="J557">
            <v>334.4</v>
          </cell>
          <cell r="K557">
            <v>25</v>
          </cell>
          <cell r="L557">
            <v>675.1</v>
          </cell>
          <cell r="M557">
            <v>10324.9</v>
          </cell>
        </row>
        <row r="558">
          <cell r="A558" t="str">
            <v>STHEFANY SUGEILI SEPULVEDA CASTILLO</v>
          </cell>
          <cell r="B558" t="str">
            <v>CONSERJE</v>
          </cell>
          <cell r="C558" t="str">
            <v>00-027-0045609-4</v>
          </cell>
          <cell r="D558">
            <v>3616</v>
          </cell>
          <cell r="E558">
            <v>11000</v>
          </cell>
          <cell r="F558">
            <v>0</v>
          </cell>
          <cell r="G558">
            <v>11000</v>
          </cell>
          <cell r="H558">
            <v>315.7</v>
          </cell>
          <cell r="I558">
            <v>0</v>
          </cell>
          <cell r="J558">
            <v>334.4</v>
          </cell>
          <cell r="K558">
            <v>1355</v>
          </cell>
          <cell r="L558">
            <v>2005.1</v>
          </cell>
          <cell r="M558">
            <v>8994.9</v>
          </cell>
        </row>
        <row r="559">
          <cell r="A559" t="str">
            <v>DOMINGO DE LOS SANTOS ALCANTARA</v>
          </cell>
          <cell r="B559" t="str">
            <v>AUXILIAR VETERINARIO</v>
          </cell>
          <cell r="C559" t="str">
            <v>00-011-0000879-4</v>
          </cell>
          <cell r="D559">
            <v>3630</v>
          </cell>
          <cell r="E559">
            <v>11000</v>
          </cell>
          <cell r="F559">
            <v>0</v>
          </cell>
          <cell r="G559">
            <v>11000</v>
          </cell>
          <cell r="H559">
            <v>315.7</v>
          </cell>
          <cell r="I559">
            <v>0</v>
          </cell>
          <cell r="J559">
            <v>334.4</v>
          </cell>
          <cell r="K559">
            <v>25</v>
          </cell>
          <cell r="L559">
            <v>675.1</v>
          </cell>
          <cell r="M559">
            <v>10324.9</v>
          </cell>
        </row>
        <row r="560">
          <cell r="A560" t="str">
            <v>YERMANA YUDITH DIAZ MATISTA</v>
          </cell>
          <cell r="B560" t="str">
            <v>MEDICO VETERINARIO</v>
          </cell>
          <cell r="C560" t="str">
            <v>00-031-0449296-6</v>
          </cell>
          <cell r="D560">
            <v>3632</v>
          </cell>
          <cell r="E560">
            <v>40000</v>
          </cell>
          <cell r="F560">
            <v>0</v>
          </cell>
          <cell r="G560">
            <v>40000</v>
          </cell>
          <cell r="H560">
            <v>1148</v>
          </cell>
          <cell r="I560">
            <v>442.65</v>
          </cell>
          <cell r="J560">
            <v>1216</v>
          </cell>
          <cell r="K560">
            <v>425</v>
          </cell>
          <cell r="L560">
            <v>3231.65</v>
          </cell>
          <cell r="M560">
            <v>36768.35</v>
          </cell>
        </row>
        <row r="561">
          <cell r="A561" t="str">
            <v>SANTA ELENA COLLADO BONILLA DE SANT</v>
          </cell>
          <cell r="B561" t="str">
            <v>CONSERJE</v>
          </cell>
          <cell r="C561" t="str">
            <v>00-031-0365156-2</v>
          </cell>
          <cell r="D561">
            <v>3638</v>
          </cell>
          <cell r="E561">
            <v>11000</v>
          </cell>
          <cell r="F561">
            <v>0</v>
          </cell>
          <cell r="G561">
            <v>11000</v>
          </cell>
          <cell r="H561">
            <v>315.7</v>
          </cell>
          <cell r="I561">
            <v>0</v>
          </cell>
          <cell r="J561">
            <v>334.4</v>
          </cell>
          <cell r="K561">
            <v>25</v>
          </cell>
          <cell r="L561">
            <v>675.1</v>
          </cell>
          <cell r="M561">
            <v>10324.9</v>
          </cell>
        </row>
        <row r="562">
          <cell r="A562" t="str">
            <v>JUANA DISLA TRINIDAD</v>
          </cell>
          <cell r="B562" t="str">
            <v>AYUDANTE</v>
          </cell>
          <cell r="C562" t="str">
            <v>00-031-0182932-7</v>
          </cell>
          <cell r="D562">
            <v>3640</v>
          </cell>
          <cell r="E562">
            <v>11000</v>
          </cell>
          <cell r="F562">
            <v>0</v>
          </cell>
          <cell r="G562">
            <v>11000</v>
          </cell>
          <cell r="H562">
            <v>315.7</v>
          </cell>
          <cell r="I562">
            <v>0</v>
          </cell>
          <cell r="J562">
            <v>334.4</v>
          </cell>
          <cell r="K562">
            <v>25</v>
          </cell>
          <cell r="L562">
            <v>675.1</v>
          </cell>
          <cell r="M562">
            <v>10324.9</v>
          </cell>
        </row>
        <row r="563">
          <cell r="A563" t="str">
            <v>SAURY ANTONIO MARTINEZ</v>
          </cell>
          <cell r="B563" t="str">
            <v>AUXILIAR VETERINARIO</v>
          </cell>
          <cell r="C563" t="str">
            <v>00-001-1378652-9</v>
          </cell>
          <cell r="D563">
            <v>3642</v>
          </cell>
          <cell r="E563">
            <v>10000</v>
          </cell>
          <cell r="F563">
            <v>0</v>
          </cell>
          <cell r="G563">
            <v>10000</v>
          </cell>
          <cell r="H563">
            <v>287</v>
          </cell>
          <cell r="I563">
            <v>0</v>
          </cell>
          <cell r="J563">
            <v>304</v>
          </cell>
          <cell r="K563">
            <v>25</v>
          </cell>
          <cell r="L563">
            <v>616</v>
          </cell>
          <cell r="M563">
            <v>9384</v>
          </cell>
        </row>
        <row r="564">
          <cell r="A564" t="str">
            <v>YVAN JOSE HILARIO SEVERINO</v>
          </cell>
          <cell r="B564" t="str">
            <v>OBRERO (A)</v>
          </cell>
          <cell r="C564" t="str">
            <v>00-057-0010828-4</v>
          </cell>
          <cell r="D564">
            <v>3646</v>
          </cell>
          <cell r="E564">
            <v>11000</v>
          </cell>
          <cell r="F564">
            <v>0</v>
          </cell>
          <cell r="G564">
            <v>11000</v>
          </cell>
          <cell r="H564">
            <v>315.7</v>
          </cell>
          <cell r="I564">
            <v>0</v>
          </cell>
          <cell r="J564">
            <v>334.4</v>
          </cell>
          <cell r="K564">
            <v>25</v>
          </cell>
          <cell r="L564">
            <v>675.1</v>
          </cell>
          <cell r="M564">
            <v>10324.9</v>
          </cell>
        </row>
        <row r="565">
          <cell r="A565" t="str">
            <v>MANUEL LUIS LAPAIX VILLEGA</v>
          </cell>
          <cell r="B565" t="str">
            <v>AYUDANTE</v>
          </cell>
          <cell r="C565" t="str">
            <v>00-012-0098618-8</v>
          </cell>
          <cell r="D565">
            <v>3648</v>
          </cell>
          <cell r="E565">
            <v>10000</v>
          </cell>
          <cell r="F565">
            <v>0</v>
          </cell>
          <cell r="G565">
            <v>10000</v>
          </cell>
          <cell r="H565">
            <v>287</v>
          </cell>
          <cell r="I565">
            <v>0</v>
          </cell>
          <cell r="J565">
            <v>304</v>
          </cell>
          <cell r="K565">
            <v>25</v>
          </cell>
          <cell r="L565">
            <v>616</v>
          </cell>
          <cell r="M565">
            <v>9384</v>
          </cell>
        </row>
        <row r="566">
          <cell r="A566" t="str">
            <v>VIANELY REYES MENDOZA</v>
          </cell>
          <cell r="B566" t="str">
            <v>CONSERJE</v>
          </cell>
          <cell r="C566" t="str">
            <v>00-071-0043495-5</v>
          </cell>
          <cell r="D566">
            <v>3662</v>
          </cell>
          <cell r="E566">
            <v>11000</v>
          </cell>
          <cell r="F566">
            <v>0</v>
          </cell>
          <cell r="G566">
            <v>11000</v>
          </cell>
          <cell r="H566">
            <v>315.7</v>
          </cell>
          <cell r="I566">
            <v>0</v>
          </cell>
          <cell r="J566">
            <v>334.4</v>
          </cell>
          <cell r="K566">
            <v>25</v>
          </cell>
          <cell r="L566">
            <v>675.1</v>
          </cell>
          <cell r="M566">
            <v>10324.9</v>
          </cell>
        </row>
        <row r="567">
          <cell r="A567" t="str">
            <v>LEONARDO BATISTA TERRERO</v>
          </cell>
          <cell r="B567" t="str">
            <v>AYUDANTE</v>
          </cell>
          <cell r="C567" t="str">
            <v>00-021-0007646-8</v>
          </cell>
          <cell r="D567">
            <v>3666</v>
          </cell>
          <cell r="E567">
            <v>11000</v>
          </cell>
          <cell r="F567">
            <v>0</v>
          </cell>
          <cell r="G567">
            <v>11000</v>
          </cell>
          <cell r="H567">
            <v>315.7</v>
          </cell>
          <cell r="I567">
            <v>0</v>
          </cell>
          <cell r="J567">
            <v>334.4</v>
          </cell>
          <cell r="K567">
            <v>25</v>
          </cell>
          <cell r="L567">
            <v>675.1</v>
          </cell>
          <cell r="M567">
            <v>10324.9</v>
          </cell>
        </row>
        <row r="568">
          <cell r="A568" t="str">
            <v>ALVARO LEONEL HIDALGO</v>
          </cell>
          <cell r="B568" t="str">
            <v>AYUDANTE</v>
          </cell>
          <cell r="C568" t="str">
            <v>00-031-0504713-2</v>
          </cell>
          <cell r="D568">
            <v>3668</v>
          </cell>
          <cell r="E568">
            <v>11000</v>
          </cell>
          <cell r="F568">
            <v>0</v>
          </cell>
          <cell r="G568">
            <v>11000</v>
          </cell>
          <cell r="H568">
            <v>315.7</v>
          </cell>
          <cell r="I568">
            <v>0</v>
          </cell>
          <cell r="J568">
            <v>334.4</v>
          </cell>
          <cell r="K568">
            <v>25</v>
          </cell>
          <cell r="L568">
            <v>675.1</v>
          </cell>
          <cell r="M568">
            <v>10324.9</v>
          </cell>
        </row>
        <row r="569">
          <cell r="A569" t="str">
            <v>LEONEL AVELINO CASTILLO NUÑEZ</v>
          </cell>
          <cell r="B569" t="str">
            <v>AYUDANTE</v>
          </cell>
          <cell r="C569" t="str">
            <v>00-402-2282105-6</v>
          </cell>
          <cell r="D569">
            <v>3674</v>
          </cell>
          <cell r="E569">
            <v>11000</v>
          </cell>
          <cell r="F569">
            <v>0</v>
          </cell>
          <cell r="G569">
            <v>11000</v>
          </cell>
          <cell r="H569">
            <v>315.7</v>
          </cell>
          <cell r="I569">
            <v>0</v>
          </cell>
          <cell r="J569">
            <v>334.4</v>
          </cell>
          <cell r="K569">
            <v>25</v>
          </cell>
          <cell r="L569">
            <v>675.1</v>
          </cell>
          <cell r="M569">
            <v>10324.9</v>
          </cell>
        </row>
        <row r="570">
          <cell r="A570" t="str">
            <v>JOSE RAMON PERALTA LOPEZ</v>
          </cell>
          <cell r="B570" t="str">
            <v>AYUDANTE</v>
          </cell>
          <cell r="C570" t="str">
            <v>00-402-1915099-8</v>
          </cell>
          <cell r="D570">
            <v>3676</v>
          </cell>
          <cell r="E570">
            <v>11000</v>
          </cell>
          <cell r="F570">
            <v>0</v>
          </cell>
          <cell r="G570">
            <v>11000</v>
          </cell>
          <cell r="H570">
            <v>315.7</v>
          </cell>
          <cell r="I570">
            <v>0</v>
          </cell>
          <cell r="J570">
            <v>334.4</v>
          </cell>
          <cell r="K570">
            <v>25</v>
          </cell>
          <cell r="L570">
            <v>675.1</v>
          </cell>
          <cell r="M570">
            <v>10324.9</v>
          </cell>
        </row>
        <row r="571">
          <cell r="A571" t="str">
            <v>MARIA CASILDA VASQUEZ CABRERA</v>
          </cell>
          <cell r="B571" t="str">
            <v>SECRETARIA</v>
          </cell>
          <cell r="C571" t="str">
            <v>00-054-0127917-8</v>
          </cell>
          <cell r="D571">
            <v>3678</v>
          </cell>
          <cell r="E571">
            <v>21000</v>
          </cell>
          <cell r="F571">
            <v>0</v>
          </cell>
          <cell r="G571">
            <v>21000</v>
          </cell>
          <cell r="H571">
            <v>602.70000000000005</v>
          </cell>
          <cell r="I571">
            <v>0</v>
          </cell>
          <cell r="J571">
            <v>638.4</v>
          </cell>
          <cell r="K571">
            <v>1537.45</v>
          </cell>
          <cell r="L571">
            <v>2778.55</v>
          </cell>
          <cell r="M571">
            <v>18221.45</v>
          </cell>
        </row>
        <row r="572">
          <cell r="A572" t="str">
            <v>DAVID ALEJANDRO NOVAS MEDINA</v>
          </cell>
          <cell r="B572" t="str">
            <v>AYUDANTE</v>
          </cell>
          <cell r="C572" t="str">
            <v>00-077-0007218-9</v>
          </cell>
          <cell r="D572">
            <v>3690</v>
          </cell>
          <cell r="E572">
            <v>11000</v>
          </cell>
          <cell r="F572">
            <v>0</v>
          </cell>
          <cell r="G572">
            <v>11000</v>
          </cell>
          <cell r="H572">
            <v>315.7</v>
          </cell>
          <cell r="I572">
            <v>0</v>
          </cell>
          <cell r="J572">
            <v>334.4</v>
          </cell>
          <cell r="K572">
            <v>25</v>
          </cell>
          <cell r="L572">
            <v>675.1</v>
          </cell>
          <cell r="M572">
            <v>10324.9</v>
          </cell>
        </row>
        <row r="573">
          <cell r="A573" t="str">
            <v>KATTY ALTAGRACIA GONZALEZ ARTILES</v>
          </cell>
          <cell r="B573" t="str">
            <v>CONSERJE</v>
          </cell>
          <cell r="C573" t="str">
            <v>00-037-0054611-6</v>
          </cell>
          <cell r="D573">
            <v>3691</v>
          </cell>
          <cell r="E573">
            <v>11000</v>
          </cell>
          <cell r="F573">
            <v>0</v>
          </cell>
          <cell r="G573">
            <v>11000</v>
          </cell>
          <cell r="H573">
            <v>315.7</v>
          </cell>
          <cell r="I573">
            <v>0</v>
          </cell>
          <cell r="J573">
            <v>334.4</v>
          </cell>
          <cell r="K573">
            <v>25</v>
          </cell>
          <cell r="L573">
            <v>675.1</v>
          </cell>
          <cell r="M573">
            <v>10324.9</v>
          </cell>
        </row>
        <row r="574">
          <cell r="A574" t="str">
            <v>RAFAEL BIENVENIDO NUÑEZ MIESES</v>
          </cell>
          <cell r="B574" t="str">
            <v>MEDICO VETERINARIO</v>
          </cell>
          <cell r="C574" t="str">
            <v>00-001-0321252-8</v>
          </cell>
          <cell r="D574">
            <v>3724</v>
          </cell>
          <cell r="E574">
            <v>50000</v>
          </cell>
          <cell r="F574">
            <v>0</v>
          </cell>
          <cell r="G574">
            <v>50000</v>
          </cell>
          <cell r="H574">
            <v>1435</v>
          </cell>
          <cell r="I574">
            <v>1854</v>
          </cell>
          <cell r="J574">
            <v>1520</v>
          </cell>
          <cell r="K574">
            <v>6457.4</v>
          </cell>
          <cell r="L574">
            <v>11266.4</v>
          </cell>
          <cell r="M574">
            <v>38733.599999999999</v>
          </cell>
        </row>
        <row r="575">
          <cell r="A575" t="str">
            <v>FELIPE LEONARDO REYES MARMOLEJOS</v>
          </cell>
          <cell r="B575" t="str">
            <v>SUB-DIRECTOR</v>
          </cell>
          <cell r="C575" t="str">
            <v>00-047-0130265-7</v>
          </cell>
          <cell r="D575">
            <v>3725</v>
          </cell>
          <cell r="E575">
            <v>80000</v>
          </cell>
          <cell r="F575">
            <v>0</v>
          </cell>
          <cell r="G575">
            <v>80000</v>
          </cell>
          <cell r="H575">
            <v>2296</v>
          </cell>
          <cell r="I575">
            <v>7400.87</v>
          </cell>
          <cell r="J575">
            <v>2432</v>
          </cell>
          <cell r="K575">
            <v>425</v>
          </cell>
          <cell r="L575">
            <v>12553.87</v>
          </cell>
          <cell r="M575">
            <v>67446.13</v>
          </cell>
        </row>
        <row r="576">
          <cell r="A576" t="str">
            <v>LUIS JOSE RAMIREZ VASQUEZ</v>
          </cell>
          <cell r="B576" t="str">
            <v>OBRERO (A)</v>
          </cell>
          <cell r="C576" t="str">
            <v>00-402-1122607-7</v>
          </cell>
          <cell r="D576">
            <v>3727</v>
          </cell>
          <cell r="E576">
            <v>11000</v>
          </cell>
          <cell r="F576">
            <v>0</v>
          </cell>
          <cell r="G576">
            <v>11000</v>
          </cell>
          <cell r="H576">
            <v>315.7</v>
          </cell>
          <cell r="I576">
            <v>0</v>
          </cell>
          <cell r="J576">
            <v>334.4</v>
          </cell>
          <cell r="K576">
            <v>25</v>
          </cell>
          <cell r="L576">
            <v>675.1</v>
          </cell>
          <cell r="M576">
            <v>10324.9</v>
          </cell>
        </row>
        <row r="577">
          <cell r="A577" t="str">
            <v>ANTONIO TERRERO ENCARNACION</v>
          </cell>
          <cell r="B577" t="str">
            <v>CHOFER</v>
          </cell>
          <cell r="C577" t="str">
            <v>00-001-0505274-0</v>
          </cell>
          <cell r="D577">
            <v>3733</v>
          </cell>
          <cell r="E577">
            <v>15000</v>
          </cell>
          <cell r="F577">
            <v>0</v>
          </cell>
          <cell r="G577">
            <v>15000</v>
          </cell>
          <cell r="H577">
            <v>430.5</v>
          </cell>
          <cell r="I577">
            <v>0</v>
          </cell>
          <cell r="J577">
            <v>456</v>
          </cell>
          <cell r="K577">
            <v>25</v>
          </cell>
          <cell r="L577">
            <v>911.5</v>
          </cell>
          <cell r="M577">
            <v>14088.5</v>
          </cell>
        </row>
        <row r="578">
          <cell r="A578" t="str">
            <v>STEFFANY HIDALGO ORTEGA</v>
          </cell>
          <cell r="B578" t="str">
            <v>AYUDANTE</v>
          </cell>
          <cell r="C578" t="str">
            <v>00-223-0018496-1</v>
          </cell>
          <cell r="D578">
            <v>3735</v>
          </cell>
          <cell r="E578">
            <v>11000</v>
          </cell>
          <cell r="F578">
            <v>0</v>
          </cell>
          <cell r="G578">
            <v>11000</v>
          </cell>
          <cell r="H578">
            <v>315.7</v>
          </cell>
          <cell r="I578">
            <v>0</v>
          </cell>
          <cell r="J578">
            <v>334.4</v>
          </cell>
          <cell r="K578">
            <v>25</v>
          </cell>
          <cell r="L578">
            <v>675.1</v>
          </cell>
          <cell r="M578">
            <v>10324.9</v>
          </cell>
        </row>
        <row r="579">
          <cell r="A579" t="str">
            <v>CLAUDIO PINALES PEREZ</v>
          </cell>
          <cell r="B579" t="str">
            <v>AYUDANTE</v>
          </cell>
          <cell r="C579" t="str">
            <v>00-011-0024694-9</v>
          </cell>
          <cell r="D579">
            <v>1</v>
          </cell>
          <cell r="E579">
            <v>11000</v>
          </cell>
          <cell r="F579">
            <v>0</v>
          </cell>
          <cell r="G579">
            <v>11000</v>
          </cell>
          <cell r="H579">
            <v>315.7</v>
          </cell>
          <cell r="I579">
            <v>0</v>
          </cell>
          <cell r="J579">
            <v>334.4</v>
          </cell>
          <cell r="K579">
            <v>25</v>
          </cell>
          <cell r="L579">
            <v>675.1</v>
          </cell>
          <cell r="M579">
            <v>10324.9</v>
          </cell>
        </row>
        <row r="580">
          <cell r="A580" t="str">
            <v>ERNESTO HIPOLITO TERRERO QUEZADA</v>
          </cell>
          <cell r="B580" t="str">
            <v>AYUDANTE</v>
          </cell>
          <cell r="C580" t="str">
            <v>00-011-0014257-7</v>
          </cell>
          <cell r="D580">
            <v>2</v>
          </cell>
          <cell r="E580">
            <v>11000</v>
          </cell>
          <cell r="F580">
            <v>0</v>
          </cell>
          <cell r="G580">
            <v>11000</v>
          </cell>
          <cell r="H580">
            <v>315.7</v>
          </cell>
          <cell r="I580">
            <v>0</v>
          </cell>
          <cell r="J580">
            <v>334.4</v>
          </cell>
          <cell r="K580">
            <v>25</v>
          </cell>
          <cell r="L580">
            <v>675.1</v>
          </cell>
          <cell r="M580">
            <v>10324.9</v>
          </cell>
        </row>
        <row r="581">
          <cell r="A581" t="str">
            <v>ALEJANDRO JIMENEZ SANCHEZ</v>
          </cell>
          <cell r="B581" t="str">
            <v>AYUDANTE</v>
          </cell>
          <cell r="C581" t="str">
            <v>00-110-0000836-4</v>
          </cell>
          <cell r="D581">
            <v>4</v>
          </cell>
          <cell r="E581">
            <v>11000</v>
          </cell>
          <cell r="F581">
            <v>0</v>
          </cell>
          <cell r="G581">
            <v>11000</v>
          </cell>
          <cell r="H581">
            <v>315.7</v>
          </cell>
          <cell r="I581">
            <v>0</v>
          </cell>
          <cell r="J581">
            <v>334.4</v>
          </cell>
          <cell r="K581">
            <v>25</v>
          </cell>
          <cell r="L581">
            <v>675.1</v>
          </cell>
          <cell r="M581">
            <v>10324.9</v>
          </cell>
        </row>
        <row r="582">
          <cell r="A582" t="str">
            <v>ESTEBAN GILBERTO FELIZ REYES</v>
          </cell>
          <cell r="B582" t="str">
            <v>AUXILIAR ADMINISTRATIVO</v>
          </cell>
          <cell r="C582" t="str">
            <v>00-402-2513568-6</v>
          </cell>
          <cell r="D582">
            <v>10</v>
          </cell>
          <cell r="E582">
            <v>21000</v>
          </cell>
          <cell r="F582">
            <v>0</v>
          </cell>
          <cell r="G582">
            <v>21000</v>
          </cell>
          <cell r="H582">
            <v>602.70000000000005</v>
          </cell>
          <cell r="I582">
            <v>0</v>
          </cell>
          <cell r="J582">
            <v>638.4</v>
          </cell>
          <cell r="K582">
            <v>25</v>
          </cell>
          <cell r="L582">
            <v>1266.0999999999999</v>
          </cell>
          <cell r="M582">
            <v>19733.900000000001</v>
          </cell>
        </row>
        <row r="583">
          <cell r="A583" t="str">
            <v>MELVIN BIENVENIDO SANTANA PEÑA</v>
          </cell>
          <cell r="B583" t="str">
            <v>AUXILIAR VETERINARIO</v>
          </cell>
          <cell r="C583" t="str">
            <v>00-003-0087530-9</v>
          </cell>
          <cell r="D583">
            <v>4</v>
          </cell>
          <cell r="E583">
            <v>11000</v>
          </cell>
          <cell r="F583">
            <v>0</v>
          </cell>
          <cell r="G583">
            <v>11000</v>
          </cell>
          <cell r="H583">
            <v>315.7</v>
          </cell>
          <cell r="I583">
            <v>0</v>
          </cell>
          <cell r="J583">
            <v>334.4</v>
          </cell>
          <cell r="K583">
            <v>25</v>
          </cell>
          <cell r="L583">
            <v>675.1</v>
          </cell>
          <cell r="M583">
            <v>10324.9</v>
          </cell>
        </row>
        <row r="584">
          <cell r="A584" t="str">
            <v>TEODORO ANDRES ORTIZ ESPINAL</v>
          </cell>
          <cell r="B584" t="str">
            <v>AUXILIAR VETERINARIO</v>
          </cell>
          <cell r="C584" t="str">
            <v>00-052-0000887-7</v>
          </cell>
          <cell r="D584">
            <v>6</v>
          </cell>
          <cell r="E584">
            <v>11000</v>
          </cell>
          <cell r="F584">
            <v>0</v>
          </cell>
          <cell r="G584">
            <v>11000</v>
          </cell>
          <cell r="H584">
            <v>315.7</v>
          </cell>
          <cell r="I584">
            <v>0</v>
          </cell>
          <cell r="J584">
            <v>334.4</v>
          </cell>
          <cell r="K584">
            <v>25</v>
          </cell>
          <cell r="L584">
            <v>675.1</v>
          </cell>
          <cell r="M584">
            <v>10324.9</v>
          </cell>
        </row>
        <row r="585">
          <cell r="A585" t="str">
            <v>MARIA CLAVEL PEREZ SOTO</v>
          </cell>
          <cell r="B585" t="str">
            <v>SECRETARIA</v>
          </cell>
          <cell r="C585" t="str">
            <v>00-001-0540687-0</v>
          </cell>
          <cell r="D585">
            <v>11</v>
          </cell>
          <cell r="E585">
            <v>22050</v>
          </cell>
          <cell r="F585">
            <v>0</v>
          </cell>
          <cell r="G585">
            <v>22050</v>
          </cell>
          <cell r="H585">
            <v>632.84</v>
          </cell>
          <cell r="I585">
            <v>0</v>
          </cell>
          <cell r="J585">
            <v>670.32</v>
          </cell>
          <cell r="K585">
            <v>1637.45</v>
          </cell>
          <cell r="L585">
            <v>2940.61</v>
          </cell>
          <cell r="M585">
            <v>19109.39</v>
          </cell>
        </row>
        <row r="586">
          <cell r="A586" t="str">
            <v>YURI VLADIMIR RODRIGUEZ RODRIGUEZ</v>
          </cell>
          <cell r="B586" t="str">
            <v>TECNICO</v>
          </cell>
          <cell r="C586" t="str">
            <v>00-023-0027442-6</v>
          </cell>
          <cell r="D586">
            <v>16</v>
          </cell>
          <cell r="E586">
            <v>50000</v>
          </cell>
          <cell r="F586">
            <v>0</v>
          </cell>
          <cell r="G586">
            <v>50000</v>
          </cell>
          <cell r="H586">
            <v>1435</v>
          </cell>
          <cell r="I586">
            <v>1854</v>
          </cell>
          <cell r="J586">
            <v>1520</v>
          </cell>
          <cell r="K586">
            <v>425</v>
          </cell>
          <cell r="L586">
            <v>5234</v>
          </cell>
          <cell r="M586">
            <v>44766</v>
          </cell>
        </row>
        <row r="587">
          <cell r="A587" t="str">
            <v>ARIEL ALBERTO BERROA MIESES</v>
          </cell>
          <cell r="B587" t="str">
            <v>AUXILIAR VETERINARIO</v>
          </cell>
          <cell r="C587" t="str">
            <v>00-223-0025702-3</v>
          </cell>
          <cell r="D587">
            <v>19</v>
          </cell>
          <cell r="E587">
            <v>11000</v>
          </cell>
          <cell r="F587">
            <v>0</v>
          </cell>
          <cell r="G587">
            <v>11000</v>
          </cell>
          <cell r="H587">
            <v>315.7</v>
          </cell>
          <cell r="I587">
            <v>0</v>
          </cell>
          <cell r="J587">
            <v>334.4</v>
          </cell>
          <cell r="K587">
            <v>25</v>
          </cell>
          <cell r="L587">
            <v>675.1</v>
          </cell>
          <cell r="M587">
            <v>10324.9</v>
          </cell>
        </row>
        <row r="588">
          <cell r="A588" t="str">
            <v>JORGE LUIS PARRA LOPEZ</v>
          </cell>
          <cell r="B588" t="str">
            <v>TECNICO</v>
          </cell>
          <cell r="C588" t="str">
            <v>00-032-0035748-5</v>
          </cell>
          <cell r="D588">
            <v>21</v>
          </cell>
          <cell r="E588">
            <v>40000</v>
          </cell>
          <cell r="F588">
            <v>0</v>
          </cell>
          <cell r="G588">
            <v>40000</v>
          </cell>
          <cell r="H588">
            <v>1148</v>
          </cell>
          <cell r="I588">
            <v>215.78</v>
          </cell>
          <cell r="J588">
            <v>1216</v>
          </cell>
          <cell r="K588">
            <v>1937.45</v>
          </cell>
          <cell r="L588">
            <v>4517.2299999999996</v>
          </cell>
          <cell r="M588">
            <v>35482.769999999997</v>
          </cell>
        </row>
        <row r="589">
          <cell r="A589" t="str">
            <v>JOSE LUIS BRITO CARDENA</v>
          </cell>
          <cell r="B589" t="str">
            <v>AUXILIAR VETERINARIO</v>
          </cell>
          <cell r="C589" t="str">
            <v>00-060-0009094-1</v>
          </cell>
          <cell r="D589">
            <v>29</v>
          </cell>
          <cell r="E589">
            <v>11000</v>
          </cell>
          <cell r="F589">
            <v>0</v>
          </cell>
          <cell r="G589">
            <v>11000</v>
          </cell>
          <cell r="H589">
            <v>315.7</v>
          </cell>
          <cell r="I589">
            <v>0</v>
          </cell>
          <cell r="J589">
            <v>334.4</v>
          </cell>
          <cell r="K589">
            <v>25</v>
          </cell>
          <cell r="L589">
            <v>675.1</v>
          </cell>
          <cell r="M589">
            <v>10324.9</v>
          </cell>
        </row>
        <row r="590">
          <cell r="A590" t="str">
            <v>LEONEL IBRAHIM CASTILLO CRUCEN</v>
          </cell>
          <cell r="B590" t="str">
            <v>TECNICO I</v>
          </cell>
          <cell r="C590" t="str">
            <v>00-028-0009668-3</v>
          </cell>
          <cell r="D590">
            <v>33</v>
          </cell>
          <cell r="E590">
            <v>50000</v>
          </cell>
          <cell r="F590">
            <v>0</v>
          </cell>
          <cell r="G590">
            <v>50000</v>
          </cell>
          <cell r="H590">
            <v>1435</v>
          </cell>
          <cell r="I590">
            <v>1854</v>
          </cell>
          <cell r="J590">
            <v>1520</v>
          </cell>
          <cell r="K590">
            <v>18778.080000000002</v>
          </cell>
          <cell r="L590">
            <v>23587.08</v>
          </cell>
          <cell r="M590">
            <v>26412.92</v>
          </cell>
        </row>
        <row r="591">
          <cell r="A591" t="str">
            <v>JINNETTE STEFANY GARO DE LEON</v>
          </cell>
          <cell r="B591" t="str">
            <v>DIGITADORA</v>
          </cell>
          <cell r="C591" t="str">
            <v>00-223-0161585-6</v>
          </cell>
          <cell r="D591">
            <v>39</v>
          </cell>
          <cell r="E591">
            <v>22050</v>
          </cell>
          <cell r="F591">
            <v>0</v>
          </cell>
          <cell r="G591">
            <v>22050</v>
          </cell>
          <cell r="H591">
            <v>632.84</v>
          </cell>
          <cell r="I591">
            <v>0</v>
          </cell>
          <cell r="J591">
            <v>670.32</v>
          </cell>
          <cell r="K591">
            <v>25</v>
          </cell>
          <cell r="L591">
            <v>1328.16</v>
          </cell>
          <cell r="M591">
            <v>20721.84</v>
          </cell>
        </row>
        <row r="592">
          <cell r="A592" t="str">
            <v>YANILDA VARGAS DE LA ROSA</v>
          </cell>
          <cell r="B592" t="str">
            <v>TECNICO</v>
          </cell>
          <cell r="C592" t="str">
            <v>00-073-0010221-2</v>
          </cell>
          <cell r="D592">
            <v>45</v>
          </cell>
          <cell r="E592">
            <v>40000</v>
          </cell>
          <cell r="F592">
            <v>0</v>
          </cell>
          <cell r="G592">
            <v>40000</v>
          </cell>
          <cell r="H592">
            <v>1148</v>
          </cell>
          <cell r="I592">
            <v>442.65</v>
          </cell>
          <cell r="J592">
            <v>1216</v>
          </cell>
          <cell r="K592">
            <v>425</v>
          </cell>
          <cell r="L592">
            <v>3231.65</v>
          </cell>
          <cell r="M592">
            <v>36768.35</v>
          </cell>
        </row>
        <row r="593">
          <cell r="A593" t="str">
            <v>ANANGI DEL CARMEN DURAN SOTO</v>
          </cell>
          <cell r="B593" t="str">
            <v>TECNICO</v>
          </cell>
          <cell r="C593" t="str">
            <v>00-223-0114547-4</v>
          </cell>
          <cell r="D593">
            <v>51</v>
          </cell>
          <cell r="E593">
            <v>40000</v>
          </cell>
          <cell r="F593">
            <v>0</v>
          </cell>
          <cell r="G593">
            <v>40000</v>
          </cell>
          <cell r="H593">
            <v>1148</v>
          </cell>
          <cell r="I593">
            <v>442.65</v>
          </cell>
          <cell r="J593">
            <v>1216</v>
          </cell>
          <cell r="K593">
            <v>525</v>
          </cell>
          <cell r="L593">
            <v>3331.65</v>
          </cell>
          <cell r="M593">
            <v>36668.35</v>
          </cell>
        </row>
        <row r="594">
          <cell r="A594" t="str">
            <v>EDISON ARMANDO VLADIMIR SANCHEZ SOS</v>
          </cell>
          <cell r="B594" t="str">
            <v>TECNICO</v>
          </cell>
          <cell r="C594" t="str">
            <v>00-001-0772194-6</v>
          </cell>
          <cell r="D594">
            <v>54</v>
          </cell>
          <cell r="E594">
            <v>40000</v>
          </cell>
          <cell r="F594">
            <v>0</v>
          </cell>
          <cell r="G594">
            <v>40000</v>
          </cell>
          <cell r="H594">
            <v>1148</v>
          </cell>
          <cell r="I594">
            <v>442.65</v>
          </cell>
          <cell r="J594">
            <v>1216</v>
          </cell>
          <cell r="K594">
            <v>425</v>
          </cell>
          <cell r="L594">
            <v>3231.65</v>
          </cell>
          <cell r="M594">
            <v>36768.35</v>
          </cell>
        </row>
        <row r="595">
          <cell r="A595" t="str">
            <v>TAINA CUEVAS TEJEDA</v>
          </cell>
          <cell r="B595" t="str">
            <v>TECNICO</v>
          </cell>
          <cell r="C595" t="str">
            <v>00-402-2237172-2</v>
          </cell>
          <cell r="D595">
            <v>58</v>
          </cell>
          <cell r="E595">
            <v>35000</v>
          </cell>
          <cell r="F595">
            <v>0</v>
          </cell>
          <cell r="G595">
            <v>35000</v>
          </cell>
          <cell r="H595">
            <v>1004.5</v>
          </cell>
          <cell r="I595">
            <v>0</v>
          </cell>
          <cell r="J595">
            <v>1064</v>
          </cell>
          <cell r="K595">
            <v>375</v>
          </cell>
          <cell r="L595">
            <v>2443.5</v>
          </cell>
          <cell r="M595">
            <v>32556.5</v>
          </cell>
        </row>
        <row r="596">
          <cell r="A596" t="str">
            <v>RAMON DIONICIO UREÑA PERALTA</v>
          </cell>
          <cell r="B596" t="str">
            <v>ENCARGADO (A)</v>
          </cell>
          <cell r="C596" t="str">
            <v>00-093-0040778-1</v>
          </cell>
          <cell r="D596">
            <v>73</v>
          </cell>
          <cell r="E596">
            <v>50000</v>
          </cell>
          <cell r="F596">
            <v>0</v>
          </cell>
          <cell r="G596">
            <v>50000</v>
          </cell>
          <cell r="H596">
            <v>1435</v>
          </cell>
          <cell r="I596">
            <v>1854</v>
          </cell>
          <cell r="J596">
            <v>1520</v>
          </cell>
          <cell r="K596">
            <v>525</v>
          </cell>
          <cell r="L596">
            <v>5334</v>
          </cell>
          <cell r="M596">
            <v>44666</v>
          </cell>
        </row>
        <row r="597">
          <cell r="A597" t="str">
            <v>SANTA PATRICIA MEJIA GUZMAN</v>
          </cell>
          <cell r="B597" t="str">
            <v>SECRETARIA</v>
          </cell>
          <cell r="C597" t="str">
            <v>00-031-0461709-1</v>
          </cell>
          <cell r="D597">
            <v>73</v>
          </cell>
          <cell r="E597">
            <v>22050</v>
          </cell>
          <cell r="F597">
            <v>0</v>
          </cell>
          <cell r="G597">
            <v>22050</v>
          </cell>
          <cell r="H597">
            <v>632.84</v>
          </cell>
          <cell r="I597">
            <v>0</v>
          </cell>
          <cell r="J597">
            <v>670.32</v>
          </cell>
          <cell r="K597">
            <v>25</v>
          </cell>
          <cell r="L597">
            <v>1328.16</v>
          </cell>
          <cell r="M597">
            <v>20721.84</v>
          </cell>
        </row>
        <row r="598">
          <cell r="A598" t="str">
            <v>ERVIN JULIAN ROA DE LOS SANTOS</v>
          </cell>
          <cell r="B598" t="str">
            <v>TECNICO</v>
          </cell>
          <cell r="C598" t="str">
            <v>00-011-0002934-5</v>
          </cell>
          <cell r="D598">
            <v>77</v>
          </cell>
          <cell r="E598">
            <v>50000</v>
          </cell>
          <cell r="F598">
            <v>0</v>
          </cell>
          <cell r="G598">
            <v>50000</v>
          </cell>
          <cell r="H598">
            <v>1435</v>
          </cell>
          <cell r="I598">
            <v>1400.27</v>
          </cell>
          <cell r="J598">
            <v>1520</v>
          </cell>
          <cell r="K598">
            <v>13787.44</v>
          </cell>
          <cell r="L598">
            <v>18142.71</v>
          </cell>
          <cell r="M598">
            <v>31857.29</v>
          </cell>
        </row>
        <row r="599">
          <cell r="A599" t="str">
            <v>FRANCISCO R. RODRIGUEZ NUNEZ</v>
          </cell>
          <cell r="B599" t="str">
            <v>TECNICO</v>
          </cell>
          <cell r="C599" t="str">
            <v>00-028-0024855-7</v>
          </cell>
          <cell r="D599">
            <v>77</v>
          </cell>
          <cell r="E599">
            <v>50000</v>
          </cell>
          <cell r="F599">
            <v>0</v>
          </cell>
          <cell r="G599">
            <v>50000</v>
          </cell>
          <cell r="H599">
            <v>1435</v>
          </cell>
          <cell r="I599">
            <v>1854</v>
          </cell>
          <cell r="J599">
            <v>1520</v>
          </cell>
          <cell r="K599">
            <v>10785</v>
          </cell>
          <cell r="L599">
            <v>15594</v>
          </cell>
          <cell r="M599">
            <v>34406</v>
          </cell>
        </row>
        <row r="600">
          <cell r="A600" t="str">
            <v>JULIA ALTAGRACIA MANCEBO PACHECO</v>
          </cell>
          <cell r="B600" t="str">
            <v>CONSERJE</v>
          </cell>
          <cell r="C600" t="str">
            <v>00-001-0840948-3</v>
          </cell>
          <cell r="D600">
            <v>80</v>
          </cell>
          <cell r="E600">
            <v>11000</v>
          </cell>
          <cell r="F600">
            <v>0</v>
          </cell>
          <cell r="G600">
            <v>11000</v>
          </cell>
          <cell r="H600">
            <v>315.7</v>
          </cell>
          <cell r="I600">
            <v>0</v>
          </cell>
          <cell r="J600">
            <v>334.4</v>
          </cell>
          <cell r="K600">
            <v>1537.45</v>
          </cell>
          <cell r="L600">
            <v>2187.5500000000002</v>
          </cell>
          <cell r="M600">
            <v>8812.4500000000007</v>
          </cell>
        </row>
        <row r="601">
          <cell r="A601" t="str">
            <v>SANTA JOSEFINA ARIAS CARMONA</v>
          </cell>
          <cell r="B601" t="str">
            <v>ENCARGADO (A)</v>
          </cell>
          <cell r="C601" t="str">
            <v>00-003-0033875-3</v>
          </cell>
          <cell r="D601">
            <v>84</v>
          </cell>
          <cell r="E601">
            <v>45000</v>
          </cell>
          <cell r="F601">
            <v>0</v>
          </cell>
          <cell r="G601">
            <v>45000</v>
          </cell>
          <cell r="H601">
            <v>1291.5</v>
          </cell>
          <cell r="I601">
            <v>1148.33</v>
          </cell>
          <cell r="J601">
            <v>1368</v>
          </cell>
          <cell r="K601">
            <v>25</v>
          </cell>
          <cell r="L601">
            <v>3832.83</v>
          </cell>
          <cell r="M601">
            <v>41167.17</v>
          </cell>
        </row>
        <row r="602">
          <cell r="A602" t="str">
            <v>ALEXANDRA DEL CARMEN TEJEDA PEÑA</v>
          </cell>
          <cell r="B602" t="str">
            <v>TECNICO</v>
          </cell>
          <cell r="C602" t="str">
            <v>00-041-0013597-1</v>
          </cell>
          <cell r="D602">
            <v>92</v>
          </cell>
          <cell r="E602">
            <v>50000</v>
          </cell>
          <cell r="F602">
            <v>0</v>
          </cell>
          <cell r="G602">
            <v>50000</v>
          </cell>
          <cell r="H602">
            <v>1435</v>
          </cell>
          <cell r="I602">
            <v>1854</v>
          </cell>
          <cell r="J602">
            <v>1520</v>
          </cell>
          <cell r="K602">
            <v>1025</v>
          </cell>
          <cell r="L602">
            <v>5834</v>
          </cell>
          <cell r="M602">
            <v>44166</v>
          </cell>
        </row>
        <row r="603">
          <cell r="A603" t="str">
            <v>FREDDY DILONE ULLOA</v>
          </cell>
          <cell r="B603" t="str">
            <v>TECNICO</v>
          </cell>
          <cell r="C603" t="str">
            <v>00-054-0106463-8</v>
          </cell>
          <cell r="D603">
            <v>102</v>
          </cell>
          <cell r="E603">
            <v>50000</v>
          </cell>
          <cell r="F603">
            <v>0</v>
          </cell>
          <cell r="G603">
            <v>50000</v>
          </cell>
          <cell r="H603">
            <v>1435</v>
          </cell>
          <cell r="I603">
            <v>1854</v>
          </cell>
          <cell r="J603">
            <v>1520</v>
          </cell>
          <cell r="K603">
            <v>975</v>
          </cell>
          <cell r="L603">
            <v>5784</v>
          </cell>
          <cell r="M603">
            <v>44216</v>
          </cell>
        </row>
        <row r="604">
          <cell r="A604" t="str">
            <v>CYNTHIA ISABEL DIAZ SANTANA</v>
          </cell>
          <cell r="B604" t="str">
            <v>TECNICO</v>
          </cell>
          <cell r="C604" t="str">
            <v>00-027-0005416-2</v>
          </cell>
          <cell r="D604">
            <v>127</v>
          </cell>
          <cell r="E604">
            <v>45000</v>
          </cell>
          <cell r="F604">
            <v>0</v>
          </cell>
          <cell r="G604">
            <v>45000</v>
          </cell>
          <cell r="H604">
            <v>1291.5</v>
          </cell>
          <cell r="I604">
            <v>1148.33</v>
          </cell>
          <cell r="J604">
            <v>1368</v>
          </cell>
          <cell r="K604">
            <v>25</v>
          </cell>
          <cell r="L604">
            <v>3832.83</v>
          </cell>
          <cell r="M604">
            <v>41167.17</v>
          </cell>
        </row>
        <row r="605">
          <cell r="A605" t="str">
            <v>SANTOS MANE TAVERAS</v>
          </cell>
          <cell r="B605" t="str">
            <v>TECNICO</v>
          </cell>
          <cell r="C605" t="str">
            <v>00-001-0066548-8</v>
          </cell>
          <cell r="D605">
            <v>129</v>
          </cell>
          <cell r="E605">
            <v>50000</v>
          </cell>
          <cell r="F605">
            <v>0</v>
          </cell>
          <cell r="G605">
            <v>50000</v>
          </cell>
          <cell r="H605">
            <v>1435</v>
          </cell>
          <cell r="I605">
            <v>1854</v>
          </cell>
          <cell r="J605">
            <v>1520</v>
          </cell>
          <cell r="K605">
            <v>17294.37</v>
          </cell>
          <cell r="L605">
            <v>22103.37</v>
          </cell>
          <cell r="M605">
            <v>27896.63</v>
          </cell>
        </row>
        <row r="606">
          <cell r="A606" t="str">
            <v>ALFREDO MERCEDES</v>
          </cell>
          <cell r="B606" t="str">
            <v>TECNICO</v>
          </cell>
          <cell r="C606" t="str">
            <v>00-023-0051916-8</v>
          </cell>
          <cell r="D606">
            <v>130</v>
          </cell>
          <cell r="E606">
            <v>50000</v>
          </cell>
          <cell r="F606">
            <v>0</v>
          </cell>
          <cell r="G606">
            <v>50000</v>
          </cell>
          <cell r="H606">
            <v>1435</v>
          </cell>
          <cell r="I606">
            <v>1627.13</v>
          </cell>
          <cell r="J606">
            <v>1520</v>
          </cell>
          <cell r="K606">
            <v>4997.45</v>
          </cell>
          <cell r="L606">
            <v>9579.58</v>
          </cell>
          <cell r="M606">
            <v>40420.42</v>
          </cell>
        </row>
        <row r="607">
          <cell r="A607" t="str">
            <v>ENYER ROSARIO GARCIA</v>
          </cell>
          <cell r="B607" t="str">
            <v>AUXILIAR</v>
          </cell>
          <cell r="C607" t="str">
            <v>00-223-0010379-7</v>
          </cell>
          <cell r="D607">
            <v>135</v>
          </cell>
          <cell r="E607">
            <v>11000</v>
          </cell>
          <cell r="F607">
            <v>0</v>
          </cell>
          <cell r="G607">
            <v>11000</v>
          </cell>
          <cell r="H607">
            <v>315.7</v>
          </cell>
          <cell r="I607">
            <v>0</v>
          </cell>
          <cell r="J607">
            <v>334.4</v>
          </cell>
          <cell r="K607">
            <v>25</v>
          </cell>
          <cell r="L607">
            <v>675.1</v>
          </cell>
          <cell r="M607">
            <v>10324.9</v>
          </cell>
        </row>
        <row r="608">
          <cell r="A608" t="str">
            <v>LUIS MARIA MIRANDA MERCEDES</v>
          </cell>
          <cell r="B608" t="str">
            <v>AUXILIAR DE COMPRAS</v>
          </cell>
          <cell r="C608" t="str">
            <v>00-001-1666753-6</v>
          </cell>
          <cell r="D608">
            <v>142</v>
          </cell>
          <cell r="E608">
            <v>26000</v>
          </cell>
          <cell r="F608">
            <v>0</v>
          </cell>
          <cell r="G608">
            <v>26000</v>
          </cell>
          <cell r="H608">
            <v>746.2</v>
          </cell>
          <cell r="I608">
            <v>0</v>
          </cell>
          <cell r="J608">
            <v>790.4</v>
          </cell>
          <cell r="K608">
            <v>25</v>
          </cell>
          <cell r="L608">
            <v>1561.6</v>
          </cell>
          <cell r="M608">
            <v>24438.400000000001</v>
          </cell>
        </row>
        <row r="609">
          <cell r="A609" t="str">
            <v>ELVIA PAOLA GUERRA SANTOS</v>
          </cell>
          <cell r="B609" t="str">
            <v>TECNICO</v>
          </cell>
          <cell r="C609" t="str">
            <v>00-037-0099436-5</v>
          </cell>
          <cell r="D609">
            <v>144</v>
          </cell>
          <cell r="E609">
            <v>40000</v>
          </cell>
          <cell r="F609">
            <v>0</v>
          </cell>
          <cell r="G609">
            <v>40000</v>
          </cell>
          <cell r="H609">
            <v>1148</v>
          </cell>
          <cell r="I609">
            <v>442.65</v>
          </cell>
          <cell r="J609">
            <v>1216</v>
          </cell>
          <cell r="K609">
            <v>25</v>
          </cell>
          <cell r="L609">
            <v>2831.65</v>
          </cell>
          <cell r="M609">
            <v>37168.35</v>
          </cell>
        </row>
        <row r="610">
          <cell r="A610" t="str">
            <v>LUIS W. DAVID ESPAILLAT ACEVEDO</v>
          </cell>
          <cell r="B610" t="str">
            <v>TECNICO</v>
          </cell>
          <cell r="C610" t="str">
            <v>00-001-0635027-5</v>
          </cell>
          <cell r="D610">
            <v>147</v>
          </cell>
          <cell r="E610">
            <v>50000</v>
          </cell>
          <cell r="F610">
            <v>0</v>
          </cell>
          <cell r="G610">
            <v>50000</v>
          </cell>
          <cell r="H610">
            <v>1435</v>
          </cell>
          <cell r="I610">
            <v>1854</v>
          </cell>
          <cell r="J610">
            <v>1520</v>
          </cell>
          <cell r="K610">
            <v>625</v>
          </cell>
          <cell r="L610">
            <v>5434</v>
          </cell>
          <cell r="M610">
            <v>44566</v>
          </cell>
        </row>
        <row r="611">
          <cell r="A611" t="str">
            <v>ABREU ACOSTA OMARPHI ALEJANDRO</v>
          </cell>
          <cell r="B611" t="str">
            <v>AUXILIAR VETERINARIO</v>
          </cell>
          <cell r="C611" t="str">
            <v>00-028-0099938-1</v>
          </cell>
          <cell r="D611">
            <v>151</v>
          </cell>
          <cell r="E611">
            <v>11000</v>
          </cell>
          <cell r="F611">
            <v>0</v>
          </cell>
          <cell r="G611">
            <v>11000</v>
          </cell>
          <cell r="H611">
            <v>315.7</v>
          </cell>
          <cell r="I611">
            <v>0</v>
          </cell>
          <cell r="J611">
            <v>334.4</v>
          </cell>
          <cell r="K611">
            <v>25</v>
          </cell>
          <cell r="L611">
            <v>675.1</v>
          </cell>
          <cell r="M611">
            <v>10324.9</v>
          </cell>
        </row>
        <row r="612">
          <cell r="A612" t="str">
            <v>MABEL PATRICIA BORBON VARGAS</v>
          </cell>
          <cell r="B612" t="str">
            <v>TECNICO III</v>
          </cell>
          <cell r="C612" t="str">
            <v>00-033-0031245-5</v>
          </cell>
          <cell r="D612">
            <v>161</v>
          </cell>
          <cell r="E612">
            <v>35000</v>
          </cell>
          <cell r="F612">
            <v>0</v>
          </cell>
          <cell r="G612">
            <v>35000</v>
          </cell>
          <cell r="H612">
            <v>1004.5</v>
          </cell>
          <cell r="I612">
            <v>0</v>
          </cell>
          <cell r="J612">
            <v>1064</v>
          </cell>
          <cell r="K612">
            <v>25</v>
          </cell>
          <cell r="L612">
            <v>2093.5</v>
          </cell>
          <cell r="M612">
            <v>32906.5</v>
          </cell>
        </row>
        <row r="613">
          <cell r="A613" t="str">
            <v>CARLOS LUIS SANCHEZ SEGURA</v>
          </cell>
          <cell r="B613" t="str">
            <v>TECNICO</v>
          </cell>
          <cell r="C613" t="str">
            <v>00-018-0014542-5</v>
          </cell>
          <cell r="D613">
            <v>163</v>
          </cell>
          <cell r="E613">
            <v>50000</v>
          </cell>
          <cell r="F613">
            <v>0</v>
          </cell>
          <cell r="G613">
            <v>50000</v>
          </cell>
          <cell r="H613">
            <v>1435</v>
          </cell>
          <cell r="I613">
            <v>1854</v>
          </cell>
          <cell r="J613">
            <v>1520</v>
          </cell>
          <cell r="K613">
            <v>625</v>
          </cell>
          <cell r="L613">
            <v>5434</v>
          </cell>
          <cell r="M613">
            <v>44566</v>
          </cell>
        </row>
        <row r="614">
          <cell r="A614" t="str">
            <v>LUZ MERCEDES GUZMAN PEREZ</v>
          </cell>
          <cell r="B614" t="str">
            <v>SECRETARIA</v>
          </cell>
          <cell r="C614" t="str">
            <v>00-001-0848057-5</v>
          </cell>
          <cell r="D614">
            <v>198</v>
          </cell>
          <cell r="E614">
            <v>22050</v>
          </cell>
          <cell r="F614">
            <v>0</v>
          </cell>
          <cell r="G614">
            <v>22050</v>
          </cell>
          <cell r="H614">
            <v>632.84</v>
          </cell>
          <cell r="I614">
            <v>0</v>
          </cell>
          <cell r="J614">
            <v>670.32</v>
          </cell>
          <cell r="K614">
            <v>1121</v>
          </cell>
          <cell r="L614">
            <v>2424.16</v>
          </cell>
          <cell r="M614">
            <v>19625.84</v>
          </cell>
        </row>
        <row r="615">
          <cell r="A615" t="str">
            <v>CLAUDIO ALBERTO WINTER CASTILLO</v>
          </cell>
          <cell r="B615" t="str">
            <v>TECNICO</v>
          </cell>
          <cell r="C615" t="str">
            <v>00-001-0064763-5</v>
          </cell>
          <cell r="D615">
            <v>200</v>
          </cell>
          <cell r="E615">
            <v>50000</v>
          </cell>
          <cell r="F615">
            <v>0</v>
          </cell>
          <cell r="G615">
            <v>50000</v>
          </cell>
          <cell r="H615">
            <v>1435</v>
          </cell>
          <cell r="I615">
            <v>1854</v>
          </cell>
          <cell r="J615">
            <v>1520</v>
          </cell>
          <cell r="K615">
            <v>425</v>
          </cell>
          <cell r="L615">
            <v>5234</v>
          </cell>
          <cell r="M615">
            <v>44766</v>
          </cell>
        </row>
        <row r="616">
          <cell r="A616" t="str">
            <v>NOEL RODRIGUEZ CONTRERAS</v>
          </cell>
          <cell r="B616" t="str">
            <v>AUXILIAR VETERINARIO</v>
          </cell>
          <cell r="C616" t="str">
            <v>00-092-0017846-6</v>
          </cell>
          <cell r="D616">
            <v>207</v>
          </cell>
          <cell r="E616">
            <v>11000</v>
          </cell>
          <cell r="F616">
            <v>0</v>
          </cell>
          <cell r="G616">
            <v>11000</v>
          </cell>
          <cell r="H616">
            <v>315.7</v>
          </cell>
          <cell r="I616">
            <v>0</v>
          </cell>
          <cell r="J616">
            <v>334.4</v>
          </cell>
          <cell r="K616">
            <v>1749.5</v>
          </cell>
          <cell r="L616">
            <v>2399.6</v>
          </cell>
          <cell r="M616">
            <v>8600.4</v>
          </cell>
        </row>
        <row r="617">
          <cell r="A617" t="str">
            <v>ALTAGRACIA MARILIN MANCEBO SANCHEZ</v>
          </cell>
          <cell r="B617" t="str">
            <v>TECNICO</v>
          </cell>
          <cell r="C617" t="str">
            <v>00-001-0463779-8</v>
          </cell>
          <cell r="D617">
            <v>216</v>
          </cell>
          <cell r="E617">
            <v>50000</v>
          </cell>
          <cell r="F617">
            <v>0</v>
          </cell>
          <cell r="G617">
            <v>50000</v>
          </cell>
          <cell r="H617">
            <v>1435</v>
          </cell>
          <cell r="I617">
            <v>1854</v>
          </cell>
          <cell r="J617">
            <v>1520</v>
          </cell>
          <cell r="K617">
            <v>1373.5</v>
          </cell>
          <cell r="L617">
            <v>6182.5</v>
          </cell>
          <cell r="M617">
            <v>43817.5</v>
          </cell>
        </row>
        <row r="618">
          <cell r="A618" t="str">
            <v>ELIGIO RAFAEL NUÑEZ MERCEDES</v>
          </cell>
          <cell r="B618" t="str">
            <v>AUXILIAR VETERINARIO</v>
          </cell>
          <cell r="C618" t="str">
            <v>00-402-2258959-6</v>
          </cell>
          <cell r="D618">
            <v>217</v>
          </cell>
          <cell r="E618">
            <v>11000</v>
          </cell>
          <cell r="F618">
            <v>0</v>
          </cell>
          <cell r="G618">
            <v>11000</v>
          </cell>
          <cell r="H618">
            <v>315.7</v>
          </cell>
          <cell r="I618">
            <v>0</v>
          </cell>
          <cell r="J618">
            <v>334.4</v>
          </cell>
          <cell r="K618">
            <v>25</v>
          </cell>
          <cell r="L618">
            <v>675.1</v>
          </cell>
          <cell r="M618">
            <v>10324.9</v>
          </cell>
        </row>
        <row r="619">
          <cell r="A619" t="str">
            <v>EDUARDO REY RUIZ PAULINO</v>
          </cell>
          <cell r="B619" t="str">
            <v>TECNICO</v>
          </cell>
          <cell r="C619" t="str">
            <v>00-050-0001117-0</v>
          </cell>
          <cell r="D619">
            <v>220</v>
          </cell>
          <cell r="E619">
            <v>50000</v>
          </cell>
          <cell r="F619">
            <v>0</v>
          </cell>
          <cell r="G619">
            <v>50000</v>
          </cell>
          <cell r="H619">
            <v>1435</v>
          </cell>
          <cell r="I619">
            <v>1627.13</v>
          </cell>
          <cell r="J619">
            <v>1520</v>
          </cell>
          <cell r="K619">
            <v>2437.4499999999998</v>
          </cell>
          <cell r="L619">
            <v>7019.58</v>
          </cell>
          <cell r="M619">
            <v>42980.42</v>
          </cell>
        </row>
        <row r="620">
          <cell r="A620" t="str">
            <v>PEDRO ANTONIO POLANCO VASQUEZ</v>
          </cell>
          <cell r="B620" t="str">
            <v>AUXILIAR VETERINARIO</v>
          </cell>
          <cell r="C620" t="str">
            <v>00-402-2053216-8</v>
          </cell>
          <cell r="D620">
            <v>225</v>
          </cell>
          <cell r="E620">
            <v>11000</v>
          </cell>
          <cell r="F620">
            <v>0</v>
          </cell>
          <cell r="G620">
            <v>11000</v>
          </cell>
          <cell r="H620">
            <v>315.7</v>
          </cell>
          <cell r="I620">
            <v>0</v>
          </cell>
          <cell r="J620">
            <v>334.4</v>
          </cell>
          <cell r="K620">
            <v>25</v>
          </cell>
          <cell r="L620">
            <v>675.1</v>
          </cell>
          <cell r="M620">
            <v>10324.9</v>
          </cell>
        </row>
        <row r="621">
          <cell r="A621" t="str">
            <v>LUIS JOSE VENTURA LOPEZ</v>
          </cell>
          <cell r="B621" t="str">
            <v>AUXILIAR VETERINARIO</v>
          </cell>
          <cell r="C621" t="str">
            <v>00-056-0116826-2</v>
          </cell>
          <cell r="D621">
            <v>231</v>
          </cell>
          <cell r="E621">
            <v>11000</v>
          </cell>
          <cell r="F621">
            <v>0</v>
          </cell>
          <cell r="G621">
            <v>11000</v>
          </cell>
          <cell r="H621">
            <v>315.7</v>
          </cell>
          <cell r="I621">
            <v>0</v>
          </cell>
          <cell r="J621">
            <v>334.4</v>
          </cell>
          <cell r="K621">
            <v>25</v>
          </cell>
          <cell r="L621">
            <v>675.1</v>
          </cell>
          <cell r="M621">
            <v>10324.9</v>
          </cell>
        </row>
        <row r="622">
          <cell r="A622" t="str">
            <v>RICARDO MORA MATOS</v>
          </cell>
          <cell r="B622" t="str">
            <v>AUXILIAR VETERINARIO</v>
          </cell>
          <cell r="C622" t="str">
            <v>00-079-0010744-7</v>
          </cell>
          <cell r="D622">
            <v>237</v>
          </cell>
          <cell r="E622">
            <v>11000</v>
          </cell>
          <cell r="F622">
            <v>0</v>
          </cell>
          <cell r="G622">
            <v>11000</v>
          </cell>
          <cell r="H622">
            <v>315.7</v>
          </cell>
          <cell r="I622">
            <v>0</v>
          </cell>
          <cell r="J622">
            <v>334.4</v>
          </cell>
          <cell r="K622">
            <v>25</v>
          </cell>
          <cell r="L622">
            <v>675.1</v>
          </cell>
          <cell r="M622">
            <v>10324.9</v>
          </cell>
        </row>
        <row r="623">
          <cell r="A623" t="str">
            <v>SILVERIO ANTONIO HERNANDEZ RODRIGUE</v>
          </cell>
          <cell r="B623" t="str">
            <v>AUXILIAR VETERINARIO</v>
          </cell>
          <cell r="C623" t="str">
            <v>00-016-0000615-7</v>
          </cell>
          <cell r="D623">
            <v>241</v>
          </cell>
          <cell r="E623">
            <v>11000</v>
          </cell>
          <cell r="F623">
            <v>0</v>
          </cell>
          <cell r="G623">
            <v>11000</v>
          </cell>
          <cell r="H623">
            <v>315.7</v>
          </cell>
          <cell r="I623">
            <v>0</v>
          </cell>
          <cell r="J623">
            <v>334.4</v>
          </cell>
          <cell r="K623">
            <v>25</v>
          </cell>
          <cell r="L623">
            <v>675.1</v>
          </cell>
          <cell r="M623">
            <v>10324.9</v>
          </cell>
        </row>
        <row r="624">
          <cell r="A624" t="str">
            <v>SAGRARIO DE LOS ANGELES PAULINO RAM</v>
          </cell>
          <cell r="B624" t="str">
            <v>SECRETARIA</v>
          </cell>
          <cell r="C624" t="str">
            <v>00-012-0047959-8</v>
          </cell>
          <cell r="D624">
            <v>253</v>
          </cell>
          <cell r="E624">
            <v>22050</v>
          </cell>
          <cell r="F624">
            <v>0</v>
          </cell>
          <cell r="G624">
            <v>22050</v>
          </cell>
          <cell r="H624">
            <v>632.84</v>
          </cell>
          <cell r="I624">
            <v>0</v>
          </cell>
          <cell r="J624">
            <v>670.32</v>
          </cell>
          <cell r="K624">
            <v>25</v>
          </cell>
          <cell r="L624">
            <v>1328.16</v>
          </cell>
          <cell r="M624">
            <v>20721.84</v>
          </cell>
        </row>
        <row r="625">
          <cell r="A625" t="str">
            <v>SURILENNY DEL CARMEN OVALLE GERALDI</v>
          </cell>
          <cell r="B625" t="str">
            <v>SECRETARIA</v>
          </cell>
          <cell r="C625" t="str">
            <v>00-056-0161126-1</v>
          </cell>
          <cell r="D625">
            <v>255</v>
          </cell>
          <cell r="E625">
            <v>22050</v>
          </cell>
          <cell r="F625">
            <v>0</v>
          </cell>
          <cell r="G625">
            <v>22050</v>
          </cell>
          <cell r="H625">
            <v>632.84</v>
          </cell>
          <cell r="I625">
            <v>0</v>
          </cell>
          <cell r="J625">
            <v>670.32</v>
          </cell>
          <cell r="K625">
            <v>25</v>
          </cell>
          <cell r="L625">
            <v>1328.16</v>
          </cell>
          <cell r="M625">
            <v>20721.84</v>
          </cell>
        </row>
        <row r="626">
          <cell r="A626" t="str">
            <v>RAMONA DEL CARMEN CABRERA</v>
          </cell>
          <cell r="B626" t="str">
            <v>AUXILIAR</v>
          </cell>
          <cell r="C626" t="str">
            <v>00-034-0011306-8</v>
          </cell>
          <cell r="D626">
            <v>260</v>
          </cell>
          <cell r="E626">
            <v>11000</v>
          </cell>
          <cell r="F626">
            <v>0</v>
          </cell>
          <cell r="G626">
            <v>11000</v>
          </cell>
          <cell r="H626">
            <v>315.7</v>
          </cell>
          <cell r="I626">
            <v>0</v>
          </cell>
          <cell r="J626">
            <v>334.4</v>
          </cell>
          <cell r="K626">
            <v>25</v>
          </cell>
          <cell r="L626">
            <v>675.1</v>
          </cell>
          <cell r="M626">
            <v>10324.9</v>
          </cell>
        </row>
        <row r="627">
          <cell r="A627" t="str">
            <v>ANGELA MARTINEZ FLORENTINO</v>
          </cell>
          <cell r="B627" t="str">
            <v>CONSERJE</v>
          </cell>
          <cell r="C627" t="str">
            <v>00-001-0292541-9</v>
          </cell>
          <cell r="D627">
            <v>269</v>
          </cell>
          <cell r="E627">
            <v>11000</v>
          </cell>
          <cell r="F627">
            <v>0</v>
          </cell>
          <cell r="G627">
            <v>11000</v>
          </cell>
          <cell r="H627">
            <v>315.7</v>
          </cell>
          <cell r="I627">
            <v>0</v>
          </cell>
          <cell r="J627">
            <v>334.4</v>
          </cell>
          <cell r="K627">
            <v>25</v>
          </cell>
          <cell r="L627">
            <v>675.1</v>
          </cell>
          <cell r="M627">
            <v>10324.9</v>
          </cell>
        </row>
        <row r="628">
          <cell r="A628" t="str">
            <v>DAVID AURELIO HELENA LANTIGUA</v>
          </cell>
          <cell r="B628" t="str">
            <v>TECNICO</v>
          </cell>
          <cell r="C628" t="str">
            <v>00-047-0024280-5</v>
          </cell>
          <cell r="D628">
            <v>270</v>
          </cell>
          <cell r="E628">
            <v>50000</v>
          </cell>
          <cell r="F628">
            <v>0</v>
          </cell>
          <cell r="G628">
            <v>50000</v>
          </cell>
          <cell r="H628">
            <v>1435</v>
          </cell>
          <cell r="I628">
            <v>1854</v>
          </cell>
          <cell r="J628">
            <v>1520</v>
          </cell>
          <cell r="K628">
            <v>425</v>
          </cell>
          <cell r="L628">
            <v>5234</v>
          </cell>
          <cell r="M628">
            <v>44766</v>
          </cell>
        </row>
        <row r="629">
          <cell r="A629" t="str">
            <v>FERNELY AGRAMONTE CEDANO</v>
          </cell>
          <cell r="B629" t="str">
            <v>TECNICO</v>
          </cell>
          <cell r="C629" t="str">
            <v>00-012-0063830-0</v>
          </cell>
          <cell r="D629">
            <v>272</v>
          </cell>
          <cell r="E629">
            <v>40000</v>
          </cell>
          <cell r="F629">
            <v>0</v>
          </cell>
          <cell r="G629">
            <v>40000</v>
          </cell>
          <cell r="H629">
            <v>1148</v>
          </cell>
          <cell r="I629">
            <v>442.65</v>
          </cell>
          <cell r="J629">
            <v>1216</v>
          </cell>
          <cell r="K629">
            <v>1425</v>
          </cell>
          <cell r="L629">
            <v>4231.6499999999996</v>
          </cell>
          <cell r="M629">
            <v>35768.35</v>
          </cell>
        </row>
        <row r="630">
          <cell r="A630" t="str">
            <v>BERNARDO BELLO SANCHEZ</v>
          </cell>
          <cell r="B630" t="str">
            <v>AUXILIAR VETERINARIO</v>
          </cell>
          <cell r="C630" t="str">
            <v>00-023-0004894-5</v>
          </cell>
          <cell r="D630">
            <v>275</v>
          </cell>
          <cell r="E630">
            <v>11000</v>
          </cell>
          <cell r="F630">
            <v>0</v>
          </cell>
          <cell r="G630">
            <v>11000</v>
          </cell>
          <cell r="H630">
            <v>315.7</v>
          </cell>
          <cell r="I630">
            <v>0</v>
          </cell>
          <cell r="J630">
            <v>334.4</v>
          </cell>
          <cell r="K630">
            <v>25</v>
          </cell>
          <cell r="L630">
            <v>675.1</v>
          </cell>
          <cell r="M630">
            <v>10324.9</v>
          </cell>
        </row>
        <row r="631">
          <cell r="A631" t="str">
            <v>NANCY ALTAGRACIA MARTINEZ DE LA CRU</v>
          </cell>
          <cell r="B631" t="str">
            <v>ASISTENTE</v>
          </cell>
          <cell r="C631" t="str">
            <v>00-051-0006036-6</v>
          </cell>
          <cell r="D631">
            <v>278</v>
          </cell>
          <cell r="E631">
            <v>45000</v>
          </cell>
          <cell r="F631">
            <v>0</v>
          </cell>
          <cell r="G631">
            <v>45000</v>
          </cell>
          <cell r="H631">
            <v>1291.5</v>
          </cell>
          <cell r="I631">
            <v>1148.33</v>
          </cell>
          <cell r="J631">
            <v>1368</v>
          </cell>
          <cell r="K631">
            <v>25</v>
          </cell>
          <cell r="L631">
            <v>3832.83</v>
          </cell>
          <cell r="M631">
            <v>41167.17</v>
          </cell>
        </row>
        <row r="632">
          <cell r="A632" t="str">
            <v>MARIA CRISTINA FELIZ SOTO</v>
          </cell>
          <cell r="B632" t="str">
            <v>SECRETARIA</v>
          </cell>
          <cell r="C632" t="str">
            <v>00-001-0705935-4</v>
          </cell>
          <cell r="D632">
            <v>292</v>
          </cell>
          <cell r="E632">
            <v>22050</v>
          </cell>
          <cell r="F632">
            <v>0</v>
          </cell>
          <cell r="G632">
            <v>22050</v>
          </cell>
          <cell r="H632">
            <v>632.84</v>
          </cell>
          <cell r="I632">
            <v>0</v>
          </cell>
          <cell r="J632">
            <v>670.32</v>
          </cell>
          <cell r="K632">
            <v>25</v>
          </cell>
          <cell r="L632">
            <v>1328.16</v>
          </cell>
          <cell r="M632">
            <v>20721.84</v>
          </cell>
        </row>
        <row r="633">
          <cell r="A633" t="str">
            <v>JOSE GABRIEL ZACARIAS MARTINEZ</v>
          </cell>
          <cell r="B633" t="str">
            <v>COORDINADOR (A)</v>
          </cell>
          <cell r="C633" t="str">
            <v>00-001-0834123-1</v>
          </cell>
          <cell r="D633">
            <v>294</v>
          </cell>
          <cell r="E633">
            <v>50000</v>
          </cell>
          <cell r="F633">
            <v>0</v>
          </cell>
          <cell r="G633">
            <v>50000</v>
          </cell>
          <cell r="H633">
            <v>1435</v>
          </cell>
          <cell r="I633">
            <v>1854</v>
          </cell>
          <cell r="J633">
            <v>1520</v>
          </cell>
          <cell r="K633">
            <v>825</v>
          </cell>
          <cell r="L633">
            <v>5634</v>
          </cell>
          <cell r="M633">
            <v>44366</v>
          </cell>
        </row>
        <row r="634">
          <cell r="A634" t="str">
            <v>NELSON MIGUEL CRUZ PEÑA</v>
          </cell>
          <cell r="B634" t="str">
            <v>TECNICO</v>
          </cell>
          <cell r="C634" t="str">
            <v>00-223-0039618-5</v>
          </cell>
          <cell r="D634">
            <v>322</v>
          </cell>
          <cell r="E634">
            <v>40000</v>
          </cell>
          <cell r="F634">
            <v>0</v>
          </cell>
          <cell r="G634">
            <v>40000</v>
          </cell>
          <cell r="H634">
            <v>1148</v>
          </cell>
          <cell r="I634">
            <v>442.65</v>
          </cell>
          <cell r="J634">
            <v>1216</v>
          </cell>
          <cell r="K634">
            <v>425</v>
          </cell>
          <cell r="L634">
            <v>3231.65</v>
          </cell>
          <cell r="M634">
            <v>36768.35</v>
          </cell>
        </row>
        <row r="635">
          <cell r="A635" t="str">
            <v>MARIA TRINIDAD CONTRERAS</v>
          </cell>
          <cell r="B635" t="str">
            <v>SECRETARIA</v>
          </cell>
          <cell r="C635" t="str">
            <v>00-090-0016965-7</v>
          </cell>
          <cell r="D635">
            <v>327</v>
          </cell>
          <cell r="E635">
            <v>21000</v>
          </cell>
          <cell r="F635">
            <v>0</v>
          </cell>
          <cell r="G635">
            <v>21000</v>
          </cell>
          <cell r="H635">
            <v>602.70000000000005</v>
          </cell>
          <cell r="I635">
            <v>0</v>
          </cell>
          <cell r="J635">
            <v>638.4</v>
          </cell>
          <cell r="K635">
            <v>1537.45</v>
          </cell>
          <cell r="L635">
            <v>2778.55</v>
          </cell>
          <cell r="M635">
            <v>18221.45</v>
          </cell>
        </row>
        <row r="636">
          <cell r="A636" t="str">
            <v>ELISA YSABEL REYES GALAN</v>
          </cell>
          <cell r="B636" t="str">
            <v>TECNICO</v>
          </cell>
          <cell r="C636" t="str">
            <v>00-047-0093171-2</v>
          </cell>
          <cell r="D636">
            <v>331</v>
          </cell>
          <cell r="E636">
            <v>50000</v>
          </cell>
          <cell r="F636">
            <v>0</v>
          </cell>
          <cell r="G636">
            <v>50000</v>
          </cell>
          <cell r="H636">
            <v>1435</v>
          </cell>
          <cell r="I636">
            <v>1854</v>
          </cell>
          <cell r="J636">
            <v>1520</v>
          </cell>
          <cell r="K636">
            <v>985</v>
          </cell>
          <cell r="L636">
            <v>5794</v>
          </cell>
          <cell r="M636">
            <v>44206</v>
          </cell>
        </row>
        <row r="637">
          <cell r="A637" t="str">
            <v>MARGARITA DE LA ROSA</v>
          </cell>
          <cell r="B637" t="str">
            <v>TECNICO I</v>
          </cell>
          <cell r="C637" t="str">
            <v>00-001-0151927-0</v>
          </cell>
          <cell r="D637">
            <v>339</v>
          </cell>
          <cell r="E637">
            <v>50000</v>
          </cell>
          <cell r="F637">
            <v>0</v>
          </cell>
          <cell r="G637">
            <v>50000</v>
          </cell>
          <cell r="H637">
            <v>1435</v>
          </cell>
          <cell r="I637">
            <v>1854</v>
          </cell>
          <cell r="J637">
            <v>1520</v>
          </cell>
          <cell r="K637">
            <v>425</v>
          </cell>
          <cell r="L637">
            <v>5234</v>
          </cell>
          <cell r="M637">
            <v>44766</v>
          </cell>
        </row>
        <row r="638">
          <cell r="A638" t="str">
            <v>ESMELVI VICTOR NIUMAN ESTEVEZ DIAZ</v>
          </cell>
          <cell r="B638" t="str">
            <v>TECNICO</v>
          </cell>
          <cell r="C638" t="str">
            <v>00-046-0010054-1</v>
          </cell>
          <cell r="D638">
            <v>352</v>
          </cell>
          <cell r="E638">
            <v>40000</v>
          </cell>
          <cell r="F638">
            <v>0</v>
          </cell>
          <cell r="G638">
            <v>40000</v>
          </cell>
          <cell r="H638">
            <v>1148</v>
          </cell>
          <cell r="I638">
            <v>215.78</v>
          </cell>
          <cell r="J638">
            <v>1216</v>
          </cell>
          <cell r="K638">
            <v>1537.45</v>
          </cell>
          <cell r="L638">
            <v>4117.2299999999996</v>
          </cell>
          <cell r="M638">
            <v>35882.769999999997</v>
          </cell>
        </row>
        <row r="639">
          <cell r="A639" t="str">
            <v>CESAR A. FORTUNA J.</v>
          </cell>
          <cell r="B639" t="str">
            <v>TECNICO</v>
          </cell>
          <cell r="C639" t="str">
            <v>00-044-0001833-1</v>
          </cell>
          <cell r="D639">
            <v>361</v>
          </cell>
          <cell r="E639">
            <v>50000</v>
          </cell>
          <cell r="F639">
            <v>0</v>
          </cell>
          <cell r="G639">
            <v>50000</v>
          </cell>
          <cell r="H639">
            <v>1435</v>
          </cell>
          <cell r="I639">
            <v>1854</v>
          </cell>
          <cell r="J639">
            <v>1520</v>
          </cell>
          <cell r="K639">
            <v>425</v>
          </cell>
          <cell r="L639">
            <v>5234</v>
          </cell>
          <cell r="M639">
            <v>44766</v>
          </cell>
        </row>
        <row r="640">
          <cell r="A640" t="str">
            <v>FIDELINA ALTAGRACIA LECLERC GUZMAN</v>
          </cell>
          <cell r="B640" t="str">
            <v>TECNICO</v>
          </cell>
          <cell r="C640" t="str">
            <v>00-044-0013117-5</v>
          </cell>
          <cell r="D640">
            <v>369</v>
          </cell>
          <cell r="E640">
            <v>50000</v>
          </cell>
          <cell r="F640">
            <v>0</v>
          </cell>
          <cell r="G640">
            <v>50000</v>
          </cell>
          <cell r="H640">
            <v>1435</v>
          </cell>
          <cell r="I640">
            <v>1627.13</v>
          </cell>
          <cell r="J640">
            <v>1520</v>
          </cell>
          <cell r="K640">
            <v>3437.45</v>
          </cell>
          <cell r="L640">
            <v>8019.58</v>
          </cell>
          <cell r="M640">
            <v>41980.42</v>
          </cell>
        </row>
        <row r="641">
          <cell r="A641" t="str">
            <v>GENARO MEDINA</v>
          </cell>
          <cell r="B641" t="str">
            <v>CHOFER</v>
          </cell>
          <cell r="C641" t="str">
            <v>00-001-0584265-2</v>
          </cell>
          <cell r="D641">
            <v>372</v>
          </cell>
          <cell r="E641">
            <v>19292.87</v>
          </cell>
          <cell r="F641">
            <v>0</v>
          </cell>
          <cell r="G641">
            <v>19292.87</v>
          </cell>
          <cell r="H641">
            <v>553.71</v>
          </cell>
          <cell r="I641">
            <v>0</v>
          </cell>
          <cell r="J641">
            <v>586.5</v>
          </cell>
          <cell r="K641">
            <v>25</v>
          </cell>
          <cell r="L641">
            <v>1165.21</v>
          </cell>
          <cell r="M641">
            <v>18127.66</v>
          </cell>
        </row>
        <row r="642">
          <cell r="A642" t="str">
            <v>MARTINA LEOCADIO MEJIA</v>
          </cell>
          <cell r="B642" t="str">
            <v>TECNICO</v>
          </cell>
          <cell r="C642" t="str">
            <v>00-087-0008831-6</v>
          </cell>
          <cell r="D642">
            <v>381</v>
          </cell>
          <cell r="E642">
            <v>40000</v>
          </cell>
          <cell r="F642">
            <v>0</v>
          </cell>
          <cell r="G642">
            <v>40000</v>
          </cell>
          <cell r="H642">
            <v>1148</v>
          </cell>
          <cell r="I642">
            <v>215.78</v>
          </cell>
          <cell r="J642">
            <v>1216</v>
          </cell>
          <cell r="K642">
            <v>14060.86</v>
          </cell>
          <cell r="L642">
            <v>16640.64</v>
          </cell>
          <cell r="M642">
            <v>23359.360000000001</v>
          </cell>
        </row>
        <row r="643">
          <cell r="A643" t="str">
            <v>ALTAGRACIA YBONNE FERRERAS</v>
          </cell>
          <cell r="B643" t="str">
            <v>TECNICO</v>
          </cell>
          <cell r="C643" t="str">
            <v>00-001-1256303-6</v>
          </cell>
          <cell r="D643">
            <v>393</v>
          </cell>
          <cell r="E643">
            <v>50000</v>
          </cell>
          <cell r="F643">
            <v>0</v>
          </cell>
          <cell r="G643">
            <v>50000</v>
          </cell>
          <cell r="H643">
            <v>1435</v>
          </cell>
          <cell r="I643">
            <v>1854</v>
          </cell>
          <cell r="J643">
            <v>1520</v>
          </cell>
          <cell r="K643">
            <v>1825</v>
          </cell>
          <cell r="L643">
            <v>6634</v>
          </cell>
          <cell r="M643">
            <v>43366</v>
          </cell>
        </row>
        <row r="644">
          <cell r="A644" t="str">
            <v>RAMON MARTINEZ ROSARIO</v>
          </cell>
          <cell r="B644" t="str">
            <v>AUXILIAR VETERINARIO</v>
          </cell>
          <cell r="C644" t="str">
            <v>00-031-0280989-8</v>
          </cell>
          <cell r="D644">
            <v>419</v>
          </cell>
          <cell r="E644">
            <v>11000</v>
          </cell>
          <cell r="F644">
            <v>0</v>
          </cell>
          <cell r="G644">
            <v>11000</v>
          </cell>
          <cell r="H644">
            <v>315.7</v>
          </cell>
          <cell r="I644">
            <v>0</v>
          </cell>
          <cell r="J644">
            <v>334.4</v>
          </cell>
          <cell r="K644">
            <v>25</v>
          </cell>
          <cell r="L644">
            <v>675.1</v>
          </cell>
          <cell r="M644">
            <v>10324.9</v>
          </cell>
        </row>
        <row r="645">
          <cell r="A645" t="str">
            <v>IVAN RAFAEL MOREL RIVAS</v>
          </cell>
          <cell r="B645" t="str">
            <v>TECNICO</v>
          </cell>
          <cell r="C645" t="str">
            <v>00-073-0017352-8</v>
          </cell>
          <cell r="D645">
            <v>427</v>
          </cell>
          <cell r="E645">
            <v>40000</v>
          </cell>
          <cell r="F645">
            <v>0</v>
          </cell>
          <cell r="G645">
            <v>40000</v>
          </cell>
          <cell r="H645">
            <v>1148</v>
          </cell>
          <cell r="I645">
            <v>442.65</v>
          </cell>
          <cell r="J645">
            <v>1216</v>
          </cell>
          <cell r="K645">
            <v>25</v>
          </cell>
          <cell r="L645">
            <v>2831.65</v>
          </cell>
          <cell r="M645">
            <v>37168.35</v>
          </cell>
        </row>
        <row r="646">
          <cell r="A646" t="str">
            <v>MANUEL ESTEBAN CASTILLO GIL</v>
          </cell>
          <cell r="B646" t="str">
            <v>AUXILIAR</v>
          </cell>
          <cell r="C646" t="str">
            <v>00-047-0075708-3</v>
          </cell>
          <cell r="D646">
            <v>440</v>
          </cell>
          <cell r="E646">
            <v>11000</v>
          </cell>
          <cell r="F646">
            <v>0</v>
          </cell>
          <cell r="G646">
            <v>11000</v>
          </cell>
          <cell r="H646">
            <v>315.7</v>
          </cell>
          <cell r="I646">
            <v>0</v>
          </cell>
          <cell r="J646">
            <v>334.4</v>
          </cell>
          <cell r="K646">
            <v>2131.8200000000002</v>
          </cell>
          <cell r="L646">
            <v>2781.92</v>
          </cell>
          <cell r="M646">
            <v>8218.08</v>
          </cell>
        </row>
        <row r="647">
          <cell r="A647" t="str">
            <v>EMILIO EUGENIO GOMEZ REYES</v>
          </cell>
          <cell r="B647" t="str">
            <v>TECNICO I</v>
          </cell>
          <cell r="C647" t="str">
            <v>00-402-2185434-8</v>
          </cell>
          <cell r="D647">
            <v>446</v>
          </cell>
          <cell r="E647">
            <v>50000</v>
          </cell>
          <cell r="F647">
            <v>0</v>
          </cell>
          <cell r="G647">
            <v>50000</v>
          </cell>
          <cell r="H647">
            <v>1435</v>
          </cell>
          <cell r="I647">
            <v>1854</v>
          </cell>
          <cell r="J647">
            <v>1520</v>
          </cell>
          <cell r="K647">
            <v>425</v>
          </cell>
          <cell r="L647">
            <v>5234</v>
          </cell>
          <cell r="M647">
            <v>44766</v>
          </cell>
        </row>
        <row r="648">
          <cell r="A648" t="str">
            <v>PEDRO JUAN FERNANDEZ</v>
          </cell>
          <cell r="B648" t="str">
            <v>GUARDIAN</v>
          </cell>
          <cell r="C648" t="str">
            <v>00-031-0476775-5</v>
          </cell>
          <cell r="D648">
            <v>449</v>
          </cell>
          <cell r="E648">
            <v>11000</v>
          </cell>
          <cell r="F648">
            <v>0</v>
          </cell>
          <cell r="G648">
            <v>11000</v>
          </cell>
          <cell r="H648">
            <v>315.7</v>
          </cell>
          <cell r="I648">
            <v>0</v>
          </cell>
          <cell r="J648">
            <v>334.4</v>
          </cell>
          <cell r="K648">
            <v>25</v>
          </cell>
          <cell r="L648">
            <v>675.1</v>
          </cell>
          <cell r="M648">
            <v>10324.9</v>
          </cell>
        </row>
        <row r="649">
          <cell r="A649" t="str">
            <v>HIPOLITO FRANCISCO ALMANZAR</v>
          </cell>
          <cell r="B649" t="str">
            <v>ENCARGADO (A)</v>
          </cell>
          <cell r="C649" t="str">
            <v>00-001-1115240-1</v>
          </cell>
          <cell r="D649">
            <v>455</v>
          </cell>
          <cell r="E649">
            <v>45000</v>
          </cell>
          <cell r="F649">
            <v>0</v>
          </cell>
          <cell r="G649">
            <v>45000</v>
          </cell>
          <cell r="H649">
            <v>1291.5</v>
          </cell>
          <cell r="I649">
            <v>1148.33</v>
          </cell>
          <cell r="J649">
            <v>1368</v>
          </cell>
          <cell r="K649">
            <v>25</v>
          </cell>
          <cell r="L649">
            <v>3832.83</v>
          </cell>
          <cell r="M649">
            <v>41167.17</v>
          </cell>
        </row>
        <row r="650">
          <cell r="A650" t="str">
            <v>RAFAEL ANTONIO SVELTI HERMON</v>
          </cell>
          <cell r="B650" t="str">
            <v>TECNICO</v>
          </cell>
          <cell r="C650" t="str">
            <v>00-011-0023215-4</v>
          </cell>
          <cell r="D650">
            <v>461</v>
          </cell>
          <cell r="E650">
            <v>45000</v>
          </cell>
          <cell r="F650">
            <v>0</v>
          </cell>
          <cell r="G650">
            <v>45000</v>
          </cell>
          <cell r="H650">
            <v>1291.5</v>
          </cell>
          <cell r="I650">
            <v>921.46</v>
          </cell>
          <cell r="J650">
            <v>1368</v>
          </cell>
          <cell r="K650">
            <v>2487.4499999999998</v>
          </cell>
          <cell r="L650">
            <v>6068.41</v>
          </cell>
          <cell r="M650">
            <v>38931.589999999997</v>
          </cell>
        </row>
        <row r="651">
          <cell r="A651" t="str">
            <v>MIGUEL EUGENIO RAMIREZ BAUTISTA</v>
          </cell>
          <cell r="B651" t="str">
            <v>TECNICO</v>
          </cell>
          <cell r="C651" t="str">
            <v>00-110-0000943-8</v>
          </cell>
          <cell r="D651">
            <v>467</v>
          </cell>
          <cell r="E651">
            <v>50000</v>
          </cell>
          <cell r="F651">
            <v>0</v>
          </cell>
          <cell r="G651">
            <v>50000</v>
          </cell>
          <cell r="H651">
            <v>1435</v>
          </cell>
          <cell r="I651">
            <v>1854</v>
          </cell>
          <cell r="J651">
            <v>1520</v>
          </cell>
          <cell r="K651">
            <v>525</v>
          </cell>
          <cell r="L651">
            <v>5334</v>
          </cell>
          <cell r="M651">
            <v>44666</v>
          </cell>
        </row>
        <row r="652">
          <cell r="A652" t="str">
            <v>ARIDIO RAMON REYNOSO ABREU</v>
          </cell>
          <cell r="B652" t="str">
            <v>CHOFER</v>
          </cell>
          <cell r="C652" t="str">
            <v>00-031-0308678-5</v>
          </cell>
          <cell r="D652">
            <v>492</v>
          </cell>
          <cell r="E652">
            <v>16500</v>
          </cell>
          <cell r="F652">
            <v>0</v>
          </cell>
          <cell r="G652">
            <v>16500</v>
          </cell>
          <cell r="H652">
            <v>473.55</v>
          </cell>
          <cell r="I652">
            <v>0</v>
          </cell>
          <cell r="J652">
            <v>501.6</v>
          </cell>
          <cell r="K652">
            <v>25</v>
          </cell>
          <cell r="L652">
            <v>1000.15</v>
          </cell>
          <cell r="M652">
            <v>15499.85</v>
          </cell>
        </row>
        <row r="653">
          <cell r="A653" t="str">
            <v>ANTOLIN SANTANA JAVIER</v>
          </cell>
          <cell r="B653" t="str">
            <v>OBRERO (A)</v>
          </cell>
          <cell r="C653" t="str">
            <v>00-001-0599169-9</v>
          </cell>
          <cell r="D653">
            <v>519</v>
          </cell>
          <cell r="E653">
            <v>11000</v>
          </cell>
          <cell r="F653">
            <v>0</v>
          </cell>
          <cell r="G653">
            <v>11000</v>
          </cell>
          <cell r="H653">
            <v>315.7</v>
          </cell>
          <cell r="I653">
            <v>0</v>
          </cell>
          <cell r="J653">
            <v>334.4</v>
          </cell>
          <cell r="K653">
            <v>25</v>
          </cell>
          <cell r="L653">
            <v>675.1</v>
          </cell>
          <cell r="M653">
            <v>10324.9</v>
          </cell>
        </row>
        <row r="654">
          <cell r="A654" t="str">
            <v>BERNARDINO JAQUEZ CRUZ</v>
          </cell>
          <cell r="B654" t="str">
            <v>TECNICO</v>
          </cell>
          <cell r="C654" t="str">
            <v>00-031-0334382-2</v>
          </cell>
          <cell r="D654">
            <v>556</v>
          </cell>
          <cell r="E654">
            <v>45000</v>
          </cell>
          <cell r="F654">
            <v>0</v>
          </cell>
          <cell r="G654">
            <v>45000</v>
          </cell>
          <cell r="H654">
            <v>1291.5</v>
          </cell>
          <cell r="I654">
            <v>1148.33</v>
          </cell>
          <cell r="J654">
            <v>1368</v>
          </cell>
          <cell r="K654">
            <v>25</v>
          </cell>
          <cell r="L654">
            <v>3832.83</v>
          </cell>
          <cell r="M654">
            <v>41167.17</v>
          </cell>
        </row>
        <row r="655">
          <cell r="A655" t="str">
            <v>JULIO CESAR OGANDO CLIMES</v>
          </cell>
          <cell r="B655" t="str">
            <v>AUXILIAR</v>
          </cell>
          <cell r="C655" t="str">
            <v>00-073-0014508-8</v>
          </cell>
          <cell r="D655">
            <v>584</v>
          </cell>
          <cell r="E655">
            <v>11000</v>
          </cell>
          <cell r="F655">
            <v>0</v>
          </cell>
          <cell r="G655">
            <v>11000</v>
          </cell>
          <cell r="H655">
            <v>315.7</v>
          </cell>
          <cell r="I655">
            <v>0</v>
          </cell>
          <cell r="J655">
            <v>334.4</v>
          </cell>
          <cell r="K655">
            <v>25</v>
          </cell>
          <cell r="L655">
            <v>675.1</v>
          </cell>
          <cell r="M655">
            <v>10324.9</v>
          </cell>
        </row>
        <row r="656">
          <cell r="A656" t="str">
            <v>EFRAIN SEWERET HIDALGO</v>
          </cell>
          <cell r="B656" t="str">
            <v>AUXILIAR</v>
          </cell>
          <cell r="C656" t="str">
            <v>00-071-0013706-1</v>
          </cell>
          <cell r="D656">
            <v>592</v>
          </cell>
          <cell r="E656">
            <v>11000</v>
          </cell>
          <cell r="F656">
            <v>0</v>
          </cell>
          <cell r="G656">
            <v>11000</v>
          </cell>
          <cell r="H656">
            <v>315.7</v>
          </cell>
          <cell r="I656">
            <v>0</v>
          </cell>
          <cell r="J656">
            <v>334.4</v>
          </cell>
          <cell r="K656">
            <v>25</v>
          </cell>
          <cell r="L656">
            <v>675.1</v>
          </cell>
          <cell r="M656">
            <v>10324.9</v>
          </cell>
        </row>
        <row r="657">
          <cell r="A657" t="str">
            <v>DARWIN OSCAR DE LA CRUZ RODRIGUEZ</v>
          </cell>
          <cell r="B657" t="str">
            <v>AUXILIAR</v>
          </cell>
          <cell r="C657" t="str">
            <v>00-118-0010465-2</v>
          </cell>
          <cell r="D657">
            <v>600</v>
          </cell>
          <cell r="E657">
            <v>11000</v>
          </cell>
          <cell r="F657">
            <v>0</v>
          </cell>
          <cell r="G657">
            <v>11000</v>
          </cell>
          <cell r="H657">
            <v>315.7</v>
          </cell>
          <cell r="I657">
            <v>0</v>
          </cell>
          <cell r="J657">
            <v>334.4</v>
          </cell>
          <cell r="K657">
            <v>25</v>
          </cell>
          <cell r="L657">
            <v>675.1</v>
          </cell>
          <cell r="M657">
            <v>10324.9</v>
          </cell>
        </row>
        <row r="658">
          <cell r="A658" t="str">
            <v>YNMACULADA LANTIGUA CONTRERAS</v>
          </cell>
          <cell r="B658" t="str">
            <v>TECNICO</v>
          </cell>
          <cell r="C658" t="str">
            <v>00-047-0022520-6</v>
          </cell>
          <cell r="D658">
            <v>607</v>
          </cell>
          <cell r="E658">
            <v>50000</v>
          </cell>
          <cell r="F658">
            <v>0</v>
          </cell>
          <cell r="G658">
            <v>50000</v>
          </cell>
          <cell r="H658">
            <v>1435</v>
          </cell>
          <cell r="I658">
            <v>1627.13</v>
          </cell>
          <cell r="J658">
            <v>1520</v>
          </cell>
          <cell r="K658">
            <v>1637.45</v>
          </cell>
          <cell r="L658">
            <v>6219.58</v>
          </cell>
          <cell r="M658">
            <v>43780.42</v>
          </cell>
        </row>
        <row r="659">
          <cell r="A659" t="str">
            <v>LINDA ALTAGRACIA REYES CABRERA</v>
          </cell>
          <cell r="B659" t="str">
            <v>TECNICO</v>
          </cell>
          <cell r="C659" t="str">
            <v>00-001-0338080-4</v>
          </cell>
          <cell r="D659">
            <v>620</v>
          </cell>
          <cell r="E659">
            <v>50000</v>
          </cell>
          <cell r="F659">
            <v>0</v>
          </cell>
          <cell r="G659">
            <v>50000</v>
          </cell>
          <cell r="H659">
            <v>1435</v>
          </cell>
          <cell r="I659">
            <v>1854</v>
          </cell>
          <cell r="J659">
            <v>1520</v>
          </cell>
          <cell r="K659">
            <v>9550.91</v>
          </cell>
          <cell r="L659">
            <v>14359.91</v>
          </cell>
          <cell r="M659">
            <v>35640.089999999997</v>
          </cell>
        </row>
        <row r="660">
          <cell r="A660" t="str">
            <v>MARITZA MONTES DE OCA MATOS</v>
          </cell>
          <cell r="B660" t="str">
            <v>TECNICO</v>
          </cell>
          <cell r="C660" t="str">
            <v>00-001-0502064-8</v>
          </cell>
          <cell r="D660">
            <v>626</v>
          </cell>
          <cell r="E660">
            <v>45000</v>
          </cell>
          <cell r="F660">
            <v>0</v>
          </cell>
          <cell r="G660">
            <v>45000</v>
          </cell>
          <cell r="H660">
            <v>1291.5</v>
          </cell>
          <cell r="I660">
            <v>1148.33</v>
          </cell>
          <cell r="J660">
            <v>1368</v>
          </cell>
          <cell r="K660">
            <v>185</v>
          </cell>
          <cell r="L660">
            <v>3992.83</v>
          </cell>
          <cell r="M660">
            <v>41007.17</v>
          </cell>
        </row>
        <row r="661">
          <cell r="A661" t="str">
            <v>KARINA PACHECO HEREDIA</v>
          </cell>
          <cell r="B661" t="str">
            <v>TECNICO</v>
          </cell>
          <cell r="C661" t="str">
            <v>00-001-1317837-0</v>
          </cell>
          <cell r="D661">
            <v>636</v>
          </cell>
          <cell r="E661">
            <v>50000</v>
          </cell>
          <cell r="F661">
            <v>0</v>
          </cell>
          <cell r="G661">
            <v>50000</v>
          </cell>
          <cell r="H661">
            <v>1435</v>
          </cell>
          <cell r="I661">
            <v>1627.13</v>
          </cell>
          <cell r="J661">
            <v>1520</v>
          </cell>
          <cell r="K661">
            <v>4487.45</v>
          </cell>
          <cell r="L661">
            <v>9069.58</v>
          </cell>
          <cell r="M661">
            <v>40930.42</v>
          </cell>
        </row>
        <row r="662">
          <cell r="A662" t="str">
            <v>RICHARD ALFONSO MATOS CASADO</v>
          </cell>
          <cell r="B662" t="str">
            <v>TECNICO</v>
          </cell>
          <cell r="C662" t="str">
            <v>00-013-0018016-1</v>
          </cell>
          <cell r="D662">
            <v>641</v>
          </cell>
          <cell r="E662">
            <v>50000</v>
          </cell>
          <cell r="F662">
            <v>0</v>
          </cell>
          <cell r="G662">
            <v>50000</v>
          </cell>
          <cell r="H662">
            <v>1435</v>
          </cell>
          <cell r="I662">
            <v>1854</v>
          </cell>
          <cell r="J662">
            <v>1520</v>
          </cell>
          <cell r="K662">
            <v>1025</v>
          </cell>
          <cell r="L662">
            <v>5834</v>
          </cell>
          <cell r="M662">
            <v>44166</v>
          </cell>
        </row>
        <row r="663">
          <cell r="A663" t="str">
            <v>JUAN CARLOS RUIZ SANTANA</v>
          </cell>
          <cell r="B663" t="str">
            <v>AUXILIAR VETERINARIO</v>
          </cell>
          <cell r="C663" t="str">
            <v>00-003-0106848-2</v>
          </cell>
          <cell r="D663">
            <v>645</v>
          </cell>
          <cell r="E663">
            <v>11000</v>
          </cell>
          <cell r="F663">
            <v>0</v>
          </cell>
          <cell r="G663">
            <v>11000</v>
          </cell>
          <cell r="H663">
            <v>315.7</v>
          </cell>
          <cell r="I663">
            <v>0</v>
          </cell>
          <cell r="J663">
            <v>334.4</v>
          </cell>
          <cell r="K663">
            <v>25</v>
          </cell>
          <cell r="L663">
            <v>675.1</v>
          </cell>
          <cell r="M663">
            <v>10324.9</v>
          </cell>
        </row>
        <row r="664">
          <cell r="A664" t="str">
            <v>MAYRA ANTONIA NUÑEZ</v>
          </cell>
          <cell r="B664" t="str">
            <v>AUXILIAR</v>
          </cell>
          <cell r="C664" t="str">
            <v>00-001-0386569-7</v>
          </cell>
          <cell r="D664">
            <v>656</v>
          </cell>
          <cell r="E664">
            <v>26250</v>
          </cell>
          <cell r="F664">
            <v>0</v>
          </cell>
          <cell r="G664">
            <v>26250</v>
          </cell>
          <cell r="H664">
            <v>753.38</v>
          </cell>
          <cell r="I664">
            <v>0</v>
          </cell>
          <cell r="J664">
            <v>798</v>
          </cell>
          <cell r="K664">
            <v>673.5</v>
          </cell>
          <cell r="L664">
            <v>2224.88</v>
          </cell>
          <cell r="M664">
            <v>24025.119999999999</v>
          </cell>
        </row>
        <row r="665">
          <cell r="A665" t="str">
            <v>ROBERTO ANTONIO HERNANDEZ ABREU</v>
          </cell>
          <cell r="B665" t="str">
            <v>TECNICO</v>
          </cell>
          <cell r="C665" t="str">
            <v>00-001-0797738-1</v>
          </cell>
          <cell r="D665">
            <v>671</v>
          </cell>
          <cell r="E665">
            <v>50000</v>
          </cell>
          <cell r="F665">
            <v>0</v>
          </cell>
          <cell r="G665">
            <v>50000</v>
          </cell>
          <cell r="H665">
            <v>1435</v>
          </cell>
          <cell r="I665">
            <v>1854</v>
          </cell>
          <cell r="J665">
            <v>1520</v>
          </cell>
          <cell r="K665">
            <v>15669.08</v>
          </cell>
          <cell r="L665">
            <v>20478.080000000002</v>
          </cell>
          <cell r="M665">
            <v>29521.919999999998</v>
          </cell>
        </row>
        <row r="666">
          <cell r="A666" t="str">
            <v>DOMINGO GOMEZ MORILLO</v>
          </cell>
          <cell r="B666" t="str">
            <v>TECNICO</v>
          </cell>
          <cell r="C666" t="str">
            <v>00-121-0004066-1</v>
          </cell>
          <cell r="D666">
            <v>675</v>
          </cell>
          <cell r="E666">
            <v>50000</v>
          </cell>
          <cell r="F666">
            <v>0</v>
          </cell>
          <cell r="G666">
            <v>50000</v>
          </cell>
          <cell r="H666">
            <v>1435</v>
          </cell>
          <cell r="I666">
            <v>1854</v>
          </cell>
          <cell r="J666">
            <v>1520</v>
          </cell>
          <cell r="K666">
            <v>2435.8000000000002</v>
          </cell>
          <cell r="L666">
            <v>7244.8</v>
          </cell>
          <cell r="M666">
            <v>42755.199999999997</v>
          </cell>
        </row>
        <row r="667">
          <cell r="A667" t="str">
            <v>MELVIN AGUSTIN GONZALEZ GONZALEZ</v>
          </cell>
          <cell r="B667" t="str">
            <v>TECNICO</v>
          </cell>
          <cell r="C667" t="str">
            <v>00-402-2226826-6</v>
          </cell>
          <cell r="D667">
            <v>680</v>
          </cell>
          <cell r="E667">
            <v>35000</v>
          </cell>
          <cell r="F667">
            <v>0</v>
          </cell>
          <cell r="G667">
            <v>35000</v>
          </cell>
          <cell r="H667">
            <v>1004.5</v>
          </cell>
          <cell r="I667">
            <v>0</v>
          </cell>
          <cell r="J667">
            <v>1064</v>
          </cell>
          <cell r="K667">
            <v>1105</v>
          </cell>
          <cell r="L667">
            <v>3173.5</v>
          </cell>
          <cell r="M667">
            <v>31826.5</v>
          </cell>
        </row>
        <row r="668">
          <cell r="A668" t="str">
            <v>VIRGEN CABRERA COLAS</v>
          </cell>
          <cell r="B668" t="str">
            <v>AUXILIAR</v>
          </cell>
          <cell r="C668" t="str">
            <v>00-001-0965218-0</v>
          </cell>
          <cell r="D668">
            <v>753</v>
          </cell>
          <cell r="E668">
            <v>12833.33</v>
          </cell>
          <cell r="F668">
            <v>0</v>
          </cell>
          <cell r="G668">
            <v>12833.33</v>
          </cell>
          <cell r="H668">
            <v>368.32</v>
          </cell>
          <cell r="I668">
            <v>0</v>
          </cell>
          <cell r="J668">
            <v>390.13</v>
          </cell>
          <cell r="K668">
            <v>25</v>
          </cell>
          <cell r="L668">
            <v>783.45</v>
          </cell>
          <cell r="M668">
            <v>12049.88</v>
          </cell>
        </row>
        <row r="669">
          <cell r="A669" t="str">
            <v>JULIO CESAR GARCIA VILLAR</v>
          </cell>
          <cell r="B669" t="str">
            <v>AUXILIAR VETERINARIO</v>
          </cell>
          <cell r="C669" t="str">
            <v>00-002-0021413-8</v>
          </cell>
          <cell r="D669">
            <v>1438</v>
          </cell>
          <cell r="E669">
            <v>11000</v>
          </cell>
          <cell r="F669">
            <v>0</v>
          </cell>
          <cell r="G669">
            <v>11000</v>
          </cell>
          <cell r="H669">
            <v>315.7</v>
          </cell>
          <cell r="I669">
            <v>0</v>
          </cell>
          <cell r="J669">
            <v>334.4</v>
          </cell>
          <cell r="K669">
            <v>25</v>
          </cell>
          <cell r="L669">
            <v>675.1</v>
          </cell>
          <cell r="M669">
            <v>10324.9</v>
          </cell>
        </row>
        <row r="670">
          <cell r="A670" t="str">
            <v>ORDALINA MONTERO ENCARNACION</v>
          </cell>
          <cell r="B670" t="str">
            <v>AUXILIAR</v>
          </cell>
          <cell r="C670" t="str">
            <v>00-001-0753096-6</v>
          </cell>
          <cell r="D670">
            <v>1440</v>
          </cell>
          <cell r="E670">
            <v>11000</v>
          </cell>
          <cell r="F670">
            <v>0</v>
          </cell>
          <cell r="G670">
            <v>11000</v>
          </cell>
          <cell r="H670">
            <v>315.7</v>
          </cell>
          <cell r="I670">
            <v>0</v>
          </cell>
          <cell r="J670">
            <v>334.4</v>
          </cell>
          <cell r="K670">
            <v>25</v>
          </cell>
          <cell r="L670">
            <v>675.1</v>
          </cell>
          <cell r="M670">
            <v>10324.9</v>
          </cell>
        </row>
        <row r="671">
          <cell r="A671" t="str">
            <v>ARGENIS ALMANZAR</v>
          </cell>
          <cell r="B671" t="str">
            <v>AUXILIAR</v>
          </cell>
          <cell r="C671" t="str">
            <v>00-001-1697679-6</v>
          </cell>
          <cell r="D671">
            <v>1447</v>
          </cell>
          <cell r="E671">
            <v>26250</v>
          </cell>
          <cell r="F671">
            <v>0</v>
          </cell>
          <cell r="G671">
            <v>26250</v>
          </cell>
          <cell r="H671">
            <v>753.38</v>
          </cell>
          <cell r="I671">
            <v>0</v>
          </cell>
          <cell r="J671">
            <v>798</v>
          </cell>
          <cell r="K671">
            <v>25</v>
          </cell>
          <cell r="L671">
            <v>1576.38</v>
          </cell>
          <cell r="M671">
            <v>24673.62</v>
          </cell>
        </row>
        <row r="672">
          <cell r="A672" t="str">
            <v>IRIS MILAGROS PADILLA SANCHEZ</v>
          </cell>
          <cell r="B672" t="str">
            <v>MEDICO VETERINARIO</v>
          </cell>
          <cell r="C672" t="str">
            <v>00-087-0004167-9</v>
          </cell>
          <cell r="D672">
            <v>1448</v>
          </cell>
          <cell r="E672">
            <v>50000</v>
          </cell>
          <cell r="F672">
            <v>0</v>
          </cell>
          <cell r="G672">
            <v>50000</v>
          </cell>
          <cell r="H672">
            <v>1435</v>
          </cell>
          <cell r="I672">
            <v>1854</v>
          </cell>
          <cell r="J672">
            <v>1520</v>
          </cell>
          <cell r="K672">
            <v>425</v>
          </cell>
          <cell r="L672">
            <v>5234</v>
          </cell>
          <cell r="M672">
            <v>44766</v>
          </cell>
        </row>
        <row r="673">
          <cell r="A673" t="str">
            <v>VALERIO TAVAREZ FELIZ</v>
          </cell>
          <cell r="B673" t="str">
            <v>CHOFER</v>
          </cell>
          <cell r="C673" t="str">
            <v>00-001-0321880-6</v>
          </cell>
          <cell r="D673">
            <v>1458</v>
          </cell>
          <cell r="E673">
            <v>15000</v>
          </cell>
          <cell r="F673">
            <v>0</v>
          </cell>
          <cell r="G673">
            <v>15000</v>
          </cell>
          <cell r="H673">
            <v>430.5</v>
          </cell>
          <cell r="I673">
            <v>0</v>
          </cell>
          <cell r="J673">
            <v>456</v>
          </cell>
          <cell r="K673">
            <v>495</v>
          </cell>
          <cell r="L673">
            <v>1381.5</v>
          </cell>
          <cell r="M673">
            <v>13618.5</v>
          </cell>
        </row>
        <row r="674">
          <cell r="A674" t="str">
            <v>FIOR DALIZA MERCEDES CASILLA PEPIN</v>
          </cell>
          <cell r="B674" t="str">
            <v>SECRETARIA</v>
          </cell>
          <cell r="C674" t="str">
            <v>00-002-0019961-0</v>
          </cell>
          <cell r="D674">
            <v>1459</v>
          </cell>
          <cell r="E674">
            <v>30000</v>
          </cell>
          <cell r="F674">
            <v>0</v>
          </cell>
          <cell r="G674">
            <v>30000</v>
          </cell>
          <cell r="H674">
            <v>861</v>
          </cell>
          <cell r="I674">
            <v>0</v>
          </cell>
          <cell r="J674">
            <v>912</v>
          </cell>
          <cell r="K674">
            <v>793.5</v>
          </cell>
          <cell r="L674">
            <v>2566.5</v>
          </cell>
          <cell r="M674">
            <v>27433.5</v>
          </cell>
        </row>
        <row r="675">
          <cell r="A675" t="str">
            <v>ANDREA CELESTE FELIZ ENCARNACION</v>
          </cell>
          <cell r="B675" t="str">
            <v>TECNICO</v>
          </cell>
          <cell r="C675" t="str">
            <v>00-002-0121092-9</v>
          </cell>
          <cell r="D675">
            <v>1550</v>
          </cell>
          <cell r="E675">
            <v>45000</v>
          </cell>
          <cell r="F675">
            <v>0</v>
          </cell>
          <cell r="G675">
            <v>45000</v>
          </cell>
          <cell r="H675">
            <v>1291.5</v>
          </cell>
          <cell r="I675">
            <v>1148.33</v>
          </cell>
          <cell r="J675">
            <v>1368</v>
          </cell>
          <cell r="K675">
            <v>425</v>
          </cell>
          <cell r="L675">
            <v>4232.83</v>
          </cell>
          <cell r="M675">
            <v>40767.17</v>
          </cell>
        </row>
        <row r="676">
          <cell r="A676" t="str">
            <v>LISSELOT JESULINA DUARTE RODRIGUEZ</v>
          </cell>
          <cell r="B676" t="str">
            <v>SECRETARIA</v>
          </cell>
          <cell r="C676" t="str">
            <v>00-402-2473706-0</v>
          </cell>
          <cell r="D676">
            <v>560</v>
          </cell>
          <cell r="E676">
            <v>21000</v>
          </cell>
          <cell r="F676">
            <v>0</v>
          </cell>
          <cell r="G676">
            <v>21000</v>
          </cell>
          <cell r="H676">
            <v>602.70000000000005</v>
          </cell>
          <cell r="I676">
            <v>0</v>
          </cell>
          <cell r="J676">
            <v>638.4</v>
          </cell>
          <cell r="K676">
            <v>25</v>
          </cell>
          <cell r="L676">
            <v>1266.0999999999999</v>
          </cell>
          <cell r="M676">
            <v>19733.900000000001</v>
          </cell>
        </row>
        <row r="677">
          <cell r="A677" t="str">
            <v>ANTOLIN ROJAS ALMANZAR</v>
          </cell>
          <cell r="B677" t="str">
            <v>AUXILIAR VETERINARIO</v>
          </cell>
          <cell r="C677" t="str">
            <v>00-059-0010106-3</v>
          </cell>
          <cell r="D677">
            <v>17</v>
          </cell>
          <cell r="E677">
            <v>11000</v>
          </cell>
          <cell r="F677">
            <v>0</v>
          </cell>
          <cell r="G677">
            <v>11000</v>
          </cell>
          <cell r="H677">
            <v>315.7</v>
          </cell>
          <cell r="I677">
            <v>0</v>
          </cell>
          <cell r="J677">
            <v>334.4</v>
          </cell>
          <cell r="K677">
            <v>25</v>
          </cell>
          <cell r="L677">
            <v>675.1</v>
          </cell>
          <cell r="M677">
            <v>10324.9</v>
          </cell>
        </row>
        <row r="678">
          <cell r="A678" t="str">
            <v>ANGEL ALEJANDRO DUARTE BELTRE</v>
          </cell>
          <cell r="B678" t="str">
            <v>AUXILIAR OFICINA</v>
          </cell>
          <cell r="C678" t="str">
            <v>00-001-1822773-5</v>
          </cell>
          <cell r="D678">
            <v>34</v>
          </cell>
          <cell r="E678">
            <v>22050</v>
          </cell>
          <cell r="F678">
            <v>0</v>
          </cell>
          <cell r="G678">
            <v>22050</v>
          </cell>
          <cell r="H678">
            <v>632.84</v>
          </cell>
          <cell r="I678">
            <v>0</v>
          </cell>
          <cell r="J678">
            <v>670.32</v>
          </cell>
          <cell r="K678">
            <v>1537.45</v>
          </cell>
          <cell r="L678">
            <v>2840.61</v>
          </cell>
          <cell r="M678">
            <v>19209.39</v>
          </cell>
        </row>
        <row r="679">
          <cell r="A679" t="str">
            <v>ANIBAL YNOA JAIME</v>
          </cell>
          <cell r="B679" t="str">
            <v>AUXILIAR</v>
          </cell>
          <cell r="C679" t="str">
            <v>00-064-0002463-1</v>
          </cell>
          <cell r="D679">
            <v>35</v>
          </cell>
          <cell r="E679">
            <v>11000</v>
          </cell>
          <cell r="F679">
            <v>0</v>
          </cell>
          <cell r="G679">
            <v>11000</v>
          </cell>
          <cell r="H679">
            <v>315.7</v>
          </cell>
          <cell r="I679">
            <v>0</v>
          </cell>
          <cell r="J679">
            <v>334.4</v>
          </cell>
          <cell r="K679">
            <v>25</v>
          </cell>
          <cell r="L679">
            <v>675.1</v>
          </cell>
          <cell r="M679">
            <v>10324.9</v>
          </cell>
        </row>
        <row r="680">
          <cell r="A680" t="str">
            <v>LEONALDO HEREDIA</v>
          </cell>
          <cell r="B680" t="str">
            <v>OBRERO</v>
          </cell>
          <cell r="C680" t="str">
            <v>00-001-1002370-2</v>
          </cell>
          <cell r="D680">
            <v>162</v>
          </cell>
          <cell r="E680">
            <v>10000</v>
          </cell>
          <cell r="F680">
            <v>0</v>
          </cell>
          <cell r="G680">
            <v>10000</v>
          </cell>
          <cell r="H680">
            <v>287</v>
          </cell>
          <cell r="I680">
            <v>0</v>
          </cell>
          <cell r="J680">
            <v>304</v>
          </cell>
          <cell r="K680">
            <v>25</v>
          </cell>
          <cell r="L680">
            <v>616</v>
          </cell>
          <cell r="M680">
            <v>9384</v>
          </cell>
        </row>
        <row r="681">
          <cell r="A681" t="str">
            <v>JESUS ALBERTO MORENO ANTIGUA</v>
          </cell>
          <cell r="B681" t="str">
            <v>OBRERO</v>
          </cell>
          <cell r="C681" t="str">
            <v>00-402-2723843-9</v>
          </cell>
          <cell r="D681">
            <v>164</v>
          </cell>
          <cell r="E681">
            <v>10000</v>
          </cell>
          <cell r="F681">
            <v>0</v>
          </cell>
          <cell r="G681">
            <v>10000</v>
          </cell>
          <cell r="H681">
            <v>287</v>
          </cell>
          <cell r="I681">
            <v>0</v>
          </cell>
          <cell r="J681">
            <v>304</v>
          </cell>
          <cell r="K681">
            <v>25</v>
          </cell>
          <cell r="L681">
            <v>616</v>
          </cell>
          <cell r="M681">
            <v>9384</v>
          </cell>
        </row>
        <row r="682">
          <cell r="A682" t="str">
            <v>CAYETANO MERCEDES</v>
          </cell>
          <cell r="B682" t="str">
            <v>VIGILANTE</v>
          </cell>
          <cell r="C682" t="str">
            <v>00-001-1091284-7</v>
          </cell>
          <cell r="D682">
            <v>166</v>
          </cell>
          <cell r="E682">
            <v>11000</v>
          </cell>
          <cell r="F682">
            <v>0</v>
          </cell>
          <cell r="G682">
            <v>11000</v>
          </cell>
          <cell r="H682">
            <v>315.7</v>
          </cell>
          <cell r="I682">
            <v>0</v>
          </cell>
          <cell r="J682">
            <v>334.4</v>
          </cell>
          <cell r="K682">
            <v>25</v>
          </cell>
          <cell r="L682">
            <v>675.1</v>
          </cell>
          <cell r="M682">
            <v>10324.9</v>
          </cell>
        </row>
        <row r="683">
          <cell r="A683" t="str">
            <v>LUCIANO FERMIN DE LOS SANTOS</v>
          </cell>
          <cell r="B683" t="str">
            <v>AUXILIAR</v>
          </cell>
          <cell r="C683" t="str">
            <v>00-002-0091061-0</v>
          </cell>
          <cell r="D683">
            <v>167</v>
          </cell>
          <cell r="E683">
            <v>11000</v>
          </cell>
          <cell r="F683">
            <v>0</v>
          </cell>
          <cell r="G683">
            <v>11000</v>
          </cell>
          <cell r="H683">
            <v>315.7</v>
          </cell>
          <cell r="I683">
            <v>0</v>
          </cell>
          <cell r="J683">
            <v>334.4</v>
          </cell>
          <cell r="K683">
            <v>25</v>
          </cell>
          <cell r="L683">
            <v>675.1</v>
          </cell>
          <cell r="M683">
            <v>10324.9</v>
          </cell>
        </row>
        <row r="684">
          <cell r="A684" t="str">
            <v>EUNICE ACOSTA JAVIER</v>
          </cell>
          <cell r="B684" t="str">
            <v>MENSAJERO INTERNO</v>
          </cell>
          <cell r="C684" t="str">
            <v>00-001-0691757-8</v>
          </cell>
          <cell r="D684">
            <v>197</v>
          </cell>
          <cell r="E684">
            <v>16500</v>
          </cell>
          <cell r="F684">
            <v>0</v>
          </cell>
          <cell r="G684">
            <v>16500</v>
          </cell>
          <cell r="H684">
            <v>473.55</v>
          </cell>
          <cell r="I684">
            <v>0</v>
          </cell>
          <cell r="J684">
            <v>501.6</v>
          </cell>
          <cell r="K684">
            <v>25</v>
          </cell>
          <cell r="L684">
            <v>1000.15</v>
          </cell>
          <cell r="M684">
            <v>15499.85</v>
          </cell>
        </row>
        <row r="685">
          <cell r="A685" t="str">
            <v>FARINA MERETTE TAVERAS</v>
          </cell>
          <cell r="B685" t="str">
            <v>AUXILIAR</v>
          </cell>
          <cell r="C685" t="str">
            <v>00-097-0003364-1</v>
          </cell>
          <cell r="D685">
            <v>202</v>
          </cell>
          <cell r="E685">
            <v>11000</v>
          </cell>
          <cell r="F685">
            <v>0</v>
          </cell>
          <cell r="G685">
            <v>11000</v>
          </cell>
          <cell r="H685">
            <v>315.7</v>
          </cell>
          <cell r="I685">
            <v>0</v>
          </cell>
          <cell r="J685">
            <v>334.4</v>
          </cell>
          <cell r="K685">
            <v>25</v>
          </cell>
          <cell r="L685">
            <v>675.1</v>
          </cell>
          <cell r="M685">
            <v>10324.9</v>
          </cell>
        </row>
        <row r="686">
          <cell r="A686" t="str">
            <v>CARLOS ALBERTO MORILLO PATRICIO</v>
          </cell>
          <cell r="B686" t="str">
            <v>AUXILIAR VETERINARIO</v>
          </cell>
          <cell r="C686" t="str">
            <v>00-010-0040910-0</v>
          </cell>
          <cell r="D686">
            <v>207</v>
          </cell>
          <cell r="E686">
            <v>11000</v>
          </cell>
          <cell r="F686">
            <v>0</v>
          </cell>
          <cell r="G686">
            <v>11000</v>
          </cell>
          <cell r="H686">
            <v>315.7</v>
          </cell>
          <cell r="I686">
            <v>0</v>
          </cell>
          <cell r="J686">
            <v>334.4</v>
          </cell>
          <cell r="K686">
            <v>25</v>
          </cell>
          <cell r="L686">
            <v>675.1</v>
          </cell>
          <cell r="M686">
            <v>10324.9</v>
          </cell>
        </row>
        <row r="687">
          <cell r="A687" t="str">
            <v>DARIO CUEVAS RODRIGUEZ</v>
          </cell>
          <cell r="B687" t="str">
            <v>AYUDANTE</v>
          </cell>
          <cell r="C687" t="str">
            <v>00-002-0115522-3</v>
          </cell>
          <cell r="D687">
            <v>288</v>
          </cell>
          <cell r="E687">
            <v>11000</v>
          </cell>
          <cell r="F687">
            <v>0</v>
          </cell>
          <cell r="G687">
            <v>11000</v>
          </cell>
          <cell r="H687">
            <v>315.7</v>
          </cell>
          <cell r="I687">
            <v>0</v>
          </cell>
          <cell r="J687">
            <v>334.4</v>
          </cell>
          <cell r="K687">
            <v>25</v>
          </cell>
          <cell r="L687">
            <v>675.1</v>
          </cell>
          <cell r="M687">
            <v>10324.9</v>
          </cell>
        </row>
        <row r="688">
          <cell r="A688" t="str">
            <v>ANDRY ELIEZER FELIZ FELIZ</v>
          </cell>
          <cell r="B688" t="str">
            <v>AUXILIAR ADMINISTRATIVO</v>
          </cell>
          <cell r="C688" t="str">
            <v>00-402-2093202-0</v>
          </cell>
          <cell r="D688">
            <v>585</v>
          </cell>
          <cell r="E688">
            <v>25000</v>
          </cell>
          <cell r="F688">
            <v>0</v>
          </cell>
          <cell r="G688">
            <v>25000</v>
          </cell>
          <cell r="H688">
            <v>717.5</v>
          </cell>
          <cell r="I688">
            <v>0</v>
          </cell>
          <cell r="J688">
            <v>760</v>
          </cell>
          <cell r="K688">
            <v>25</v>
          </cell>
          <cell r="L688">
            <v>1502.5</v>
          </cell>
          <cell r="M688">
            <v>23497.5</v>
          </cell>
        </row>
        <row r="689">
          <cell r="A689" t="str">
            <v>JUAN MARTIN GIL PIMENTEL</v>
          </cell>
          <cell r="B689" t="str">
            <v>AUXILIAR VETERINARIO</v>
          </cell>
          <cell r="C689" t="str">
            <v>00-122-0007032-9</v>
          </cell>
          <cell r="D689">
            <v>893</v>
          </cell>
          <cell r="E689">
            <v>11000</v>
          </cell>
          <cell r="F689">
            <v>0</v>
          </cell>
          <cell r="G689">
            <v>11000</v>
          </cell>
          <cell r="H689">
            <v>315.7</v>
          </cell>
          <cell r="I689">
            <v>0</v>
          </cell>
          <cell r="J689">
            <v>334.4</v>
          </cell>
          <cell r="K689">
            <v>525</v>
          </cell>
          <cell r="L689">
            <v>1175.0999999999999</v>
          </cell>
          <cell r="M689">
            <v>9824.9</v>
          </cell>
        </row>
        <row r="690">
          <cell r="A690" t="str">
            <v>CARLOS MANUEL MOREL TORRES</v>
          </cell>
          <cell r="B690" t="str">
            <v>AUXILIAR VETERINARIO</v>
          </cell>
          <cell r="C690" t="str">
            <v>00-042-0009957-2</v>
          </cell>
          <cell r="D690">
            <v>903</v>
          </cell>
          <cell r="E690">
            <v>11000</v>
          </cell>
          <cell r="F690">
            <v>0</v>
          </cell>
          <cell r="G690">
            <v>11000</v>
          </cell>
          <cell r="H690">
            <v>315.7</v>
          </cell>
          <cell r="I690">
            <v>0</v>
          </cell>
          <cell r="J690">
            <v>334.4</v>
          </cell>
          <cell r="K690">
            <v>2730</v>
          </cell>
          <cell r="L690">
            <v>3380.1</v>
          </cell>
          <cell r="M690">
            <v>7619.9</v>
          </cell>
        </row>
        <row r="691">
          <cell r="A691" t="str">
            <v>ANPARO MORENO HERRERA</v>
          </cell>
          <cell r="B691" t="str">
            <v>CONSERJE</v>
          </cell>
          <cell r="C691" t="str">
            <v>00-225-0018506-5</v>
          </cell>
          <cell r="D691">
            <v>1</v>
          </cell>
          <cell r="E691">
            <v>10000</v>
          </cell>
          <cell r="F691">
            <v>0</v>
          </cell>
          <cell r="G691">
            <v>10000</v>
          </cell>
          <cell r="H691">
            <v>287</v>
          </cell>
          <cell r="I691">
            <v>0</v>
          </cell>
          <cell r="J691">
            <v>304</v>
          </cell>
          <cell r="K691">
            <v>25</v>
          </cell>
          <cell r="L691">
            <v>616</v>
          </cell>
          <cell r="M691">
            <v>9384</v>
          </cell>
        </row>
        <row r="692">
          <cell r="A692" t="str">
            <v>DEYANIRA YDALIA MARGAREL BIDO ESTRE</v>
          </cell>
          <cell r="B692" t="str">
            <v>ENCARGADA DIVISION</v>
          </cell>
          <cell r="C692" t="str">
            <v>00-001-0530466-1</v>
          </cell>
          <cell r="D692">
            <v>2</v>
          </cell>
          <cell r="E692">
            <v>60000</v>
          </cell>
          <cell r="F692">
            <v>0</v>
          </cell>
          <cell r="G692">
            <v>60000</v>
          </cell>
          <cell r="H692">
            <v>1722</v>
          </cell>
          <cell r="I692">
            <v>3486.68</v>
          </cell>
          <cell r="J692">
            <v>1824</v>
          </cell>
          <cell r="K692">
            <v>1225</v>
          </cell>
          <cell r="L692">
            <v>8257.68</v>
          </cell>
          <cell r="M692">
            <v>51742.32</v>
          </cell>
        </row>
        <row r="693">
          <cell r="A693" t="str">
            <v>LORENZO JAVIER PASCUAL</v>
          </cell>
          <cell r="B693" t="str">
            <v>ENCARGADA DIVISION</v>
          </cell>
          <cell r="C693" t="str">
            <v>00-001-0170831-1</v>
          </cell>
          <cell r="D693">
            <v>3</v>
          </cell>
          <cell r="E693">
            <v>60000</v>
          </cell>
          <cell r="F693">
            <v>0</v>
          </cell>
          <cell r="G693">
            <v>60000</v>
          </cell>
          <cell r="H693">
            <v>1722</v>
          </cell>
          <cell r="I693">
            <v>3486.68</v>
          </cell>
          <cell r="J693">
            <v>1824</v>
          </cell>
          <cell r="K693">
            <v>1125</v>
          </cell>
          <cell r="L693">
            <v>8157.68</v>
          </cell>
          <cell r="M693">
            <v>51842.32</v>
          </cell>
        </row>
        <row r="694">
          <cell r="A694" t="str">
            <v>SANTA ALTAGRACIA MIDALIS CUEVAS</v>
          </cell>
          <cell r="B694" t="str">
            <v>TECNICO</v>
          </cell>
          <cell r="C694" t="str">
            <v>00-001-0128206-9</v>
          </cell>
          <cell r="D694">
            <v>10</v>
          </cell>
          <cell r="E694">
            <v>50000</v>
          </cell>
          <cell r="F694">
            <v>0</v>
          </cell>
          <cell r="G694">
            <v>50000</v>
          </cell>
          <cell r="H694">
            <v>1435</v>
          </cell>
          <cell r="I694">
            <v>1854</v>
          </cell>
          <cell r="J694">
            <v>1520</v>
          </cell>
          <cell r="K694">
            <v>2125</v>
          </cell>
          <cell r="L694">
            <v>6934</v>
          </cell>
          <cell r="M694">
            <v>43066</v>
          </cell>
        </row>
        <row r="695">
          <cell r="A695" t="str">
            <v>MARIA LEONOR GARCIA GARCIA</v>
          </cell>
          <cell r="B695" t="str">
            <v>ENCARGADO DIVISION</v>
          </cell>
          <cell r="C695" t="str">
            <v>00-047-0043032-7</v>
          </cell>
          <cell r="D695">
            <v>12</v>
          </cell>
          <cell r="E695">
            <v>60000</v>
          </cell>
          <cell r="F695">
            <v>0</v>
          </cell>
          <cell r="G695">
            <v>60000</v>
          </cell>
          <cell r="H695">
            <v>1722</v>
          </cell>
          <cell r="I695">
            <v>2881.7</v>
          </cell>
          <cell r="J695">
            <v>1824</v>
          </cell>
          <cell r="K695">
            <v>3149.9</v>
          </cell>
          <cell r="L695">
            <v>9577.6</v>
          </cell>
          <cell r="M695">
            <v>50422.400000000001</v>
          </cell>
        </row>
        <row r="696">
          <cell r="A696" t="str">
            <v>SANTO DOMINGO HERNANDEZ</v>
          </cell>
          <cell r="B696" t="str">
            <v>AUXILIAR VETERINARIO</v>
          </cell>
          <cell r="C696" t="str">
            <v>00-069-0000997-5</v>
          </cell>
          <cell r="D696">
            <v>12</v>
          </cell>
          <cell r="E696">
            <v>11000</v>
          </cell>
          <cell r="F696">
            <v>0</v>
          </cell>
          <cell r="G696">
            <v>11000</v>
          </cell>
          <cell r="H696">
            <v>315.7</v>
          </cell>
          <cell r="I696">
            <v>0</v>
          </cell>
          <cell r="J696">
            <v>334.4</v>
          </cell>
          <cell r="K696">
            <v>25</v>
          </cell>
          <cell r="L696">
            <v>675.1</v>
          </cell>
          <cell r="M696">
            <v>10324.9</v>
          </cell>
        </row>
        <row r="697">
          <cell r="A697" t="str">
            <v>ANAIDA CRISTELA MENDIETA PEREZ</v>
          </cell>
          <cell r="B697" t="str">
            <v>TECNICO</v>
          </cell>
          <cell r="C697" t="str">
            <v>00-012-0010524-3</v>
          </cell>
          <cell r="D697">
            <v>22</v>
          </cell>
          <cell r="E697">
            <v>50000</v>
          </cell>
          <cell r="F697">
            <v>0</v>
          </cell>
          <cell r="G697">
            <v>50000</v>
          </cell>
          <cell r="H697">
            <v>1435</v>
          </cell>
          <cell r="I697">
            <v>1854</v>
          </cell>
          <cell r="J697">
            <v>1520</v>
          </cell>
          <cell r="K697">
            <v>425</v>
          </cell>
          <cell r="L697">
            <v>5234</v>
          </cell>
          <cell r="M697">
            <v>44766</v>
          </cell>
        </row>
        <row r="698">
          <cell r="A698" t="str">
            <v>NIYRA RAYDHIRIS CASTILLO RAMIREZ</v>
          </cell>
          <cell r="B698" t="str">
            <v>ENCARGADA DIVISION</v>
          </cell>
          <cell r="C698" t="str">
            <v>00-001-1466447-7</v>
          </cell>
          <cell r="D698">
            <v>27</v>
          </cell>
          <cell r="E698">
            <v>60000</v>
          </cell>
          <cell r="F698">
            <v>0</v>
          </cell>
          <cell r="G698">
            <v>60000</v>
          </cell>
          <cell r="H698">
            <v>1722</v>
          </cell>
          <cell r="I698">
            <v>3486.68</v>
          </cell>
          <cell r="J698">
            <v>1824</v>
          </cell>
          <cell r="K698">
            <v>425</v>
          </cell>
          <cell r="L698">
            <v>7457.68</v>
          </cell>
          <cell r="M698">
            <v>52542.32</v>
          </cell>
        </row>
        <row r="699">
          <cell r="A699" t="str">
            <v>DILCIA MERCEDES GOMEZ PEREZ</v>
          </cell>
          <cell r="B699" t="str">
            <v>TECNICO</v>
          </cell>
          <cell r="C699" t="str">
            <v>00-031-0465018-3</v>
          </cell>
          <cell r="D699">
            <v>33</v>
          </cell>
          <cell r="E699">
            <v>40000</v>
          </cell>
          <cell r="F699">
            <v>0</v>
          </cell>
          <cell r="G699">
            <v>40000</v>
          </cell>
          <cell r="H699">
            <v>1148</v>
          </cell>
          <cell r="I699">
            <v>442.65</v>
          </cell>
          <cell r="J699">
            <v>1216</v>
          </cell>
          <cell r="K699">
            <v>425</v>
          </cell>
          <cell r="L699">
            <v>3231.65</v>
          </cell>
          <cell r="M699">
            <v>36768.35</v>
          </cell>
        </row>
        <row r="700">
          <cell r="A700" t="str">
            <v>VIOLETA DIAZ ORTIZ</v>
          </cell>
          <cell r="B700" t="str">
            <v>CONSERJE</v>
          </cell>
          <cell r="C700" t="str">
            <v>00-018-0044300-2</v>
          </cell>
          <cell r="D700">
            <v>36</v>
          </cell>
          <cell r="E700">
            <v>11000</v>
          </cell>
          <cell r="F700">
            <v>0</v>
          </cell>
          <cell r="G700">
            <v>11000</v>
          </cell>
          <cell r="H700">
            <v>315.7</v>
          </cell>
          <cell r="I700">
            <v>0</v>
          </cell>
          <cell r="J700">
            <v>334.4</v>
          </cell>
          <cell r="K700">
            <v>2963.92</v>
          </cell>
          <cell r="L700">
            <v>3614.02</v>
          </cell>
          <cell r="M700">
            <v>7385.98</v>
          </cell>
        </row>
        <row r="701">
          <cell r="A701" t="str">
            <v>ELVIS ELIEZER MENDEZ POLANCO</v>
          </cell>
          <cell r="B701" t="str">
            <v>TECNICO</v>
          </cell>
          <cell r="C701" t="str">
            <v>00-402-2021979-0</v>
          </cell>
          <cell r="D701">
            <v>47</v>
          </cell>
          <cell r="E701">
            <v>40000</v>
          </cell>
          <cell r="F701">
            <v>0</v>
          </cell>
          <cell r="G701">
            <v>40000</v>
          </cell>
          <cell r="H701">
            <v>1148</v>
          </cell>
          <cell r="I701">
            <v>442.65</v>
          </cell>
          <cell r="J701">
            <v>1216</v>
          </cell>
          <cell r="K701">
            <v>5533.42</v>
          </cell>
          <cell r="L701">
            <v>8340.07</v>
          </cell>
          <cell r="M701">
            <v>31659.93</v>
          </cell>
        </row>
        <row r="702">
          <cell r="A702" t="str">
            <v>WILLY FRANCISCO VASQUEZ PAULINO</v>
          </cell>
          <cell r="B702" t="str">
            <v>AUXILIAR</v>
          </cell>
          <cell r="C702" t="str">
            <v>00-047-0186424-3</v>
          </cell>
          <cell r="D702">
            <v>48</v>
          </cell>
          <cell r="E702">
            <v>11000</v>
          </cell>
          <cell r="F702">
            <v>0</v>
          </cell>
          <cell r="G702">
            <v>11000</v>
          </cell>
          <cell r="H702">
            <v>315.7</v>
          </cell>
          <cell r="I702">
            <v>0</v>
          </cell>
          <cell r="J702">
            <v>334.4</v>
          </cell>
          <cell r="K702">
            <v>1876.81</v>
          </cell>
          <cell r="L702">
            <v>2526.91</v>
          </cell>
          <cell r="M702">
            <v>8473.09</v>
          </cell>
        </row>
        <row r="703">
          <cell r="A703" t="str">
            <v>WENDY MENCIA GONZALEZ GUZMAN</v>
          </cell>
          <cell r="B703" t="str">
            <v>TECNICO</v>
          </cell>
          <cell r="C703" t="str">
            <v>00-001-1358287-8</v>
          </cell>
          <cell r="D703">
            <v>57</v>
          </cell>
          <cell r="E703">
            <v>50000</v>
          </cell>
          <cell r="F703">
            <v>0</v>
          </cell>
          <cell r="G703">
            <v>50000</v>
          </cell>
          <cell r="H703">
            <v>1435</v>
          </cell>
          <cell r="I703">
            <v>1854</v>
          </cell>
          <cell r="J703">
            <v>1520</v>
          </cell>
          <cell r="K703">
            <v>425</v>
          </cell>
          <cell r="L703">
            <v>5234</v>
          </cell>
          <cell r="M703">
            <v>44766</v>
          </cell>
        </row>
        <row r="704">
          <cell r="A704" t="str">
            <v>MAXIMO SANTANA</v>
          </cell>
          <cell r="B704" t="str">
            <v>TECNICO</v>
          </cell>
          <cell r="C704" t="str">
            <v>00-022-0017580-6</v>
          </cell>
          <cell r="D704">
            <v>63</v>
          </cell>
          <cell r="E704">
            <v>50000</v>
          </cell>
          <cell r="F704">
            <v>0</v>
          </cell>
          <cell r="G704">
            <v>50000</v>
          </cell>
          <cell r="H704">
            <v>1435</v>
          </cell>
          <cell r="I704">
            <v>1400.27</v>
          </cell>
          <cell r="J704">
            <v>1520</v>
          </cell>
          <cell r="K704">
            <v>3449.9</v>
          </cell>
          <cell r="L704">
            <v>7805.17</v>
          </cell>
          <cell r="M704">
            <v>42194.83</v>
          </cell>
        </row>
        <row r="705">
          <cell r="A705" t="str">
            <v>ATANAOLIS MEDINA FERRERAS</v>
          </cell>
          <cell r="B705" t="str">
            <v>TECNICO</v>
          </cell>
          <cell r="C705" t="str">
            <v>00-070-0006560-2</v>
          </cell>
          <cell r="D705">
            <v>72</v>
          </cell>
          <cell r="E705">
            <v>35000</v>
          </cell>
          <cell r="F705">
            <v>0</v>
          </cell>
          <cell r="G705">
            <v>35000</v>
          </cell>
          <cell r="H705">
            <v>1004.5</v>
          </cell>
          <cell r="I705">
            <v>0</v>
          </cell>
          <cell r="J705">
            <v>1064</v>
          </cell>
          <cell r="K705">
            <v>3487.45</v>
          </cell>
          <cell r="L705">
            <v>5555.95</v>
          </cell>
          <cell r="M705">
            <v>29444.05</v>
          </cell>
        </row>
        <row r="706">
          <cell r="A706" t="str">
            <v>RAFAELITO SIERRA VASQUEZ</v>
          </cell>
          <cell r="B706" t="str">
            <v>AUXILIAR VETERINARIO</v>
          </cell>
          <cell r="C706" t="str">
            <v>00-022-0030183-2</v>
          </cell>
          <cell r="D706">
            <v>72</v>
          </cell>
          <cell r="E706">
            <v>30000</v>
          </cell>
          <cell r="F706">
            <v>0</v>
          </cell>
          <cell r="G706">
            <v>30000</v>
          </cell>
          <cell r="H706">
            <v>861</v>
          </cell>
          <cell r="I706">
            <v>0</v>
          </cell>
          <cell r="J706">
            <v>912</v>
          </cell>
          <cell r="K706">
            <v>25</v>
          </cell>
          <cell r="L706">
            <v>1798</v>
          </cell>
          <cell r="M706">
            <v>28202</v>
          </cell>
        </row>
        <row r="707">
          <cell r="A707" t="str">
            <v>RAFAEL BIENVENIDO PEREZ FERNANDEZ</v>
          </cell>
          <cell r="B707" t="str">
            <v>AUXILIAR VETERINARIO</v>
          </cell>
          <cell r="C707" t="str">
            <v>00-031-0231773-6</v>
          </cell>
          <cell r="D707">
            <v>76</v>
          </cell>
          <cell r="E707">
            <v>11000</v>
          </cell>
          <cell r="F707">
            <v>0</v>
          </cell>
          <cell r="G707">
            <v>11000</v>
          </cell>
          <cell r="H707">
            <v>315.7</v>
          </cell>
          <cell r="I707">
            <v>0</v>
          </cell>
          <cell r="J707">
            <v>334.4</v>
          </cell>
          <cell r="K707">
            <v>25</v>
          </cell>
          <cell r="L707">
            <v>675.1</v>
          </cell>
          <cell r="M707">
            <v>10324.9</v>
          </cell>
        </row>
        <row r="708">
          <cell r="A708" t="str">
            <v>KELVIA ALTAGRACIA REYES BURGOS</v>
          </cell>
          <cell r="B708" t="str">
            <v>ENCARGADA DIVISION</v>
          </cell>
          <cell r="C708" t="str">
            <v>00-056-0093289-0</v>
          </cell>
          <cell r="D708">
            <v>89</v>
          </cell>
          <cell r="E708">
            <v>60000</v>
          </cell>
          <cell r="F708">
            <v>0</v>
          </cell>
          <cell r="G708">
            <v>60000</v>
          </cell>
          <cell r="H708">
            <v>1722</v>
          </cell>
          <cell r="I708">
            <v>3486.68</v>
          </cell>
          <cell r="J708">
            <v>1824</v>
          </cell>
          <cell r="K708">
            <v>25</v>
          </cell>
          <cell r="L708">
            <v>7057.68</v>
          </cell>
          <cell r="M708">
            <v>52942.32</v>
          </cell>
        </row>
        <row r="709">
          <cell r="A709" t="str">
            <v>LAURIS RODRIGUEZ ALVAREZ</v>
          </cell>
          <cell r="B709" t="str">
            <v>ENCARGADA DIVISION</v>
          </cell>
          <cell r="C709" t="str">
            <v>00-001-1643363-2</v>
          </cell>
          <cell r="D709">
            <v>109</v>
          </cell>
          <cell r="E709">
            <v>60000</v>
          </cell>
          <cell r="F709">
            <v>0</v>
          </cell>
          <cell r="G709">
            <v>60000</v>
          </cell>
          <cell r="H709">
            <v>1722</v>
          </cell>
          <cell r="I709">
            <v>3486.68</v>
          </cell>
          <cell r="J709">
            <v>1824</v>
          </cell>
          <cell r="K709">
            <v>1785</v>
          </cell>
          <cell r="L709">
            <v>8817.68</v>
          </cell>
          <cell r="M709">
            <v>51182.32</v>
          </cell>
        </row>
        <row r="710">
          <cell r="A710" t="str">
            <v>TEODORO NICOLAS FIGUEREO</v>
          </cell>
          <cell r="B710" t="str">
            <v>TECNICO</v>
          </cell>
          <cell r="C710" t="str">
            <v>00-010-0047652-1</v>
          </cell>
          <cell r="D710">
            <v>121</v>
          </cell>
          <cell r="E710">
            <v>50000</v>
          </cell>
          <cell r="F710">
            <v>0</v>
          </cell>
          <cell r="G710">
            <v>50000</v>
          </cell>
          <cell r="H710">
            <v>1435</v>
          </cell>
          <cell r="I710">
            <v>1854</v>
          </cell>
          <cell r="J710">
            <v>1520</v>
          </cell>
          <cell r="K710">
            <v>12865.42</v>
          </cell>
          <cell r="L710">
            <v>17674.419999999998</v>
          </cell>
          <cell r="M710">
            <v>32325.58</v>
          </cell>
        </row>
        <row r="711">
          <cell r="A711" t="str">
            <v>MAXIMO TOMAS MENDEZ Y MENDEZ</v>
          </cell>
          <cell r="B711" t="str">
            <v>TECNICO</v>
          </cell>
          <cell r="C711" t="str">
            <v>00-070-0001355-2</v>
          </cell>
          <cell r="D711">
            <v>122</v>
          </cell>
          <cell r="E711">
            <v>50000</v>
          </cell>
          <cell r="F711">
            <v>0</v>
          </cell>
          <cell r="G711">
            <v>50000</v>
          </cell>
          <cell r="H711">
            <v>1435</v>
          </cell>
          <cell r="I711">
            <v>1627.13</v>
          </cell>
          <cell r="J711">
            <v>1520</v>
          </cell>
          <cell r="K711">
            <v>1937.45</v>
          </cell>
          <cell r="L711">
            <v>6519.58</v>
          </cell>
          <cell r="M711">
            <v>43480.42</v>
          </cell>
        </row>
        <row r="712">
          <cell r="A712" t="str">
            <v>HECTOR BDO. LANTIGUA SANTANA</v>
          </cell>
          <cell r="B712" t="str">
            <v>TECNICO I</v>
          </cell>
          <cell r="C712" t="str">
            <v>00-037-0000240-9</v>
          </cell>
          <cell r="D712">
            <v>136</v>
          </cell>
          <cell r="E712">
            <v>50000</v>
          </cell>
          <cell r="F712">
            <v>0</v>
          </cell>
          <cell r="G712">
            <v>50000</v>
          </cell>
          <cell r="H712">
            <v>1435</v>
          </cell>
          <cell r="I712">
            <v>1627.13</v>
          </cell>
          <cell r="J712">
            <v>1520</v>
          </cell>
          <cell r="K712">
            <v>13578.74</v>
          </cell>
          <cell r="L712">
            <v>18160.87</v>
          </cell>
          <cell r="M712">
            <v>31839.13</v>
          </cell>
        </row>
        <row r="713">
          <cell r="A713" t="str">
            <v>FELIPE A. MATEO AGRAMONTE</v>
          </cell>
          <cell r="B713" t="str">
            <v>TECNICO</v>
          </cell>
          <cell r="C713" t="str">
            <v>00-012-0005105-8</v>
          </cell>
          <cell r="D713">
            <v>137</v>
          </cell>
          <cell r="E713">
            <v>50000</v>
          </cell>
          <cell r="F713">
            <v>0</v>
          </cell>
          <cell r="G713">
            <v>50000</v>
          </cell>
          <cell r="H713">
            <v>1435</v>
          </cell>
          <cell r="I713">
            <v>1627.13</v>
          </cell>
          <cell r="J713">
            <v>1520</v>
          </cell>
          <cell r="K713">
            <v>2537.4499999999998</v>
          </cell>
          <cell r="L713">
            <v>7119.58</v>
          </cell>
          <cell r="M713">
            <v>42880.42</v>
          </cell>
        </row>
        <row r="714">
          <cell r="A714" t="str">
            <v>GUILLERMO ALBERTO ROSADO MARTINEZ</v>
          </cell>
          <cell r="B714" t="str">
            <v>TECNICO I</v>
          </cell>
          <cell r="C714" t="str">
            <v>00-001-0025425-9</v>
          </cell>
          <cell r="D714">
            <v>151</v>
          </cell>
          <cell r="E714">
            <v>50000</v>
          </cell>
          <cell r="F714">
            <v>0</v>
          </cell>
          <cell r="G714">
            <v>50000</v>
          </cell>
          <cell r="H714">
            <v>1435</v>
          </cell>
          <cell r="I714">
            <v>1854</v>
          </cell>
          <cell r="J714">
            <v>1520</v>
          </cell>
          <cell r="K714">
            <v>11525</v>
          </cell>
          <cell r="L714">
            <v>16334</v>
          </cell>
          <cell r="M714">
            <v>33666</v>
          </cell>
        </row>
        <row r="715">
          <cell r="A715" t="str">
            <v>ANA IRIS POLANCO CLEMENTE</v>
          </cell>
          <cell r="B715" t="str">
            <v>TECNICO</v>
          </cell>
          <cell r="C715" t="str">
            <v>00-001-1035425-5</v>
          </cell>
          <cell r="D715">
            <v>153</v>
          </cell>
          <cell r="E715">
            <v>50000</v>
          </cell>
          <cell r="F715">
            <v>0</v>
          </cell>
          <cell r="G715">
            <v>50000</v>
          </cell>
          <cell r="H715">
            <v>1435</v>
          </cell>
          <cell r="I715">
            <v>1400.27</v>
          </cell>
          <cell r="J715">
            <v>1520</v>
          </cell>
          <cell r="K715">
            <v>26152.77</v>
          </cell>
          <cell r="L715">
            <v>30508.04</v>
          </cell>
          <cell r="M715">
            <v>19491.96</v>
          </cell>
        </row>
        <row r="716">
          <cell r="A716" t="str">
            <v>JORDAN CONTRERAS SANTOS</v>
          </cell>
          <cell r="B716" t="str">
            <v>AUXILIAR VETERINARIO</v>
          </cell>
          <cell r="C716" t="str">
            <v>00-402-2165590-1</v>
          </cell>
          <cell r="D716">
            <v>153</v>
          </cell>
          <cell r="E716">
            <v>11000</v>
          </cell>
          <cell r="F716">
            <v>0</v>
          </cell>
          <cell r="G716">
            <v>11000</v>
          </cell>
          <cell r="H716">
            <v>315.7</v>
          </cell>
          <cell r="I716">
            <v>0</v>
          </cell>
          <cell r="J716">
            <v>334.4</v>
          </cell>
          <cell r="K716">
            <v>3049.9</v>
          </cell>
          <cell r="L716">
            <v>3700</v>
          </cell>
          <cell r="M716">
            <v>7300</v>
          </cell>
        </row>
        <row r="717">
          <cell r="A717" t="str">
            <v>JOSE GUSTAVO ACEVEDO URIBE</v>
          </cell>
          <cell r="B717" t="str">
            <v>TECNICO I</v>
          </cell>
          <cell r="C717" t="str">
            <v>00-055-0003381-5</v>
          </cell>
          <cell r="D717">
            <v>173</v>
          </cell>
          <cell r="E717">
            <v>50000</v>
          </cell>
          <cell r="F717">
            <v>0</v>
          </cell>
          <cell r="G717">
            <v>50000</v>
          </cell>
          <cell r="H717">
            <v>1435</v>
          </cell>
          <cell r="I717">
            <v>1854</v>
          </cell>
          <cell r="J717">
            <v>1520</v>
          </cell>
          <cell r="K717">
            <v>625</v>
          </cell>
          <cell r="L717">
            <v>5434</v>
          </cell>
          <cell r="M717">
            <v>44566</v>
          </cell>
        </row>
        <row r="718">
          <cell r="A718" t="str">
            <v>NICOLAS REYNOSO GUZMAN</v>
          </cell>
          <cell r="B718" t="str">
            <v>TECNICO</v>
          </cell>
          <cell r="C718" t="str">
            <v>00-005-0025113-7</v>
          </cell>
          <cell r="D718">
            <v>178</v>
          </cell>
          <cell r="E718">
            <v>50000</v>
          </cell>
          <cell r="F718">
            <v>0</v>
          </cell>
          <cell r="G718">
            <v>50000</v>
          </cell>
          <cell r="H718">
            <v>1435</v>
          </cell>
          <cell r="I718">
            <v>1854</v>
          </cell>
          <cell r="J718">
            <v>1520</v>
          </cell>
          <cell r="K718">
            <v>9401.93</v>
          </cell>
          <cell r="L718">
            <v>14210.93</v>
          </cell>
          <cell r="M718">
            <v>35789.07</v>
          </cell>
        </row>
        <row r="719">
          <cell r="A719" t="str">
            <v>MARIA ALEXANDRA TREJO ROSARIO</v>
          </cell>
          <cell r="B719" t="str">
            <v>TECNICO III</v>
          </cell>
          <cell r="C719" t="str">
            <v>00-031-0184646-1</v>
          </cell>
          <cell r="D719">
            <v>179</v>
          </cell>
          <cell r="E719">
            <v>40000</v>
          </cell>
          <cell r="F719">
            <v>0</v>
          </cell>
          <cell r="G719">
            <v>40000</v>
          </cell>
          <cell r="H719">
            <v>1148</v>
          </cell>
          <cell r="I719">
            <v>215.78</v>
          </cell>
          <cell r="J719">
            <v>1216</v>
          </cell>
          <cell r="K719">
            <v>1937.45</v>
          </cell>
          <cell r="L719">
            <v>4517.2299999999996</v>
          </cell>
          <cell r="M719">
            <v>35482.769999999997</v>
          </cell>
        </row>
        <row r="720">
          <cell r="A720" t="str">
            <v>ANA MERCEDES BRITO</v>
          </cell>
          <cell r="B720" t="str">
            <v>ENCARGADO (A) SECCION</v>
          </cell>
          <cell r="C720" t="str">
            <v>00-002-0006179-4</v>
          </cell>
          <cell r="D720">
            <v>188</v>
          </cell>
          <cell r="E720">
            <v>50000</v>
          </cell>
          <cell r="F720">
            <v>0</v>
          </cell>
          <cell r="G720">
            <v>50000</v>
          </cell>
          <cell r="H720">
            <v>1435</v>
          </cell>
          <cell r="I720">
            <v>1854</v>
          </cell>
          <cell r="J720">
            <v>1520</v>
          </cell>
          <cell r="K720">
            <v>1513.5</v>
          </cell>
          <cell r="L720">
            <v>6322.5</v>
          </cell>
          <cell r="M720">
            <v>43677.5</v>
          </cell>
        </row>
        <row r="721">
          <cell r="A721" t="str">
            <v>JOSE MORILLO</v>
          </cell>
          <cell r="B721" t="str">
            <v>TECNICO</v>
          </cell>
          <cell r="C721" t="str">
            <v>00-018-0029553-5</v>
          </cell>
          <cell r="D721">
            <v>193</v>
          </cell>
          <cell r="E721">
            <v>45000</v>
          </cell>
          <cell r="F721">
            <v>0</v>
          </cell>
          <cell r="G721">
            <v>45000</v>
          </cell>
          <cell r="H721">
            <v>1291.5</v>
          </cell>
          <cell r="I721">
            <v>1148.33</v>
          </cell>
          <cell r="J721">
            <v>1368</v>
          </cell>
          <cell r="K721">
            <v>29625.32</v>
          </cell>
          <cell r="L721">
            <v>33433.15</v>
          </cell>
          <cell r="M721">
            <v>11566.85</v>
          </cell>
        </row>
        <row r="722">
          <cell r="A722" t="str">
            <v>JULIO SEGURA CARRASCO</v>
          </cell>
          <cell r="B722" t="str">
            <v>AUXILIAR VETERINARIO</v>
          </cell>
          <cell r="C722" t="str">
            <v>00-001-1163803-7</v>
          </cell>
          <cell r="D722">
            <v>206</v>
          </cell>
          <cell r="E722">
            <v>11000</v>
          </cell>
          <cell r="F722">
            <v>0</v>
          </cell>
          <cell r="G722">
            <v>11000</v>
          </cell>
          <cell r="H722">
            <v>315.7</v>
          </cell>
          <cell r="I722">
            <v>0</v>
          </cell>
          <cell r="J722">
            <v>334.4</v>
          </cell>
          <cell r="K722">
            <v>25</v>
          </cell>
          <cell r="L722">
            <v>675.1</v>
          </cell>
          <cell r="M722">
            <v>10324.9</v>
          </cell>
        </row>
        <row r="723">
          <cell r="A723" t="str">
            <v>JOSE R. BETANCES CASTRO</v>
          </cell>
          <cell r="B723" t="str">
            <v>ENCARGADO DE DIVISION</v>
          </cell>
          <cell r="C723" t="str">
            <v>00-002-0007924-2</v>
          </cell>
          <cell r="D723">
            <v>213</v>
          </cell>
          <cell r="E723">
            <v>60000</v>
          </cell>
          <cell r="F723">
            <v>0</v>
          </cell>
          <cell r="G723">
            <v>60000</v>
          </cell>
          <cell r="H723">
            <v>1722</v>
          </cell>
          <cell r="I723">
            <v>3184.19</v>
          </cell>
          <cell r="J723">
            <v>1824</v>
          </cell>
          <cell r="K723">
            <v>3234.45</v>
          </cell>
          <cell r="L723">
            <v>9964.64</v>
          </cell>
          <cell r="M723">
            <v>50035.360000000001</v>
          </cell>
        </row>
        <row r="724">
          <cell r="A724" t="str">
            <v>BIENVENIDO DE JESUS COLLADO MOSQUEA</v>
          </cell>
          <cell r="B724" t="str">
            <v>AUXILIAR ADMINISTRATIVO</v>
          </cell>
          <cell r="C724" t="str">
            <v>00-034-0047563-2</v>
          </cell>
          <cell r="D724">
            <v>222</v>
          </cell>
          <cell r="E724">
            <v>21000</v>
          </cell>
          <cell r="F724">
            <v>0</v>
          </cell>
          <cell r="G724">
            <v>21000</v>
          </cell>
          <cell r="H724">
            <v>602.70000000000005</v>
          </cell>
          <cell r="I724">
            <v>0</v>
          </cell>
          <cell r="J724">
            <v>638.4</v>
          </cell>
          <cell r="K724">
            <v>25</v>
          </cell>
          <cell r="L724">
            <v>1266.0999999999999</v>
          </cell>
          <cell r="M724">
            <v>19733.900000000001</v>
          </cell>
        </row>
        <row r="725">
          <cell r="A725" t="str">
            <v>DOMINGO MUÑOZ</v>
          </cell>
          <cell r="B725" t="str">
            <v>AUXILIAR VETERINARIO</v>
          </cell>
          <cell r="C725" t="str">
            <v>00-038-0009910-7</v>
          </cell>
          <cell r="D725">
            <v>231</v>
          </cell>
          <cell r="E725">
            <v>11000</v>
          </cell>
          <cell r="F725">
            <v>0</v>
          </cell>
          <cell r="G725">
            <v>11000</v>
          </cell>
          <cell r="H725">
            <v>315.7</v>
          </cell>
          <cell r="I725">
            <v>0</v>
          </cell>
          <cell r="J725">
            <v>334.4</v>
          </cell>
          <cell r="K725">
            <v>25</v>
          </cell>
          <cell r="L725">
            <v>675.1</v>
          </cell>
          <cell r="M725">
            <v>10324.9</v>
          </cell>
        </row>
        <row r="726">
          <cell r="A726" t="str">
            <v>OSCAR JOSE ROA PINEDA</v>
          </cell>
          <cell r="B726" t="str">
            <v>AYUDANTE MECANICA</v>
          </cell>
          <cell r="C726" t="str">
            <v>00-402-2652894-7</v>
          </cell>
          <cell r="D726">
            <v>239</v>
          </cell>
          <cell r="E726">
            <v>15000</v>
          </cell>
          <cell r="F726">
            <v>0</v>
          </cell>
          <cell r="G726">
            <v>15000</v>
          </cell>
          <cell r="H726">
            <v>430.5</v>
          </cell>
          <cell r="I726">
            <v>0</v>
          </cell>
          <cell r="J726">
            <v>456</v>
          </cell>
          <cell r="K726">
            <v>25</v>
          </cell>
          <cell r="L726">
            <v>911.5</v>
          </cell>
          <cell r="M726">
            <v>14088.5</v>
          </cell>
        </row>
        <row r="727">
          <cell r="A727" t="str">
            <v>ANA ELCIRA MARTINEZ RAMIREZ</v>
          </cell>
          <cell r="B727" t="str">
            <v>ENCARGADO DE UNIDAD</v>
          </cell>
          <cell r="C727" t="str">
            <v>00-001-1641252-9</v>
          </cell>
          <cell r="D727">
            <v>239</v>
          </cell>
          <cell r="E727">
            <v>50000</v>
          </cell>
          <cell r="F727">
            <v>0</v>
          </cell>
          <cell r="G727">
            <v>50000</v>
          </cell>
          <cell r="H727">
            <v>1435</v>
          </cell>
          <cell r="I727">
            <v>1854</v>
          </cell>
          <cell r="J727">
            <v>1520</v>
          </cell>
          <cell r="K727">
            <v>1385</v>
          </cell>
          <cell r="L727">
            <v>6194</v>
          </cell>
          <cell r="M727">
            <v>43806</v>
          </cell>
        </row>
        <row r="728">
          <cell r="A728" t="str">
            <v>VICTOR MANUEL DE JESUS PANTALEON MA</v>
          </cell>
          <cell r="B728" t="str">
            <v>AUXILIAR VETERINARIO</v>
          </cell>
          <cell r="C728" t="str">
            <v>00-055-0014927-2</v>
          </cell>
          <cell r="D728">
            <v>253</v>
          </cell>
          <cell r="E728">
            <v>11000</v>
          </cell>
          <cell r="F728">
            <v>0</v>
          </cell>
          <cell r="G728">
            <v>11000</v>
          </cell>
          <cell r="H728">
            <v>315.7</v>
          </cell>
          <cell r="I728">
            <v>0</v>
          </cell>
          <cell r="J728">
            <v>334.4</v>
          </cell>
          <cell r="K728">
            <v>25</v>
          </cell>
          <cell r="L728">
            <v>675.1</v>
          </cell>
          <cell r="M728">
            <v>10324.9</v>
          </cell>
        </row>
        <row r="729">
          <cell r="A729" t="str">
            <v>JOSE MANUEL RIVAS MERCEDES</v>
          </cell>
          <cell r="B729" t="str">
            <v>TECNICO</v>
          </cell>
          <cell r="C729" t="str">
            <v>00-023-0026302-3</v>
          </cell>
          <cell r="D729">
            <v>264</v>
          </cell>
          <cell r="E729">
            <v>50000</v>
          </cell>
          <cell r="F729">
            <v>0</v>
          </cell>
          <cell r="G729">
            <v>50000</v>
          </cell>
          <cell r="H729">
            <v>1435</v>
          </cell>
          <cell r="I729">
            <v>1854</v>
          </cell>
          <cell r="J729">
            <v>1520</v>
          </cell>
          <cell r="K729">
            <v>425</v>
          </cell>
          <cell r="L729">
            <v>5234</v>
          </cell>
          <cell r="M729">
            <v>44766</v>
          </cell>
        </row>
        <row r="730">
          <cell r="A730" t="str">
            <v>RAMIRO ALEXIS GUERRERO CABRERA</v>
          </cell>
          <cell r="B730" t="str">
            <v>TECNICO</v>
          </cell>
          <cell r="C730" t="str">
            <v>00-001-1476902-9</v>
          </cell>
          <cell r="D730">
            <v>267</v>
          </cell>
          <cell r="E730">
            <v>50000</v>
          </cell>
          <cell r="F730">
            <v>0</v>
          </cell>
          <cell r="G730">
            <v>50000</v>
          </cell>
          <cell r="H730">
            <v>1435</v>
          </cell>
          <cell r="I730">
            <v>1854</v>
          </cell>
          <cell r="J730">
            <v>1520</v>
          </cell>
          <cell r="K730">
            <v>1657.3</v>
          </cell>
          <cell r="L730">
            <v>6466.3</v>
          </cell>
          <cell r="M730">
            <v>43533.7</v>
          </cell>
        </row>
        <row r="731">
          <cell r="A731" t="str">
            <v>JUAN ANTONIO DE LEON</v>
          </cell>
          <cell r="B731" t="str">
            <v>TECNICO I</v>
          </cell>
          <cell r="C731" t="str">
            <v>00-028-0011939-4</v>
          </cell>
          <cell r="D731">
            <v>282</v>
          </cell>
          <cell r="E731">
            <v>50000</v>
          </cell>
          <cell r="F731">
            <v>0</v>
          </cell>
          <cell r="G731">
            <v>50000</v>
          </cell>
          <cell r="H731">
            <v>1435</v>
          </cell>
          <cell r="I731">
            <v>1854</v>
          </cell>
          <cell r="J731">
            <v>1520</v>
          </cell>
          <cell r="K731">
            <v>9858.7199999999993</v>
          </cell>
          <cell r="L731">
            <v>14667.72</v>
          </cell>
          <cell r="M731">
            <v>35332.28</v>
          </cell>
        </row>
        <row r="732">
          <cell r="A732" t="str">
            <v>MAGALY ALTAGRACIA PERALTA MEDINA DE</v>
          </cell>
          <cell r="B732" t="str">
            <v>TECNICO</v>
          </cell>
          <cell r="C732" t="str">
            <v>00-044-0004224-0</v>
          </cell>
          <cell r="D732">
            <v>316</v>
          </cell>
          <cell r="E732">
            <v>50000</v>
          </cell>
          <cell r="F732">
            <v>0</v>
          </cell>
          <cell r="G732">
            <v>50000</v>
          </cell>
          <cell r="H732">
            <v>1435</v>
          </cell>
          <cell r="I732">
            <v>1854</v>
          </cell>
          <cell r="J732">
            <v>1520</v>
          </cell>
          <cell r="K732">
            <v>2425</v>
          </cell>
          <cell r="L732">
            <v>7234</v>
          </cell>
          <cell r="M732">
            <v>42766</v>
          </cell>
        </row>
        <row r="733">
          <cell r="A733" t="str">
            <v>LUIS ESPINAL JIMENEZ</v>
          </cell>
          <cell r="B733" t="str">
            <v>ASISTENTE TECNICO</v>
          </cell>
          <cell r="C733" t="str">
            <v>00-001-0708247-1</v>
          </cell>
          <cell r="D733">
            <v>325</v>
          </cell>
          <cell r="E733">
            <v>22050</v>
          </cell>
          <cell r="F733">
            <v>0</v>
          </cell>
          <cell r="G733">
            <v>22050</v>
          </cell>
          <cell r="H733">
            <v>632.84</v>
          </cell>
          <cell r="I733">
            <v>0</v>
          </cell>
          <cell r="J733">
            <v>670.32</v>
          </cell>
          <cell r="K733">
            <v>449</v>
          </cell>
          <cell r="L733">
            <v>1752.16</v>
          </cell>
          <cell r="M733">
            <v>20297.84</v>
          </cell>
        </row>
        <row r="734">
          <cell r="A734" t="str">
            <v>MANOLA GARCIA</v>
          </cell>
          <cell r="B734" t="str">
            <v>ENCARGADO(A) DIVISION DE DESA</v>
          </cell>
          <cell r="C734" t="str">
            <v>00-001-0705989-1</v>
          </cell>
          <cell r="D734">
            <v>337</v>
          </cell>
          <cell r="E734">
            <v>60000</v>
          </cell>
          <cell r="F734">
            <v>0</v>
          </cell>
          <cell r="G734">
            <v>60000</v>
          </cell>
          <cell r="H734">
            <v>1722</v>
          </cell>
          <cell r="I734">
            <v>3184.19</v>
          </cell>
          <cell r="J734">
            <v>1824</v>
          </cell>
          <cell r="K734">
            <v>1537.45</v>
          </cell>
          <cell r="L734">
            <v>8267.64</v>
          </cell>
          <cell r="M734">
            <v>51732.36</v>
          </cell>
        </row>
        <row r="735">
          <cell r="A735" t="str">
            <v>JHERMANY ESTHER DE LOS SANTOS PEÑA</v>
          </cell>
          <cell r="B735" t="str">
            <v>SECRETARIA</v>
          </cell>
          <cell r="C735" t="str">
            <v>00-028-0099958-9</v>
          </cell>
          <cell r="D735">
            <v>339</v>
          </cell>
          <cell r="E735">
            <v>21000</v>
          </cell>
          <cell r="F735">
            <v>0</v>
          </cell>
          <cell r="G735">
            <v>21000</v>
          </cell>
          <cell r="H735">
            <v>602.70000000000005</v>
          </cell>
          <cell r="I735">
            <v>0</v>
          </cell>
          <cell r="J735">
            <v>638.4</v>
          </cell>
          <cell r="K735">
            <v>3225</v>
          </cell>
          <cell r="L735">
            <v>4466.1000000000004</v>
          </cell>
          <cell r="M735">
            <v>16533.900000000001</v>
          </cell>
        </row>
        <row r="736">
          <cell r="A736" t="str">
            <v>NIURCA YSABEL CRUZ ROSA</v>
          </cell>
          <cell r="B736" t="str">
            <v>TECNICO</v>
          </cell>
          <cell r="C736" t="str">
            <v>00-044-0001766-3</v>
          </cell>
          <cell r="D736">
            <v>341</v>
          </cell>
          <cell r="E736">
            <v>50000</v>
          </cell>
          <cell r="F736">
            <v>0</v>
          </cell>
          <cell r="G736">
            <v>50000</v>
          </cell>
          <cell r="H736">
            <v>1435</v>
          </cell>
          <cell r="I736">
            <v>1854</v>
          </cell>
          <cell r="J736">
            <v>1520</v>
          </cell>
          <cell r="K736">
            <v>7294.5</v>
          </cell>
          <cell r="L736">
            <v>12103.5</v>
          </cell>
          <cell r="M736">
            <v>37896.5</v>
          </cell>
        </row>
        <row r="737">
          <cell r="A737" t="str">
            <v>CARMEN MIOSOTHI DE JESUS ARIAS</v>
          </cell>
          <cell r="B737" t="str">
            <v>TECNICO</v>
          </cell>
          <cell r="C737" t="str">
            <v>00-008-0018547-2</v>
          </cell>
          <cell r="D737">
            <v>345</v>
          </cell>
          <cell r="E737">
            <v>50000</v>
          </cell>
          <cell r="F737">
            <v>0</v>
          </cell>
          <cell r="G737">
            <v>50000</v>
          </cell>
          <cell r="H737">
            <v>1435</v>
          </cell>
          <cell r="I737">
            <v>1854</v>
          </cell>
          <cell r="J737">
            <v>1520</v>
          </cell>
          <cell r="K737">
            <v>2900</v>
          </cell>
          <cell r="L737">
            <v>7709</v>
          </cell>
          <cell r="M737">
            <v>42291</v>
          </cell>
        </row>
        <row r="738">
          <cell r="A738" t="str">
            <v>GLADYS TOMASINA BUENO</v>
          </cell>
          <cell r="B738" t="str">
            <v>ENCARGADO (A) SECCION</v>
          </cell>
          <cell r="C738" t="str">
            <v>00-031-0101626-3</v>
          </cell>
          <cell r="D738">
            <v>351</v>
          </cell>
          <cell r="E738">
            <v>50000</v>
          </cell>
          <cell r="F738">
            <v>0</v>
          </cell>
          <cell r="G738">
            <v>50000</v>
          </cell>
          <cell r="H738">
            <v>1435</v>
          </cell>
          <cell r="I738">
            <v>1854</v>
          </cell>
          <cell r="J738">
            <v>1520</v>
          </cell>
          <cell r="K738">
            <v>625</v>
          </cell>
          <cell r="L738">
            <v>5434</v>
          </cell>
          <cell r="M738">
            <v>44566</v>
          </cell>
        </row>
        <row r="739">
          <cell r="A739" t="str">
            <v>RAMON ELIAS RIFFI RICARDO</v>
          </cell>
          <cell r="B739" t="str">
            <v>TECNICO</v>
          </cell>
          <cell r="C739" t="str">
            <v>00-037-0026362-1</v>
          </cell>
          <cell r="D739">
            <v>379</v>
          </cell>
          <cell r="E739">
            <v>50000</v>
          </cell>
          <cell r="F739">
            <v>0</v>
          </cell>
          <cell r="G739">
            <v>50000</v>
          </cell>
          <cell r="H739">
            <v>1435</v>
          </cell>
          <cell r="I739">
            <v>1854</v>
          </cell>
          <cell r="J739">
            <v>1520</v>
          </cell>
          <cell r="K739">
            <v>25</v>
          </cell>
          <cell r="L739">
            <v>4834</v>
          </cell>
          <cell r="M739">
            <v>45166</v>
          </cell>
        </row>
        <row r="740">
          <cell r="A740" t="str">
            <v>CASTILLO GUZMAN</v>
          </cell>
          <cell r="B740" t="str">
            <v>MENSAJERO INTERNO</v>
          </cell>
          <cell r="C740" t="str">
            <v>00-012-0043131-8</v>
          </cell>
          <cell r="D740">
            <v>383</v>
          </cell>
          <cell r="E740">
            <v>19000</v>
          </cell>
          <cell r="F740">
            <v>0</v>
          </cell>
          <cell r="G740">
            <v>19000</v>
          </cell>
          <cell r="H740">
            <v>545.29999999999995</v>
          </cell>
          <cell r="I740">
            <v>0</v>
          </cell>
          <cell r="J740">
            <v>577.6</v>
          </cell>
          <cell r="K740">
            <v>25</v>
          </cell>
          <cell r="L740">
            <v>1147.9000000000001</v>
          </cell>
          <cell r="M740">
            <v>17852.099999999999</v>
          </cell>
        </row>
        <row r="741">
          <cell r="A741" t="str">
            <v>WILSON JAVIER SILVERIO SANCHEZ</v>
          </cell>
          <cell r="B741" t="str">
            <v>AUXILIAR VETERINARIO</v>
          </cell>
          <cell r="C741" t="str">
            <v>00-041-0006575-6</v>
          </cell>
          <cell r="D741">
            <v>397</v>
          </cell>
          <cell r="E741">
            <v>11000</v>
          </cell>
          <cell r="F741">
            <v>0</v>
          </cell>
          <cell r="G741">
            <v>11000</v>
          </cell>
          <cell r="H741">
            <v>315.7</v>
          </cell>
          <cell r="I741">
            <v>0</v>
          </cell>
          <cell r="J741">
            <v>334.4</v>
          </cell>
          <cell r="K741">
            <v>25</v>
          </cell>
          <cell r="L741">
            <v>675.1</v>
          </cell>
          <cell r="M741">
            <v>10324.9</v>
          </cell>
        </row>
        <row r="742">
          <cell r="A742" t="str">
            <v>CRUCITO CABRAL FANNY</v>
          </cell>
          <cell r="B742" t="str">
            <v>TECNICO</v>
          </cell>
          <cell r="C742" t="str">
            <v>00-008-0012693-0</v>
          </cell>
          <cell r="D742">
            <v>399</v>
          </cell>
          <cell r="E742">
            <v>50000</v>
          </cell>
          <cell r="F742">
            <v>0</v>
          </cell>
          <cell r="G742">
            <v>50000</v>
          </cell>
          <cell r="H742">
            <v>1435</v>
          </cell>
          <cell r="I742">
            <v>1854</v>
          </cell>
          <cell r="J742">
            <v>1520</v>
          </cell>
          <cell r="K742">
            <v>3938.54</v>
          </cell>
          <cell r="L742">
            <v>8747.5400000000009</v>
          </cell>
          <cell r="M742">
            <v>41252.46</v>
          </cell>
        </row>
        <row r="743">
          <cell r="A743" t="str">
            <v>MARIO FIGUEROA DRULLARD</v>
          </cell>
          <cell r="B743" t="str">
            <v>TECNICO</v>
          </cell>
          <cell r="C743" t="str">
            <v>00-066-0024175-3</v>
          </cell>
          <cell r="D743">
            <v>406</v>
          </cell>
          <cell r="E743">
            <v>40000</v>
          </cell>
          <cell r="F743">
            <v>0</v>
          </cell>
          <cell r="G743">
            <v>40000</v>
          </cell>
          <cell r="H743">
            <v>1148</v>
          </cell>
          <cell r="I743">
            <v>442.65</v>
          </cell>
          <cell r="J743">
            <v>1216</v>
          </cell>
          <cell r="K743">
            <v>25</v>
          </cell>
          <cell r="L743">
            <v>2831.65</v>
          </cell>
          <cell r="M743">
            <v>37168.35</v>
          </cell>
        </row>
        <row r="744">
          <cell r="A744" t="str">
            <v>JUANA MARIA DIAZ GARCIA</v>
          </cell>
          <cell r="B744" t="str">
            <v>TECNICO</v>
          </cell>
          <cell r="C744" t="str">
            <v>00-016-0000142-2</v>
          </cell>
          <cell r="D744">
            <v>433</v>
          </cell>
          <cell r="E744">
            <v>40000</v>
          </cell>
          <cell r="F744">
            <v>0</v>
          </cell>
          <cell r="G744">
            <v>40000</v>
          </cell>
          <cell r="H744">
            <v>1148</v>
          </cell>
          <cell r="I744">
            <v>442.65</v>
          </cell>
          <cell r="J744">
            <v>1216</v>
          </cell>
          <cell r="K744">
            <v>6510</v>
          </cell>
          <cell r="L744">
            <v>9316.65</v>
          </cell>
          <cell r="M744">
            <v>30683.35</v>
          </cell>
        </row>
        <row r="745">
          <cell r="A745" t="str">
            <v>LUIS VILLANUEVA P.</v>
          </cell>
          <cell r="B745" t="str">
            <v>TECNICO I</v>
          </cell>
          <cell r="C745" t="str">
            <v>00-001-0259807-5</v>
          </cell>
          <cell r="D745">
            <v>458</v>
          </cell>
          <cell r="E745">
            <v>50000</v>
          </cell>
          <cell r="F745">
            <v>0</v>
          </cell>
          <cell r="G745">
            <v>50000</v>
          </cell>
          <cell r="H745">
            <v>1435</v>
          </cell>
          <cell r="I745">
            <v>1854</v>
          </cell>
          <cell r="J745">
            <v>1520</v>
          </cell>
          <cell r="K745">
            <v>18971.439999999999</v>
          </cell>
          <cell r="L745">
            <v>23780.44</v>
          </cell>
          <cell r="M745">
            <v>26219.56</v>
          </cell>
        </row>
        <row r="746">
          <cell r="A746" t="str">
            <v>JOSE A. DE JS. ROMAN MENDEZ</v>
          </cell>
          <cell r="B746" t="str">
            <v>TECNICO I</v>
          </cell>
          <cell r="C746" t="str">
            <v>00-022-0001627-3</v>
          </cell>
          <cell r="D746">
            <v>502</v>
          </cell>
          <cell r="E746">
            <v>50000</v>
          </cell>
          <cell r="F746">
            <v>0</v>
          </cell>
          <cell r="G746">
            <v>50000</v>
          </cell>
          <cell r="H746">
            <v>1435</v>
          </cell>
          <cell r="I746">
            <v>1854</v>
          </cell>
          <cell r="J746">
            <v>1520</v>
          </cell>
          <cell r="K746">
            <v>3660</v>
          </cell>
          <cell r="L746">
            <v>8469</v>
          </cell>
          <cell r="M746">
            <v>41531</v>
          </cell>
        </row>
        <row r="747">
          <cell r="A747" t="str">
            <v>JUANA DE DIOS MEDINA DOMINGUEZ</v>
          </cell>
          <cell r="B747" t="str">
            <v>TECNICO</v>
          </cell>
          <cell r="C747" t="str">
            <v>00-001-0521651-9</v>
          </cell>
          <cell r="D747">
            <v>509</v>
          </cell>
          <cell r="E747">
            <v>50000</v>
          </cell>
          <cell r="F747">
            <v>0</v>
          </cell>
          <cell r="G747">
            <v>50000</v>
          </cell>
          <cell r="H747">
            <v>1435</v>
          </cell>
          <cell r="I747">
            <v>1627.13</v>
          </cell>
          <cell r="J747">
            <v>1520</v>
          </cell>
          <cell r="K747">
            <v>4012.45</v>
          </cell>
          <cell r="L747">
            <v>8594.58</v>
          </cell>
          <cell r="M747">
            <v>41405.42</v>
          </cell>
        </row>
        <row r="748">
          <cell r="A748" t="str">
            <v>MARIA ESTHER DE OLEO GONZALEZ</v>
          </cell>
          <cell r="B748" t="str">
            <v>ENCARGADO (A) SECCION</v>
          </cell>
          <cell r="C748" t="str">
            <v>00-001-1773052-3</v>
          </cell>
          <cell r="D748">
            <v>520</v>
          </cell>
          <cell r="E748">
            <v>50000</v>
          </cell>
          <cell r="F748">
            <v>0</v>
          </cell>
          <cell r="G748">
            <v>50000</v>
          </cell>
          <cell r="H748">
            <v>1435</v>
          </cell>
          <cell r="I748">
            <v>1854</v>
          </cell>
          <cell r="J748">
            <v>1520</v>
          </cell>
          <cell r="K748">
            <v>425</v>
          </cell>
          <cell r="L748">
            <v>5234</v>
          </cell>
          <cell r="M748">
            <v>44766</v>
          </cell>
        </row>
        <row r="749">
          <cell r="A749" t="str">
            <v>CLAUDIO EMILIO MEJIA MAHFUD</v>
          </cell>
          <cell r="B749" t="str">
            <v>TECNICO</v>
          </cell>
          <cell r="C749" t="str">
            <v>00-011-0026229-2</v>
          </cell>
          <cell r="D749">
            <v>524</v>
          </cell>
          <cell r="E749">
            <v>50000</v>
          </cell>
          <cell r="F749">
            <v>0</v>
          </cell>
          <cell r="G749">
            <v>50000</v>
          </cell>
          <cell r="H749">
            <v>1435</v>
          </cell>
          <cell r="I749">
            <v>1854</v>
          </cell>
          <cell r="J749">
            <v>1520</v>
          </cell>
          <cell r="K749">
            <v>425</v>
          </cell>
          <cell r="L749">
            <v>5234</v>
          </cell>
          <cell r="M749">
            <v>44766</v>
          </cell>
        </row>
        <row r="750">
          <cell r="A750" t="str">
            <v>JUANA C. BENJAMIN B.</v>
          </cell>
          <cell r="B750" t="str">
            <v>TECNICO</v>
          </cell>
          <cell r="C750" t="str">
            <v>00-012-0016634-4</v>
          </cell>
          <cell r="D750">
            <v>542</v>
          </cell>
          <cell r="E750">
            <v>50000</v>
          </cell>
          <cell r="F750">
            <v>0</v>
          </cell>
          <cell r="G750">
            <v>50000</v>
          </cell>
          <cell r="H750">
            <v>1435</v>
          </cell>
          <cell r="I750">
            <v>1627.13</v>
          </cell>
          <cell r="J750">
            <v>1520</v>
          </cell>
          <cell r="K750">
            <v>2637.45</v>
          </cell>
          <cell r="L750">
            <v>7219.58</v>
          </cell>
          <cell r="M750">
            <v>42780.42</v>
          </cell>
        </row>
        <row r="751">
          <cell r="A751" t="str">
            <v>MARCOS HERMINIO APONTE RAPOSO</v>
          </cell>
          <cell r="B751" t="str">
            <v>TECNICO I</v>
          </cell>
          <cell r="C751" t="str">
            <v>00-071-0003005-0</v>
          </cell>
          <cell r="D751">
            <v>546</v>
          </cell>
          <cell r="E751">
            <v>50000</v>
          </cell>
          <cell r="F751">
            <v>0</v>
          </cell>
          <cell r="G751">
            <v>50000</v>
          </cell>
          <cell r="H751">
            <v>1435</v>
          </cell>
          <cell r="I751">
            <v>1854</v>
          </cell>
          <cell r="J751">
            <v>1520</v>
          </cell>
          <cell r="K751">
            <v>1025</v>
          </cell>
          <cell r="L751">
            <v>5834</v>
          </cell>
          <cell r="M751">
            <v>44166</v>
          </cell>
        </row>
        <row r="752">
          <cell r="A752" t="str">
            <v>MARIO BAUTISTA MONTAS</v>
          </cell>
          <cell r="B752" t="str">
            <v>AUXILIAR</v>
          </cell>
          <cell r="C752" t="str">
            <v>00-025-0000245-2</v>
          </cell>
          <cell r="D752">
            <v>551</v>
          </cell>
          <cell r="E752">
            <v>11000</v>
          </cell>
          <cell r="F752">
            <v>0</v>
          </cell>
          <cell r="G752">
            <v>11000</v>
          </cell>
          <cell r="H752">
            <v>315.7</v>
          </cell>
          <cell r="I752">
            <v>0</v>
          </cell>
          <cell r="J752">
            <v>334.4</v>
          </cell>
          <cell r="K752">
            <v>25</v>
          </cell>
          <cell r="L752">
            <v>675.1</v>
          </cell>
          <cell r="M752">
            <v>10324.9</v>
          </cell>
        </row>
        <row r="753">
          <cell r="A753" t="str">
            <v>GLENNIS CASTILLO MERCEDES</v>
          </cell>
          <cell r="B753" t="str">
            <v>SECRETARIA III</v>
          </cell>
          <cell r="C753" t="str">
            <v>00-028-0088948-3</v>
          </cell>
          <cell r="D753">
            <v>555</v>
          </cell>
          <cell r="E753">
            <v>22050</v>
          </cell>
          <cell r="F753">
            <v>0</v>
          </cell>
          <cell r="G753">
            <v>22050</v>
          </cell>
          <cell r="H753">
            <v>632.84</v>
          </cell>
          <cell r="I753">
            <v>0</v>
          </cell>
          <cell r="J753">
            <v>670.32</v>
          </cell>
          <cell r="K753">
            <v>1180</v>
          </cell>
          <cell r="L753">
            <v>2483.16</v>
          </cell>
          <cell r="M753">
            <v>19566.84</v>
          </cell>
        </row>
        <row r="754">
          <cell r="A754" t="str">
            <v>PENELOPE COLUMNA GUERRERO</v>
          </cell>
          <cell r="B754" t="str">
            <v>TECNICO</v>
          </cell>
          <cell r="C754" t="str">
            <v>00-224-0049138-1</v>
          </cell>
          <cell r="D754">
            <v>561</v>
          </cell>
          <cell r="E754">
            <v>40000</v>
          </cell>
          <cell r="F754">
            <v>0</v>
          </cell>
          <cell r="G754">
            <v>40000</v>
          </cell>
          <cell r="H754">
            <v>1148</v>
          </cell>
          <cell r="I754">
            <v>215.78</v>
          </cell>
          <cell r="J754">
            <v>1216</v>
          </cell>
          <cell r="K754">
            <v>8920.73</v>
          </cell>
          <cell r="L754">
            <v>11500.51</v>
          </cell>
          <cell r="M754">
            <v>28499.49</v>
          </cell>
        </row>
        <row r="755">
          <cell r="A755" t="str">
            <v>CARLOS GRANADOS REYES</v>
          </cell>
          <cell r="B755" t="str">
            <v>ENCARGADO DE DIVISION</v>
          </cell>
          <cell r="C755" t="str">
            <v>00-048-0037804-6</v>
          </cell>
          <cell r="D755">
            <v>579</v>
          </cell>
          <cell r="E755">
            <v>60000</v>
          </cell>
          <cell r="F755">
            <v>0</v>
          </cell>
          <cell r="G755">
            <v>60000</v>
          </cell>
          <cell r="H755">
            <v>1722</v>
          </cell>
          <cell r="I755">
            <v>3486.68</v>
          </cell>
          <cell r="J755">
            <v>1824</v>
          </cell>
          <cell r="K755">
            <v>3135.8</v>
          </cell>
          <cell r="L755">
            <v>10168.48</v>
          </cell>
          <cell r="M755">
            <v>49831.519999999997</v>
          </cell>
        </row>
        <row r="756">
          <cell r="A756" t="str">
            <v>ALFREDO PEREZ</v>
          </cell>
          <cell r="B756" t="str">
            <v>AUXILIAR</v>
          </cell>
          <cell r="C756" t="str">
            <v>00-077-0000782-1</v>
          </cell>
          <cell r="D756">
            <v>587</v>
          </cell>
          <cell r="E756">
            <v>11000</v>
          </cell>
          <cell r="F756">
            <v>0</v>
          </cell>
          <cell r="G756">
            <v>11000</v>
          </cell>
          <cell r="H756">
            <v>315.7</v>
          </cell>
          <cell r="I756">
            <v>0</v>
          </cell>
          <cell r="J756">
            <v>334.4</v>
          </cell>
          <cell r="K756">
            <v>25</v>
          </cell>
          <cell r="L756">
            <v>675.1</v>
          </cell>
          <cell r="M756">
            <v>10324.9</v>
          </cell>
        </row>
        <row r="757">
          <cell r="A757" t="str">
            <v>JOSE ANT. PEGUERO PERDOMO</v>
          </cell>
          <cell r="B757" t="str">
            <v>TECNICO I</v>
          </cell>
          <cell r="C757" t="str">
            <v>00-070-0000921-2</v>
          </cell>
          <cell r="D757">
            <v>591</v>
          </cell>
          <cell r="E757">
            <v>50000</v>
          </cell>
          <cell r="F757">
            <v>0</v>
          </cell>
          <cell r="G757">
            <v>50000</v>
          </cell>
          <cell r="H757">
            <v>1435</v>
          </cell>
          <cell r="I757">
            <v>1854</v>
          </cell>
          <cell r="J757">
            <v>1520</v>
          </cell>
          <cell r="K757">
            <v>6900</v>
          </cell>
          <cell r="L757">
            <v>11709</v>
          </cell>
          <cell r="M757">
            <v>38291</v>
          </cell>
        </row>
        <row r="758">
          <cell r="A758" t="str">
            <v>MALTA ALTAGRACIA FELIX JIMENEZ</v>
          </cell>
          <cell r="B758" t="str">
            <v>TECNICO I</v>
          </cell>
          <cell r="C758" t="str">
            <v>00-044-0015781-6</v>
          </cell>
          <cell r="D758">
            <v>601</v>
          </cell>
          <cell r="E758">
            <v>50000</v>
          </cell>
          <cell r="F758">
            <v>0</v>
          </cell>
          <cell r="G758">
            <v>50000</v>
          </cell>
          <cell r="H758">
            <v>1435</v>
          </cell>
          <cell r="I758">
            <v>1854</v>
          </cell>
          <cell r="J758">
            <v>1520</v>
          </cell>
          <cell r="K758">
            <v>2350</v>
          </cell>
          <cell r="L758">
            <v>7159</v>
          </cell>
          <cell r="M758">
            <v>42841</v>
          </cell>
        </row>
        <row r="759">
          <cell r="A759" t="str">
            <v>BUENAVENTURA MATOS</v>
          </cell>
          <cell r="B759" t="str">
            <v>TECNICO</v>
          </cell>
          <cell r="C759" t="str">
            <v>00-001-0180874-9</v>
          </cell>
          <cell r="D759">
            <v>611</v>
          </cell>
          <cell r="E759">
            <v>50000</v>
          </cell>
          <cell r="F759">
            <v>0</v>
          </cell>
          <cell r="G759">
            <v>50000</v>
          </cell>
          <cell r="H759">
            <v>1435</v>
          </cell>
          <cell r="I759">
            <v>1627.13</v>
          </cell>
          <cell r="J759">
            <v>1520</v>
          </cell>
          <cell r="K759">
            <v>1937.45</v>
          </cell>
          <cell r="L759">
            <v>6519.58</v>
          </cell>
          <cell r="M759">
            <v>43480.42</v>
          </cell>
        </row>
        <row r="760">
          <cell r="A760" t="str">
            <v>HERMENEGILDO VILLAR HERNANDEZ</v>
          </cell>
          <cell r="B760" t="str">
            <v>TECNICO</v>
          </cell>
          <cell r="C760" t="str">
            <v>00-056-0059667-9</v>
          </cell>
          <cell r="D760">
            <v>617</v>
          </cell>
          <cell r="E760">
            <v>50000</v>
          </cell>
          <cell r="F760">
            <v>0</v>
          </cell>
          <cell r="G760">
            <v>50000</v>
          </cell>
          <cell r="H760">
            <v>1435</v>
          </cell>
          <cell r="I760">
            <v>1400.27</v>
          </cell>
          <cell r="J760">
            <v>1520</v>
          </cell>
          <cell r="K760">
            <v>4149.8999999999996</v>
          </cell>
          <cell r="L760">
            <v>8505.17</v>
          </cell>
          <cell r="M760">
            <v>41494.83</v>
          </cell>
        </row>
        <row r="761">
          <cell r="A761" t="str">
            <v>LUISA E. PEREZ RAMIREZ</v>
          </cell>
          <cell r="B761" t="str">
            <v>TECNICO</v>
          </cell>
          <cell r="C761" t="str">
            <v>00-018-0002328-3</v>
          </cell>
          <cell r="D761">
            <v>628</v>
          </cell>
          <cell r="E761">
            <v>50000</v>
          </cell>
          <cell r="F761">
            <v>0</v>
          </cell>
          <cell r="G761">
            <v>50000</v>
          </cell>
          <cell r="H761">
            <v>1435</v>
          </cell>
          <cell r="I761">
            <v>1627.13</v>
          </cell>
          <cell r="J761">
            <v>1520</v>
          </cell>
          <cell r="K761">
            <v>3397.45</v>
          </cell>
          <cell r="L761">
            <v>7979.58</v>
          </cell>
          <cell r="M761">
            <v>42020.42</v>
          </cell>
        </row>
        <row r="762">
          <cell r="A762" t="str">
            <v>JULIO AQUINO MARTINEZ</v>
          </cell>
          <cell r="B762" t="str">
            <v>AUXILIAR</v>
          </cell>
          <cell r="C762" t="str">
            <v>00-048-0035212-4</v>
          </cell>
          <cell r="D762">
            <v>644</v>
          </cell>
          <cell r="E762">
            <v>11000</v>
          </cell>
          <cell r="F762">
            <v>0</v>
          </cell>
          <cell r="G762">
            <v>11000</v>
          </cell>
          <cell r="H762">
            <v>315.7</v>
          </cell>
          <cell r="I762">
            <v>0</v>
          </cell>
          <cell r="J762">
            <v>334.4</v>
          </cell>
          <cell r="K762">
            <v>696</v>
          </cell>
          <cell r="L762">
            <v>1346.1</v>
          </cell>
          <cell r="M762">
            <v>9653.9</v>
          </cell>
        </row>
        <row r="763">
          <cell r="A763" t="str">
            <v>YOHAMNY SEGURA PEREZ</v>
          </cell>
          <cell r="B763" t="str">
            <v>TECNICO</v>
          </cell>
          <cell r="C763" t="str">
            <v>00-078-0002242-3</v>
          </cell>
          <cell r="D763">
            <v>649</v>
          </cell>
          <cell r="E763">
            <v>50000</v>
          </cell>
          <cell r="F763">
            <v>0</v>
          </cell>
          <cell r="G763">
            <v>50000</v>
          </cell>
          <cell r="H763">
            <v>1435</v>
          </cell>
          <cell r="I763">
            <v>1854</v>
          </cell>
          <cell r="J763">
            <v>1520</v>
          </cell>
          <cell r="K763">
            <v>425</v>
          </cell>
          <cell r="L763">
            <v>5234</v>
          </cell>
          <cell r="M763">
            <v>44766</v>
          </cell>
        </row>
        <row r="764">
          <cell r="A764" t="str">
            <v>IRENE HERRERA SABALA</v>
          </cell>
          <cell r="B764" t="str">
            <v>TECNICO</v>
          </cell>
          <cell r="C764" t="str">
            <v>00-001-0794697-2</v>
          </cell>
          <cell r="D764">
            <v>654</v>
          </cell>
          <cell r="E764">
            <v>50000</v>
          </cell>
          <cell r="F764">
            <v>0</v>
          </cell>
          <cell r="G764">
            <v>50000</v>
          </cell>
          <cell r="H764">
            <v>1435</v>
          </cell>
          <cell r="I764">
            <v>1400.27</v>
          </cell>
          <cell r="J764">
            <v>1520</v>
          </cell>
          <cell r="K764">
            <v>12027.26</v>
          </cell>
          <cell r="L764">
            <v>16382.53</v>
          </cell>
          <cell r="M764">
            <v>33617.47</v>
          </cell>
        </row>
        <row r="765">
          <cell r="A765" t="str">
            <v>FERNANDO SARITA JAQUEZ</v>
          </cell>
          <cell r="B765" t="str">
            <v>AUXILIAR VETERINARIO</v>
          </cell>
          <cell r="C765" t="str">
            <v>00-040-0008742-1</v>
          </cell>
          <cell r="D765">
            <v>667</v>
          </cell>
          <cell r="E765">
            <v>11000</v>
          </cell>
          <cell r="F765">
            <v>0</v>
          </cell>
          <cell r="G765">
            <v>11000</v>
          </cell>
          <cell r="H765">
            <v>315.7</v>
          </cell>
          <cell r="I765">
            <v>0</v>
          </cell>
          <cell r="J765">
            <v>334.4</v>
          </cell>
          <cell r="K765">
            <v>25</v>
          </cell>
          <cell r="L765">
            <v>675.1</v>
          </cell>
          <cell r="M765">
            <v>10324.9</v>
          </cell>
        </row>
        <row r="766">
          <cell r="A766" t="str">
            <v>RADHAMES DE JESUS LORA JIMENEZ</v>
          </cell>
          <cell r="B766" t="str">
            <v>TECNICO</v>
          </cell>
          <cell r="C766" t="str">
            <v>00-001-0672786-0</v>
          </cell>
          <cell r="D766">
            <v>668</v>
          </cell>
          <cell r="E766">
            <v>50000</v>
          </cell>
          <cell r="F766">
            <v>0</v>
          </cell>
          <cell r="G766">
            <v>50000</v>
          </cell>
          <cell r="H766">
            <v>1435</v>
          </cell>
          <cell r="I766">
            <v>1854</v>
          </cell>
          <cell r="J766">
            <v>1520</v>
          </cell>
          <cell r="K766">
            <v>525</v>
          </cell>
          <cell r="L766">
            <v>5334</v>
          </cell>
          <cell r="M766">
            <v>44666</v>
          </cell>
        </row>
        <row r="767">
          <cell r="A767" t="str">
            <v>JOSE LUIS DUVERGE CASTILLO</v>
          </cell>
          <cell r="B767" t="str">
            <v>ENCARGADO DE DIVISION</v>
          </cell>
          <cell r="C767" t="str">
            <v>00-002-0095350-3</v>
          </cell>
          <cell r="D767">
            <v>674</v>
          </cell>
          <cell r="E767">
            <v>60000</v>
          </cell>
          <cell r="F767">
            <v>0</v>
          </cell>
          <cell r="G767">
            <v>60000</v>
          </cell>
          <cell r="H767">
            <v>1722</v>
          </cell>
          <cell r="I767">
            <v>2881.7</v>
          </cell>
          <cell r="J767">
            <v>1824</v>
          </cell>
          <cell r="K767">
            <v>3449.9</v>
          </cell>
          <cell r="L767">
            <v>9877.6</v>
          </cell>
          <cell r="M767">
            <v>50122.400000000001</v>
          </cell>
        </row>
        <row r="768">
          <cell r="A768" t="str">
            <v>ROXANNA DECENA ARTILES</v>
          </cell>
          <cell r="B768" t="str">
            <v>SECRETARIA</v>
          </cell>
          <cell r="C768" t="str">
            <v>00-001-0449008-1</v>
          </cell>
          <cell r="D768">
            <v>687</v>
          </cell>
          <cell r="E768">
            <v>22050</v>
          </cell>
          <cell r="F768">
            <v>0</v>
          </cell>
          <cell r="G768">
            <v>22050</v>
          </cell>
          <cell r="H768">
            <v>632.84</v>
          </cell>
          <cell r="I768">
            <v>0</v>
          </cell>
          <cell r="J768">
            <v>670.32</v>
          </cell>
          <cell r="K768">
            <v>1537.45</v>
          </cell>
          <cell r="L768">
            <v>2840.61</v>
          </cell>
          <cell r="M768">
            <v>19209.39</v>
          </cell>
        </row>
        <row r="769">
          <cell r="A769" t="str">
            <v>PEDRO CESAR VERAS POLA</v>
          </cell>
          <cell r="B769" t="str">
            <v>TECNICO III</v>
          </cell>
          <cell r="C769" t="str">
            <v>00-031-0441010-9</v>
          </cell>
          <cell r="D769">
            <v>730</v>
          </cell>
          <cell r="E769">
            <v>40000</v>
          </cell>
          <cell r="F769">
            <v>0</v>
          </cell>
          <cell r="G769">
            <v>40000</v>
          </cell>
          <cell r="H769">
            <v>1148</v>
          </cell>
          <cell r="I769">
            <v>442.65</v>
          </cell>
          <cell r="J769">
            <v>1216</v>
          </cell>
          <cell r="K769">
            <v>425</v>
          </cell>
          <cell r="L769">
            <v>3231.65</v>
          </cell>
          <cell r="M769">
            <v>36768.35</v>
          </cell>
        </row>
        <row r="770">
          <cell r="A770" t="str">
            <v>JOSE LUIS CORDERO COLON</v>
          </cell>
          <cell r="B770" t="str">
            <v>AUXILIAR VETERINARIO</v>
          </cell>
          <cell r="C770" t="str">
            <v>00-045-0013713-0</v>
          </cell>
          <cell r="D770">
            <v>817</v>
          </cell>
          <cell r="E770">
            <v>11000</v>
          </cell>
          <cell r="F770">
            <v>0</v>
          </cell>
          <cell r="G770">
            <v>11000</v>
          </cell>
          <cell r="H770">
            <v>315.7</v>
          </cell>
          <cell r="I770">
            <v>0</v>
          </cell>
          <cell r="J770">
            <v>334.4</v>
          </cell>
          <cell r="K770">
            <v>25</v>
          </cell>
          <cell r="L770">
            <v>675.1</v>
          </cell>
          <cell r="M770">
            <v>10324.9</v>
          </cell>
        </row>
        <row r="771">
          <cell r="A771" t="str">
            <v>MARTIN CANALS MARTIN</v>
          </cell>
          <cell r="B771" t="str">
            <v>ENCARGADO DE DEPARTAMENTO</v>
          </cell>
          <cell r="C771" t="str">
            <v>00-001-0790442-7</v>
          </cell>
          <cell r="D771">
            <v>823</v>
          </cell>
          <cell r="E771">
            <v>100000</v>
          </cell>
          <cell r="F771">
            <v>0</v>
          </cell>
          <cell r="G771">
            <v>100000</v>
          </cell>
          <cell r="H771">
            <v>2870</v>
          </cell>
          <cell r="I771">
            <v>12105.37</v>
          </cell>
          <cell r="J771">
            <v>3040</v>
          </cell>
          <cell r="K771">
            <v>25</v>
          </cell>
          <cell r="L771">
            <v>18040.37</v>
          </cell>
          <cell r="M771">
            <v>81959.63</v>
          </cell>
        </row>
        <row r="772">
          <cell r="A772" t="str">
            <v>JOSE AGUSTIN RODRIGUEZ GONZALEZ</v>
          </cell>
          <cell r="B772" t="str">
            <v>AUXILIAR VETERINARIO</v>
          </cell>
          <cell r="C772" t="str">
            <v>00-402-2539916-7</v>
          </cell>
          <cell r="D772">
            <v>877</v>
          </cell>
          <cell r="E772">
            <v>11000</v>
          </cell>
          <cell r="F772">
            <v>0</v>
          </cell>
          <cell r="G772">
            <v>11000</v>
          </cell>
          <cell r="H772">
            <v>315.7</v>
          </cell>
          <cell r="I772">
            <v>0</v>
          </cell>
          <cell r="J772">
            <v>334.4</v>
          </cell>
          <cell r="K772">
            <v>25</v>
          </cell>
          <cell r="L772">
            <v>675.1</v>
          </cell>
          <cell r="M772">
            <v>10324.9</v>
          </cell>
        </row>
        <row r="773">
          <cell r="A773" t="str">
            <v>FELIX BERTO DE LA CRUZ FRANCO</v>
          </cell>
          <cell r="B773" t="str">
            <v>AUXILIAR VETERINARIO</v>
          </cell>
          <cell r="C773" t="str">
            <v>00-115-0000603-3</v>
          </cell>
          <cell r="D773">
            <v>899</v>
          </cell>
          <cell r="E773">
            <v>11000</v>
          </cell>
          <cell r="F773">
            <v>0</v>
          </cell>
          <cell r="G773">
            <v>11000</v>
          </cell>
          <cell r="H773">
            <v>315.7</v>
          </cell>
          <cell r="I773">
            <v>0</v>
          </cell>
          <cell r="J773">
            <v>334.4</v>
          </cell>
          <cell r="K773">
            <v>25</v>
          </cell>
          <cell r="L773">
            <v>675.1</v>
          </cell>
          <cell r="M773">
            <v>10324.9</v>
          </cell>
        </row>
        <row r="774">
          <cell r="A774" t="str">
            <v>LUIS JOSE MARTE H.</v>
          </cell>
          <cell r="B774" t="str">
            <v>TECNICO</v>
          </cell>
          <cell r="C774" t="str">
            <v>00-097-0005085-0</v>
          </cell>
          <cell r="D774">
            <v>1482</v>
          </cell>
          <cell r="E774">
            <v>50000</v>
          </cell>
          <cell r="F774">
            <v>0</v>
          </cell>
          <cell r="G774">
            <v>50000</v>
          </cell>
          <cell r="H774">
            <v>1435</v>
          </cell>
          <cell r="I774">
            <v>1854</v>
          </cell>
          <cell r="J774">
            <v>1520</v>
          </cell>
          <cell r="K774">
            <v>425</v>
          </cell>
          <cell r="L774">
            <v>5234</v>
          </cell>
          <cell r="M774">
            <v>44766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1572"/>
  <sheetViews>
    <sheetView zoomScaleNormal="100" workbookViewId="0">
      <selection activeCell="C15" sqref="C15"/>
    </sheetView>
  </sheetViews>
  <sheetFormatPr baseColWidth="10" defaultRowHeight="24.75" customHeight="1" x14ac:dyDescent="0.25"/>
  <cols>
    <col min="1" max="1" width="4.42578125" style="1" bestFit="1" customWidth="1"/>
    <col min="2" max="2" width="39.85546875" style="1" customWidth="1"/>
    <col min="3" max="3" width="33.140625" style="1" customWidth="1"/>
    <col min="4" max="4" width="30" style="1" customWidth="1"/>
    <col min="5" max="6" width="27.7109375" style="1" customWidth="1"/>
    <col min="7" max="7" width="19.42578125" style="27" bestFit="1" customWidth="1"/>
    <col min="8" max="8" width="10.85546875" style="1" customWidth="1"/>
    <col min="9" max="9" width="16.5703125" style="27" bestFit="1" customWidth="1"/>
    <col min="10" max="10" width="13.5703125" style="27" bestFit="1" customWidth="1"/>
    <col min="11" max="11" width="17.42578125" style="27" bestFit="1" customWidth="1"/>
    <col min="12" max="12" width="20" style="27" bestFit="1" customWidth="1"/>
    <col min="13" max="13" width="14.42578125" style="27" bestFit="1" customWidth="1"/>
    <col min="14" max="14" width="14.5703125" style="27" bestFit="1" customWidth="1"/>
    <col min="15" max="15" width="15.5703125" style="27" bestFit="1" customWidth="1"/>
    <col min="16" max="16" width="11.42578125" style="1" customWidth="1"/>
    <col min="17" max="17" width="11.42578125" style="37" customWidth="1"/>
    <col min="18" max="18" width="11.28515625" style="37" customWidth="1"/>
    <col min="19" max="19" width="13.85546875" style="1" customWidth="1"/>
    <col min="20" max="20" width="10" style="1" bestFit="1" customWidth="1"/>
    <col min="21" max="16384" width="11.42578125" style="1"/>
  </cols>
  <sheetData>
    <row r="1" spans="1:20" ht="24.75" customHeight="1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20" ht="24.75" customHeight="1" x14ac:dyDescent="0.25">
      <c r="A2" s="55" t="s">
        <v>777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20" ht="15" x14ac:dyDescent="0.25">
      <c r="B3" s="55" t="s">
        <v>782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2"/>
    </row>
    <row r="4" spans="1:20" ht="15" customHeight="1" x14ac:dyDescent="0.25">
      <c r="A4" s="55" t="s">
        <v>783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2"/>
    </row>
    <row r="5" spans="1:20" ht="19.5" customHeight="1" x14ac:dyDescent="0.25">
      <c r="A5" s="58" t="s">
        <v>784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20" ht="21.75" customHeight="1" x14ac:dyDescent="0.35">
      <c r="A6" s="59" t="s">
        <v>1394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20" s="42" customFormat="1" ht="23.25" customHeight="1" x14ac:dyDescent="0.25">
      <c r="D7" s="42" t="s">
        <v>0</v>
      </c>
      <c r="G7" s="43" t="s">
        <v>1</v>
      </c>
      <c r="I7" s="43"/>
      <c r="J7" s="43" t="s">
        <v>2</v>
      </c>
      <c r="K7" s="43" t="s">
        <v>3</v>
      </c>
      <c r="L7" s="43" t="s">
        <v>4</v>
      </c>
      <c r="M7" s="43"/>
      <c r="N7" s="43" t="s">
        <v>5</v>
      </c>
      <c r="O7" s="43"/>
      <c r="Q7" s="43"/>
      <c r="R7" s="43"/>
    </row>
    <row r="8" spans="1:20" s="28" customFormat="1" ht="33" customHeight="1" x14ac:dyDescent="0.25">
      <c r="A8" s="28" t="s">
        <v>6</v>
      </c>
      <c r="B8" s="28" t="s">
        <v>7</v>
      </c>
      <c r="C8" s="28" t="s">
        <v>8</v>
      </c>
      <c r="D8" s="28" t="s">
        <v>9</v>
      </c>
      <c r="E8" s="28" t="s">
        <v>10</v>
      </c>
      <c r="F8" s="28" t="s">
        <v>785</v>
      </c>
      <c r="G8" s="3" t="s">
        <v>11</v>
      </c>
      <c r="H8" s="28" t="s">
        <v>12</v>
      </c>
      <c r="I8" s="3" t="s">
        <v>13</v>
      </c>
      <c r="J8" s="3" t="s">
        <v>14</v>
      </c>
      <c r="K8" s="3" t="s">
        <v>15</v>
      </c>
      <c r="L8" s="3" t="s">
        <v>16</v>
      </c>
      <c r="M8" s="3" t="s">
        <v>17</v>
      </c>
      <c r="N8" s="3" t="s">
        <v>18</v>
      </c>
      <c r="O8" s="3" t="s">
        <v>19</v>
      </c>
      <c r="R8" s="3"/>
    </row>
    <row r="9" spans="1:20" ht="24.75" customHeight="1" x14ac:dyDescent="0.25">
      <c r="A9" s="4">
        <v>1</v>
      </c>
      <c r="B9" s="4" t="s">
        <v>110</v>
      </c>
      <c r="C9" s="4" t="s">
        <v>1286</v>
      </c>
      <c r="D9" s="4" t="s">
        <v>111</v>
      </c>
      <c r="E9" s="4" t="s">
        <v>780</v>
      </c>
      <c r="F9" s="4" t="s">
        <v>786</v>
      </c>
      <c r="G9" s="14">
        <v>240000</v>
      </c>
      <c r="H9" s="4">
        <v>0</v>
      </c>
      <c r="I9" s="14">
        <v>240000</v>
      </c>
      <c r="J9" s="14">
        <v>6888</v>
      </c>
      <c r="K9" s="14">
        <v>45624.92</v>
      </c>
      <c r="L9" s="14">
        <v>4943.8</v>
      </c>
      <c r="M9" s="14">
        <v>425</v>
      </c>
      <c r="N9" s="14">
        <f t="shared" ref="N9:N22" si="0">+J9+K9+L9+M9</f>
        <v>57881.72</v>
      </c>
      <c r="O9" s="14">
        <f>+I9-N9</f>
        <v>182118.28</v>
      </c>
      <c r="Q9" s="25"/>
      <c r="R9" s="37">
        <f>VLOOKUP(B9,[1]Hoja2!$A$3:$M$774,13,0)</f>
        <v>182118.28</v>
      </c>
      <c r="S9" s="18">
        <f>+O9-R9</f>
        <v>0</v>
      </c>
      <c r="T9" s="18"/>
    </row>
    <row r="10" spans="1:20" ht="24.75" customHeight="1" x14ac:dyDescent="0.25">
      <c r="A10" s="4">
        <v>2</v>
      </c>
      <c r="B10" s="4" t="s">
        <v>116</v>
      </c>
      <c r="C10" s="4" t="s">
        <v>1286</v>
      </c>
      <c r="D10" s="4" t="s">
        <v>117</v>
      </c>
      <c r="E10" s="4" t="s">
        <v>780</v>
      </c>
      <c r="F10" s="4" t="s">
        <v>786</v>
      </c>
      <c r="G10" s="14">
        <v>100000</v>
      </c>
      <c r="H10" s="4">
        <v>0</v>
      </c>
      <c r="I10" s="14">
        <v>100000</v>
      </c>
      <c r="J10" s="14">
        <v>2870</v>
      </c>
      <c r="K10" s="14">
        <v>12105.37</v>
      </c>
      <c r="L10" s="14">
        <v>3040</v>
      </c>
      <c r="M10" s="14">
        <v>25</v>
      </c>
      <c r="N10" s="14">
        <f t="shared" si="0"/>
        <v>18040.370000000003</v>
      </c>
      <c r="O10" s="14">
        <f t="shared" ref="O10:O72" si="1">+I10-N10</f>
        <v>81959.63</v>
      </c>
      <c r="Q10" s="25"/>
      <c r="R10" s="52">
        <f>VLOOKUP(B10,[1]Hoja2!$A$3:$M$774,13,0)</f>
        <v>81959.63</v>
      </c>
      <c r="S10" s="18">
        <f t="shared" ref="S10:S73" si="2">+O10-R10</f>
        <v>0</v>
      </c>
    </row>
    <row r="11" spans="1:20" ht="24.75" customHeight="1" x14ac:dyDescent="0.25">
      <c r="A11" s="4">
        <v>3</v>
      </c>
      <c r="B11" s="4" t="s">
        <v>124</v>
      </c>
      <c r="C11" s="4" t="s">
        <v>1286</v>
      </c>
      <c r="D11" s="4" t="s">
        <v>125</v>
      </c>
      <c r="E11" s="4" t="s">
        <v>780</v>
      </c>
      <c r="F11" s="4" t="s">
        <v>786</v>
      </c>
      <c r="G11" s="14">
        <v>80000</v>
      </c>
      <c r="H11" s="4">
        <v>0</v>
      </c>
      <c r="I11" s="14">
        <v>80000</v>
      </c>
      <c r="J11" s="14">
        <v>2296</v>
      </c>
      <c r="K11" s="14">
        <v>6645.3</v>
      </c>
      <c r="L11" s="14">
        <v>2432</v>
      </c>
      <c r="M11" s="14">
        <v>3049.9</v>
      </c>
      <c r="N11" s="14">
        <f t="shared" si="0"/>
        <v>14423.199999999999</v>
      </c>
      <c r="O11" s="14">
        <f t="shared" si="1"/>
        <v>65576.800000000003</v>
      </c>
      <c r="Q11" s="25"/>
      <c r="R11" s="52">
        <f>VLOOKUP(B11,[1]Hoja2!$A$3:$M$774,13,0)</f>
        <v>65576.800000000003</v>
      </c>
      <c r="S11" s="18">
        <f t="shared" si="2"/>
        <v>0</v>
      </c>
    </row>
    <row r="12" spans="1:20" ht="24.75" customHeight="1" x14ac:dyDescent="0.25">
      <c r="A12" s="4">
        <v>4</v>
      </c>
      <c r="B12" s="4" t="s">
        <v>477</v>
      </c>
      <c r="C12" s="4" t="s">
        <v>1286</v>
      </c>
      <c r="D12" s="4" t="s">
        <v>135</v>
      </c>
      <c r="E12" s="4" t="s">
        <v>779</v>
      </c>
      <c r="F12" s="4" t="s">
        <v>787</v>
      </c>
      <c r="G12" s="14">
        <v>29000</v>
      </c>
      <c r="H12" s="4">
        <v>0</v>
      </c>
      <c r="I12" s="14">
        <f>+G12+H12</f>
        <v>29000</v>
      </c>
      <c r="J12" s="14">
        <v>832.3</v>
      </c>
      <c r="K12" s="14">
        <v>0</v>
      </c>
      <c r="L12" s="14">
        <v>881.6</v>
      </c>
      <c r="M12" s="14">
        <v>25</v>
      </c>
      <c r="N12" s="14">
        <f t="shared" si="0"/>
        <v>1738.9</v>
      </c>
      <c r="O12" s="14">
        <f t="shared" si="1"/>
        <v>27261.1</v>
      </c>
      <c r="Q12" s="25"/>
      <c r="R12" s="52">
        <f>VLOOKUP(B12,[1]Hoja2!$A$3:$M$774,13,0)</f>
        <v>27261.1</v>
      </c>
      <c r="S12" s="18">
        <f t="shared" si="2"/>
        <v>0</v>
      </c>
    </row>
    <row r="13" spans="1:20" ht="24.75" customHeight="1" x14ac:dyDescent="0.25">
      <c r="A13" s="4">
        <v>5</v>
      </c>
      <c r="B13" s="4" t="s">
        <v>459</v>
      </c>
      <c r="C13" s="4" t="s">
        <v>1286</v>
      </c>
      <c r="D13" s="4" t="s">
        <v>460</v>
      </c>
      <c r="E13" s="4" t="s">
        <v>779</v>
      </c>
      <c r="F13" s="4" t="s">
        <v>787</v>
      </c>
      <c r="G13" s="14">
        <f>22050+6950</f>
        <v>29000</v>
      </c>
      <c r="H13" s="4">
        <v>0</v>
      </c>
      <c r="I13" s="14">
        <f>+G13+H13</f>
        <v>29000</v>
      </c>
      <c r="J13" s="14">
        <v>832.3</v>
      </c>
      <c r="K13" s="14">
        <v>0</v>
      </c>
      <c r="L13" s="14">
        <v>881.6</v>
      </c>
      <c r="M13" s="14">
        <v>25</v>
      </c>
      <c r="N13" s="14">
        <f t="shared" si="0"/>
        <v>1738.9</v>
      </c>
      <c r="O13" s="14">
        <f t="shared" si="1"/>
        <v>27261.1</v>
      </c>
      <c r="Q13" s="25"/>
      <c r="R13" s="52">
        <f>VLOOKUP(B13,[1]Hoja2!$A$3:$M$774,13,0)</f>
        <v>27261.1</v>
      </c>
      <c r="S13" s="18">
        <f t="shared" si="2"/>
        <v>0</v>
      </c>
    </row>
    <row r="14" spans="1:20" ht="24.75" customHeight="1" x14ac:dyDescent="0.25">
      <c r="A14" s="4">
        <v>6</v>
      </c>
      <c r="B14" s="1" t="s">
        <v>1157</v>
      </c>
      <c r="C14" s="4" t="s">
        <v>1286</v>
      </c>
      <c r="D14" s="4" t="s">
        <v>350</v>
      </c>
      <c r="E14" s="4" t="s">
        <v>780</v>
      </c>
      <c r="F14" s="4" t="s">
        <v>786</v>
      </c>
      <c r="G14" s="14">
        <v>25000</v>
      </c>
      <c r="H14" s="4">
        <v>0</v>
      </c>
      <c r="I14" s="14">
        <v>25000</v>
      </c>
      <c r="J14" s="14">
        <v>717.5</v>
      </c>
      <c r="K14" s="14">
        <v>0</v>
      </c>
      <c r="L14" s="14">
        <v>760</v>
      </c>
      <c r="M14" s="14">
        <v>25</v>
      </c>
      <c r="N14" s="14">
        <f t="shared" si="0"/>
        <v>1502.5</v>
      </c>
      <c r="O14" s="14">
        <f t="shared" si="1"/>
        <v>23497.5</v>
      </c>
      <c r="Q14" s="25"/>
      <c r="R14" s="52">
        <f>VLOOKUP(B14,[1]Hoja2!$A$3:$M$774,13,0)</f>
        <v>23497.5</v>
      </c>
      <c r="S14" s="18">
        <f t="shared" si="2"/>
        <v>0</v>
      </c>
    </row>
    <row r="15" spans="1:20" ht="24.75" customHeight="1" x14ac:dyDescent="0.25">
      <c r="A15" s="4">
        <v>7</v>
      </c>
      <c r="B15" s="4" t="s">
        <v>120</v>
      </c>
      <c r="C15" s="4" t="s">
        <v>1286</v>
      </c>
      <c r="D15" s="4" t="s">
        <v>1083</v>
      </c>
      <c r="E15" s="4" t="s">
        <v>780</v>
      </c>
      <c r="F15" s="4" t="s">
        <v>786</v>
      </c>
      <c r="G15" s="14">
        <v>120000</v>
      </c>
      <c r="H15" s="4">
        <v>0</v>
      </c>
      <c r="I15" s="14">
        <v>120000</v>
      </c>
      <c r="J15" s="14">
        <v>3444</v>
      </c>
      <c r="K15" s="14">
        <v>16809.87</v>
      </c>
      <c r="L15" s="14">
        <v>3648</v>
      </c>
      <c r="M15" s="20">
        <v>13476.72</v>
      </c>
      <c r="N15" s="14">
        <f t="shared" si="0"/>
        <v>37378.589999999997</v>
      </c>
      <c r="O15" s="14">
        <f t="shared" si="1"/>
        <v>82621.41</v>
      </c>
      <c r="Q15" s="25"/>
      <c r="R15" s="52">
        <f>VLOOKUP(B15,[1]Hoja2!$A$3:$M$774,13,0)</f>
        <v>82621.41</v>
      </c>
      <c r="S15" s="18">
        <f t="shared" si="2"/>
        <v>0</v>
      </c>
    </row>
    <row r="16" spans="1:20" ht="24.75" customHeight="1" x14ac:dyDescent="0.25">
      <c r="A16" s="4">
        <v>8</v>
      </c>
      <c r="B16" s="4" t="s">
        <v>549</v>
      </c>
      <c r="C16" s="4" t="s">
        <v>1286</v>
      </c>
      <c r="D16" s="4" t="s">
        <v>542</v>
      </c>
      <c r="E16" s="4" t="s">
        <v>780</v>
      </c>
      <c r="F16" s="4" t="s">
        <v>787</v>
      </c>
      <c r="G16" s="14">
        <v>35000</v>
      </c>
      <c r="H16" s="4">
        <v>0</v>
      </c>
      <c r="I16" s="14">
        <v>35000</v>
      </c>
      <c r="J16" s="14">
        <v>1004.5</v>
      </c>
      <c r="K16" s="14">
        <v>0</v>
      </c>
      <c r="L16" s="14">
        <v>1064</v>
      </c>
      <c r="M16" s="14">
        <v>25</v>
      </c>
      <c r="N16" s="14">
        <f t="shared" si="0"/>
        <v>2093.5</v>
      </c>
      <c r="O16" s="14">
        <f t="shared" si="1"/>
        <v>32906.5</v>
      </c>
      <c r="Q16" s="25"/>
      <c r="R16" s="52">
        <f>VLOOKUP(B16,[1]Hoja2!$A$3:$M$774,13,0)</f>
        <v>32906.5</v>
      </c>
      <c r="S16" s="18">
        <f t="shared" si="2"/>
        <v>0</v>
      </c>
    </row>
    <row r="17" spans="1:19" ht="24.75" customHeight="1" x14ac:dyDescent="0.25">
      <c r="A17" s="4">
        <v>9</v>
      </c>
      <c r="B17" s="4" t="s">
        <v>553</v>
      </c>
      <c r="C17" s="4" t="s">
        <v>1286</v>
      </c>
      <c r="D17" s="4" t="s">
        <v>125</v>
      </c>
      <c r="E17" s="4" t="s">
        <v>780</v>
      </c>
      <c r="F17" s="4" t="s">
        <v>786</v>
      </c>
      <c r="G17" s="14">
        <v>90000</v>
      </c>
      <c r="H17" s="4">
        <v>0</v>
      </c>
      <c r="I17" s="14">
        <v>90000</v>
      </c>
      <c r="J17" s="14">
        <v>2583</v>
      </c>
      <c r="K17" s="14">
        <v>9753.1200000000008</v>
      </c>
      <c r="L17" s="14">
        <v>2736</v>
      </c>
      <c r="M17" s="14">
        <v>25</v>
      </c>
      <c r="N17" s="14">
        <v>15097.12</v>
      </c>
      <c r="O17" s="14">
        <f t="shared" si="1"/>
        <v>74902.880000000005</v>
      </c>
      <c r="Q17" s="25"/>
      <c r="R17" s="52">
        <f>VLOOKUP(B17,[1]Hoja2!$A$3:$M$774,13,0)</f>
        <v>74902.880000000005</v>
      </c>
      <c r="S17" s="18">
        <f t="shared" si="2"/>
        <v>0</v>
      </c>
    </row>
    <row r="18" spans="1:19" ht="24.75" customHeight="1" x14ac:dyDescent="0.25">
      <c r="A18" s="4">
        <v>10</v>
      </c>
      <c r="B18" s="1" t="s">
        <v>1155</v>
      </c>
      <c r="C18" s="4" t="s">
        <v>1286</v>
      </c>
      <c r="D18" s="4" t="s">
        <v>308</v>
      </c>
      <c r="E18" s="4" t="s">
        <v>779</v>
      </c>
      <c r="F18" s="4" t="s">
        <v>786</v>
      </c>
      <c r="G18" s="14">
        <v>11000</v>
      </c>
      <c r="H18" s="4">
        <v>0</v>
      </c>
      <c r="I18" s="14">
        <v>11000</v>
      </c>
      <c r="J18" s="14">
        <v>315.7</v>
      </c>
      <c r="K18" s="14"/>
      <c r="L18" s="14">
        <v>334.4</v>
      </c>
      <c r="M18" s="14">
        <v>25</v>
      </c>
      <c r="N18" s="14">
        <f t="shared" si="0"/>
        <v>675.09999999999991</v>
      </c>
      <c r="O18" s="14">
        <f t="shared" si="1"/>
        <v>10324.9</v>
      </c>
      <c r="Q18" s="25"/>
      <c r="R18" s="52">
        <f>VLOOKUP(B18,[1]Hoja2!$A$3:$M$774,13,0)</f>
        <v>10324.9</v>
      </c>
      <c r="S18" s="18">
        <f t="shared" si="2"/>
        <v>0</v>
      </c>
    </row>
    <row r="19" spans="1:19" ht="24.75" customHeight="1" x14ac:dyDescent="0.25">
      <c r="A19" s="4">
        <v>11</v>
      </c>
      <c r="B19" s="4" t="s">
        <v>1088</v>
      </c>
      <c r="C19" s="4" t="s">
        <v>1287</v>
      </c>
      <c r="D19" s="4" t="s">
        <v>308</v>
      </c>
      <c r="E19" s="4" t="s">
        <v>779</v>
      </c>
      <c r="F19" s="4" t="s">
        <v>786</v>
      </c>
      <c r="G19" s="14">
        <v>11000</v>
      </c>
      <c r="H19" s="4">
        <v>0</v>
      </c>
      <c r="I19" s="14">
        <v>11000</v>
      </c>
      <c r="J19" s="14">
        <v>315.7</v>
      </c>
      <c r="K19" s="14">
        <v>0</v>
      </c>
      <c r="L19" s="14">
        <v>334.4</v>
      </c>
      <c r="M19" s="14">
        <v>25</v>
      </c>
      <c r="N19" s="14">
        <f t="shared" si="0"/>
        <v>675.09999999999991</v>
      </c>
      <c r="O19" s="14">
        <f t="shared" si="1"/>
        <v>10324.9</v>
      </c>
      <c r="Q19" s="25"/>
      <c r="R19" s="52">
        <f>VLOOKUP(B19,[1]Hoja2!$A$3:$M$774,13,0)</f>
        <v>10324.9</v>
      </c>
      <c r="S19" s="18">
        <f t="shared" si="2"/>
        <v>0</v>
      </c>
    </row>
    <row r="20" spans="1:19" ht="24.75" customHeight="1" x14ac:dyDescent="0.25">
      <c r="A20" s="4">
        <v>12</v>
      </c>
      <c r="B20" s="4" t="s">
        <v>126</v>
      </c>
      <c r="C20" s="4" t="s">
        <v>1288</v>
      </c>
      <c r="D20" s="4" t="s">
        <v>37</v>
      </c>
      <c r="E20" s="4" t="s">
        <v>780</v>
      </c>
      <c r="F20" s="4" t="s">
        <v>786</v>
      </c>
      <c r="G20" s="14">
        <v>185000</v>
      </c>
      <c r="H20" s="4">
        <v>0</v>
      </c>
      <c r="I20" s="14">
        <v>185000</v>
      </c>
      <c r="J20" s="14">
        <v>5309.5</v>
      </c>
      <c r="K20" s="14">
        <v>32269.54</v>
      </c>
      <c r="L20" s="14">
        <v>4943.8</v>
      </c>
      <c r="M20" s="14">
        <v>25</v>
      </c>
      <c r="N20" s="14">
        <f t="shared" si="0"/>
        <v>42547.840000000004</v>
      </c>
      <c r="O20" s="14">
        <f t="shared" si="1"/>
        <v>142452.16</v>
      </c>
      <c r="Q20" s="25"/>
      <c r="R20" s="52">
        <f>VLOOKUP(B20,[1]Hoja2!$A$3:$M$774,13,0)</f>
        <v>142452.16</v>
      </c>
      <c r="S20" s="18">
        <f t="shared" si="2"/>
        <v>0</v>
      </c>
    </row>
    <row r="21" spans="1:19" ht="24.75" customHeight="1" x14ac:dyDescent="0.25">
      <c r="A21" s="4">
        <v>13</v>
      </c>
      <c r="B21" s="4" t="s">
        <v>127</v>
      </c>
      <c r="C21" s="4" t="s">
        <v>1288</v>
      </c>
      <c r="D21" s="4" t="s">
        <v>37</v>
      </c>
      <c r="E21" s="4" t="s">
        <v>780</v>
      </c>
      <c r="F21" s="4" t="s">
        <v>786</v>
      </c>
      <c r="G21" s="14">
        <v>190000</v>
      </c>
      <c r="H21" s="4">
        <v>0</v>
      </c>
      <c r="I21" s="14">
        <v>190000</v>
      </c>
      <c r="J21" s="14">
        <v>5453</v>
      </c>
      <c r="K21" s="14">
        <v>32349.33</v>
      </c>
      <c r="L21" s="14">
        <v>4943.8</v>
      </c>
      <c r="M21" s="32">
        <v>10594.75</v>
      </c>
      <c r="N21" s="14">
        <f t="shared" si="0"/>
        <v>53340.880000000005</v>
      </c>
      <c r="O21" s="14">
        <f t="shared" si="1"/>
        <v>136659.12</v>
      </c>
      <c r="Q21" s="25"/>
      <c r="R21" s="52">
        <f>VLOOKUP(B21,[1]Hoja2!$A$3:$M$774,13,0)</f>
        <v>136659.12</v>
      </c>
      <c r="S21" s="18">
        <f t="shared" si="2"/>
        <v>0</v>
      </c>
    </row>
    <row r="22" spans="1:19" ht="24.75" customHeight="1" x14ac:dyDescent="0.25">
      <c r="A22" s="4">
        <v>14</v>
      </c>
      <c r="B22" s="4" t="s">
        <v>128</v>
      </c>
      <c r="C22" s="4" t="s">
        <v>1288</v>
      </c>
      <c r="D22" s="4" t="s">
        <v>37</v>
      </c>
      <c r="E22" s="4" t="s">
        <v>780</v>
      </c>
      <c r="F22" s="4" t="s">
        <v>786</v>
      </c>
      <c r="G22" s="14">
        <v>185000</v>
      </c>
      <c r="H22" s="4">
        <v>0</v>
      </c>
      <c r="I22" s="14">
        <v>185000</v>
      </c>
      <c r="J22" s="14">
        <v>5309.5</v>
      </c>
      <c r="K22" s="14">
        <v>31891.43</v>
      </c>
      <c r="L22" s="14">
        <v>4943.8</v>
      </c>
      <c r="M22" s="14">
        <v>1537.45</v>
      </c>
      <c r="N22" s="14">
        <f t="shared" si="0"/>
        <v>43682.18</v>
      </c>
      <c r="O22" s="14">
        <f t="shared" si="1"/>
        <v>141317.82</v>
      </c>
      <c r="Q22" s="25"/>
      <c r="R22" s="52">
        <f>VLOOKUP(B22,[1]Hoja2!$A$3:$M$774,13,0)</f>
        <v>141317.82</v>
      </c>
      <c r="S22" s="18">
        <f t="shared" si="2"/>
        <v>0</v>
      </c>
    </row>
    <row r="23" spans="1:19" ht="24.75" customHeight="1" x14ac:dyDescent="0.25">
      <c r="A23" s="4">
        <v>15</v>
      </c>
      <c r="B23" s="1" t="s">
        <v>1200</v>
      </c>
      <c r="C23" s="4" t="s">
        <v>1289</v>
      </c>
      <c r="D23" s="1" t="s">
        <v>1201</v>
      </c>
      <c r="E23" s="4" t="s">
        <v>780</v>
      </c>
      <c r="F23" s="4" t="s">
        <v>787</v>
      </c>
      <c r="G23" s="20">
        <v>25000</v>
      </c>
      <c r="H23" s="1">
        <v>0</v>
      </c>
      <c r="I23" s="20">
        <v>25000</v>
      </c>
      <c r="J23" s="1">
        <v>717.5</v>
      </c>
      <c r="K23" s="1">
        <v>0</v>
      </c>
      <c r="L23" s="1">
        <v>760</v>
      </c>
      <c r="M23" s="1">
        <v>25</v>
      </c>
      <c r="N23" s="20">
        <v>1502.5</v>
      </c>
      <c r="O23" s="14">
        <f t="shared" si="1"/>
        <v>23497.5</v>
      </c>
      <c r="Q23" s="25"/>
      <c r="R23" s="52">
        <f>VLOOKUP(B23,[1]Hoja2!$A$3:$M$774,13,0)</f>
        <v>23497.5</v>
      </c>
      <c r="S23" s="18">
        <f t="shared" si="2"/>
        <v>0</v>
      </c>
    </row>
    <row r="24" spans="1:19" ht="24.75" customHeight="1" x14ac:dyDescent="0.25">
      <c r="A24" s="4">
        <v>16</v>
      </c>
      <c r="B24" s="4" t="s">
        <v>129</v>
      </c>
      <c r="C24" s="4" t="s">
        <v>1288</v>
      </c>
      <c r="D24" s="4" t="s">
        <v>37</v>
      </c>
      <c r="E24" s="4" t="s">
        <v>780</v>
      </c>
      <c r="F24" s="4" t="s">
        <v>786</v>
      </c>
      <c r="G24" s="14">
        <v>120000</v>
      </c>
      <c r="H24" s="4">
        <v>0</v>
      </c>
      <c r="I24" s="14">
        <v>120000</v>
      </c>
      <c r="J24" s="14">
        <v>3444</v>
      </c>
      <c r="K24" s="14">
        <v>16809.87</v>
      </c>
      <c r="L24" s="14">
        <v>3648</v>
      </c>
      <c r="M24" s="14">
        <v>25</v>
      </c>
      <c r="N24" s="14">
        <v>23926.87</v>
      </c>
      <c r="O24" s="14">
        <f t="shared" si="1"/>
        <v>96073.13</v>
      </c>
      <c r="Q24" s="25"/>
      <c r="R24" s="52">
        <f>VLOOKUP(B24,[1]Hoja2!$A$3:$M$774,13,0)</f>
        <v>96073.13</v>
      </c>
      <c r="S24" s="18">
        <f t="shared" si="2"/>
        <v>0</v>
      </c>
    </row>
    <row r="25" spans="1:19" ht="24.75" customHeight="1" x14ac:dyDescent="0.25">
      <c r="A25" s="4">
        <v>17</v>
      </c>
      <c r="B25" s="4" t="s">
        <v>130</v>
      </c>
      <c r="C25" s="4" t="s">
        <v>1288</v>
      </c>
      <c r="D25" s="4" t="s">
        <v>37</v>
      </c>
      <c r="E25" s="4" t="s">
        <v>780</v>
      </c>
      <c r="F25" s="4" t="s">
        <v>786</v>
      </c>
      <c r="G25" s="14">
        <v>100000</v>
      </c>
      <c r="H25" s="4">
        <v>0</v>
      </c>
      <c r="I25" s="14">
        <v>100000</v>
      </c>
      <c r="J25" s="14">
        <v>2870</v>
      </c>
      <c r="K25" s="14">
        <v>12105.37</v>
      </c>
      <c r="L25" s="14">
        <v>3040</v>
      </c>
      <c r="M25" s="14">
        <v>25</v>
      </c>
      <c r="N25" s="14">
        <f t="shared" ref="N25:N86" si="3">+J25+K25+L25+M25</f>
        <v>18040.370000000003</v>
      </c>
      <c r="O25" s="14">
        <f t="shared" si="1"/>
        <v>81959.63</v>
      </c>
      <c r="Q25" s="25"/>
      <c r="R25" s="52">
        <f>VLOOKUP(B25,[1]Hoja2!$A$3:$M$774,13,0)</f>
        <v>81959.63</v>
      </c>
      <c r="S25" s="18">
        <f t="shared" si="2"/>
        <v>0</v>
      </c>
    </row>
    <row r="26" spans="1:19" ht="24.75" customHeight="1" x14ac:dyDescent="0.25">
      <c r="A26" s="4">
        <v>18</v>
      </c>
      <c r="B26" s="4" t="s">
        <v>315</v>
      </c>
      <c r="C26" s="4" t="s">
        <v>1263</v>
      </c>
      <c r="D26" s="4" t="s">
        <v>45</v>
      </c>
      <c r="E26" s="4" t="s">
        <v>779</v>
      </c>
      <c r="F26" s="4" t="s">
        <v>787</v>
      </c>
      <c r="G26" s="14">
        <v>22050</v>
      </c>
      <c r="H26" s="4">
        <v>0</v>
      </c>
      <c r="I26" s="14">
        <v>22050</v>
      </c>
      <c r="J26" s="14">
        <v>632.84</v>
      </c>
      <c r="K26" s="14">
        <v>0</v>
      </c>
      <c r="L26" s="14">
        <v>670.32</v>
      </c>
      <c r="M26" s="14">
        <v>25</v>
      </c>
      <c r="N26" s="14">
        <f t="shared" si="3"/>
        <v>1328.16</v>
      </c>
      <c r="O26" s="14">
        <f t="shared" si="1"/>
        <v>20721.84</v>
      </c>
      <c r="Q26" s="25"/>
      <c r="R26" s="52">
        <f>VLOOKUP(B26,[1]Hoja2!$A$3:$M$774,13,0)</f>
        <v>20721.84</v>
      </c>
      <c r="S26" s="18">
        <f t="shared" si="2"/>
        <v>0</v>
      </c>
    </row>
    <row r="27" spans="1:19" ht="24.75" customHeight="1" x14ac:dyDescent="0.25">
      <c r="A27" s="4">
        <v>19</v>
      </c>
      <c r="B27" s="4" t="s">
        <v>123</v>
      </c>
      <c r="C27" s="4" t="s">
        <v>981</v>
      </c>
      <c r="D27" s="4" t="s">
        <v>1290</v>
      </c>
      <c r="E27" s="4" t="s">
        <v>780</v>
      </c>
      <c r="F27" s="4" t="s">
        <v>786</v>
      </c>
      <c r="G27" s="14">
        <v>80000</v>
      </c>
      <c r="H27" s="4">
        <v>0</v>
      </c>
      <c r="I27" s="14">
        <v>80000</v>
      </c>
      <c r="J27" s="14">
        <v>2296</v>
      </c>
      <c r="K27" s="14">
        <v>7400.87</v>
      </c>
      <c r="L27" s="14">
        <v>2432</v>
      </c>
      <c r="M27" s="14">
        <v>25</v>
      </c>
      <c r="N27" s="14">
        <f t="shared" si="3"/>
        <v>12153.869999999999</v>
      </c>
      <c r="O27" s="14">
        <f t="shared" si="1"/>
        <v>67846.13</v>
      </c>
      <c r="Q27" s="25"/>
      <c r="R27" s="52">
        <f>VLOOKUP(B27,[1]Hoja2!$A$3:$M$774,13,0)</f>
        <v>67846.13</v>
      </c>
      <c r="S27" s="18">
        <f t="shared" si="2"/>
        <v>0</v>
      </c>
    </row>
    <row r="28" spans="1:19" ht="24.75" customHeight="1" x14ac:dyDescent="0.25">
      <c r="A28" s="4">
        <v>20</v>
      </c>
      <c r="B28" s="4" t="s">
        <v>91</v>
      </c>
      <c r="C28" s="4" t="s">
        <v>1209</v>
      </c>
      <c r="D28" s="4" t="s">
        <v>40</v>
      </c>
      <c r="E28" s="4" t="s">
        <v>778</v>
      </c>
      <c r="F28" s="4" t="s">
        <v>787</v>
      </c>
      <c r="G28" s="14">
        <v>70000</v>
      </c>
      <c r="H28" s="4">
        <v>0</v>
      </c>
      <c r="I28" s="14">
        <v>70000</v>
      </c>
      <c r="J28" s="14">
        <v>2009</v>
      </c>
      <c r="K28" s="14">
        <v>5368.48</v>
      </c>
      <c r="L28" s="14">
        <v>2128</v>
      </c>
      <c r="M28" s="14">
        <v>25</v>
      </c>
      <c r="N28" s="14">
        <f t="shared" si="3"/>
        <v>9530.48</v>
      </c>
      <c r="O28" s="14">
        <f t="shared" si="1"/>
        <v>60469.520000000004</v>
      </c>
      <c r="Q28" s="25"/>
      <c r="R28" s="52">
        <f>VLOOKUP(B28,[1]Hoja2!$A$3:$M$774,13,0)</f>
        <v>60469.52</v>
      </c>
      <c r="S28" s="18">
        <f t="shared" si="2"/>
        <v>0</v>
      </c>
    </row>
    <row r="29" spans="1:19" ht="24.75" customHeight="1" x14ac:dyDescent="0.25">
      <c r="A29" s="4">
        <v>21</v>
      </c>
      <c r="B29" s="4" t="s">
        <v>132</v>
      </c>
      <c r="C29" s="4" t="s">
        <v>1291</v>
      </c>
      <c r="D29" s="4" t="s">
        <v>133</v>
      </c>
      <c r="E29" s="4" t="s">
        <v>778</v>
      </c>
      <c r="F29" s="4" t="s">
        <v>787</v>
      </c>
      <c r="G29" s="14">
        <v>40000</v>
      </c>
      <c r="H29" s="4">
        <v>0</v>
      </c>
      <c r="I29" s="14">
        <v>40000</v>
      </c>
      <c r="J29" s="14">
        <v>1148</v>
      </c>
      <c r="K29" s="14">
        <v>215.78</v>
      </c>
      <c r="L29" s="14">
        <v>1216</v>
      </c>
      <c r="M29" s="14">
        <v>1877.45</v>
      </c>
      <c r="N29" s="14">
        <f t="shared" si="3"/>
        <v>4457.2299999999996</v>
      </c>
      <c r="O29" s="14">
        <f t="shared" si="1"/>
        <v>35542.770000000004</v>
      </c>
      <c r="Q29" s="25"/>
      <c r="R29" s="52">
        <f>VLOOKUP(B29,[1]Hoja2!$A$3:$M$774,13,0)</f>
        <v>35542.769999999997</v>
      </c>
      <c r="S29" s="18">
        <f t="shared" si="2"/>
        <v>0</v>
      </c>
    </row>
    <row r="30" spans="1:19" ht="24.75" customHeight="1" x14ac:dyDescent="0.25">
      <c r="A30" s="4">
        <v>22</v>
      </c>
      <c r="B30" s="4" t="s">
        <v>134</v>
      </c>
      <c r="C30" s="4" t="s">
        <v>1291</v>
      </c>
      <c r="D30" s="4" t="s">
        <v>1178</v>
      </c>
      <c r="E30" s="4" t="s">
        <v>780</v>
      </c>
      <c r="F30" s="4" t="s">
        <v>787</v>
      </c>
      <c r="G30" s="14">
        <v>25000</v>
      </c>
      <c r="H30" s="4">
        <v>0</v>
      </c>
      <c r="I30" s="14">
        <v>25000</v>
      </c>
      <c r="J30" s="14">
        <v>717.5</v>
      </c>
      <c r="K30" s="14">
        <v>0</v>
      </c>
      <c r="L30" s="14">
        <v>760</v>
      </c>
      <c r="M30" s="14">
        <v>25</v>
      </c>
      <c r="N30" s="14">
        <f t="shared" si="3"/>
        <v>1502.5</v>
      </c>
      <c r="O30" s="14">
        <f t="shared" si="1"/>
        <v>23497.5</v>
      </c>
      <c r="Q30" s="25"/>
      <c r="R30" s="52">
        <f>VLOOKUP(B30,[1]Hoja2!$A$3:$M$774,13,0)</f>
        <v>23497.5</v>
      </c>
      <c r="S30" s="18">
        <f t="shared" si="2"/>
        <v>0</v>
      </c>
    </row>
    <row r="31" spans="1:19" ht="24.75" customHeight="1" x14ac:dyDescent="0.25">
      <c r="A31" s="4">
        <v>23</v>
      </c>
      <c r="B31" s="1" t="s">
        <v>1158</v>
      </c>
      <c r="C31" s="4" t="s">
        <v>1291</v>
      </c>
      <c r="D31" s="4" t="s">
        <v>350</v>
      </c>
      <c r="E31" s="4" t="s">
        <v>780</v>
      </c>
      <c r="F31" s="4" t="s">
        <v>787</v>
      </c>
      <c r="G31" s="14">
        <v>21000</v>
      </c>
      <c r="H31" s="4">
        <v>0</v>
      </c>
      <c r="I31" s="14">
        <v>21000</v>
      </c>
      <c r="J31" s="14">
        <v>602.70000000000005</v>
      </c>
      <c r="K31" s="14">
        <v>0</v>
      </c>
      <c r="L31" s="14">
        <v>638.4</v>
      </c>
      <c r="M31" s="14">
        <v>695</v>
      </c>
      <c r="N31" s="14">
        <f t="shared" si="3"/>
        <v>1936.1</v>
      </c>
      <c r="O31" s="14">
        <f t="shared" si="1"/>
        <v>19063.900000000001</v>
      </c>
      <c r="Q31" s="25"/>
      <c r="R31" s="52">
        <f>VLOOKUP(B31,[1]Hoja2!$A$3:$M$774,13,0)</f>
        <v>19063.900000000001</v>
      </c>
      <c r="S31" s="18">
        <f t="shared" si="2"/>
        <v>0</v>
      </c>
    </row>
    <row r="32" spans="1:19" ht="24.75" customHeight="1" x14ac:dyDescent="0.25">
      <c r="A32" s="4">
        <v>24</v>
      </c>
      <c r="B32" s="1" t="s">
        <v>1067</v>
      </c>
      <c r="C32" s="4" t="s">
        <v>1291</v>
      </c>
      <c r="D32" s="1" t="s">
        <v>1137</v>
      </c>
      <c r="E32" s="4" t="s">
        <v>778</v>
      </c>
      <c r="F32" s="4" t="s">
        <v>787</v>
      </c>
      <c r="G32" s="20">
        <v>35000</v>
      </c>
      <c r="H32" s="1">
        <v>0</v>
      </c>
      <c r="I32" s="20">
        <v>35000</v>
      </c>
      <c r="J32" s="20">
        <v>1004.5</v>
      </c>
      <c r="K32" s="14">
        <v>0</v>
      </c>
      <c r="L32" s="20">
        <v>1064</v>
      </c>
      <c r="M32" s="1">
        <v>4535.07</v>
      </c>
      <c r="N32" s="14">
        <f t="shared" si="3"/>
        <v>6603.57</v>
      </c>
      <c r="O32" s="14">
        <f t="shared" si="1"/>
        <v>28396.43</v>
      </c>
      <c r="Q32" s="25"/>
      <c r="R32" s="52">
        <f>VLOOKUP(B32,[1]Hoja2!$A$3:$M$774,13,0)</f>
        <v>28396.43</v>
      </c>
      <c r="S32" s="18">
        <f t="shared" si="2"/>
        <v>0</v>
      </c>
    </row>
    <row r="33" spans="1:19" ht="24.75" customHeight="1" x14ac:dyDescent="0.25">
      <c r="A33" s="4">
        <v>25</v>
      </c>
      <c r="B33" s="4" t="s">
        <v>712</v>
      </c>
      <c r="C33" s="4" t="s">
        <v>1291</v>
      </c>
      <c r="D33" s="4" t="s">
        <v>27</v>
      </c>
      <c r="E33" s="4" t="s">
        <v>778</v>
      </c>
      <c r="F33" s="4" t="s">
        <v>787</v>
      </c>
      <c r="G33" s="14">
        <v>80000</v>
      </c>
      <c r="H33" s="4">
        <v>0</v>
      </c>
      <c r="I33" s="14">
        <v>80000</v>
      </c>
      <c r="J33" s="14">
        <v>2296</v>
      </c>
      <c r="K33" s="14">
        <v>7400.87</v>
      </c>
      <c r="L33" s="14">
        <v>2432</v>
      </c>
      <c r="M33" s="14">
        <v>7868.31</v>
      </c>
      <c r="N33" s="14">
        <f t="shared" si="3"/>
        <v>19997.18</v>
      </c>
      <c r="O33" s="14">
        <f>+I33-N33</f>
        <v>60002.82</v>
      </c>
      <c r="Q33" s="25"/>
      <c r="R33" s="52">
        <f>VLOOKUP(B33,[1]Hoja2!$A$3:$M$774,13,0)</f>
        <v>60002.82</v>
      </c>
      <c r="S33" s="18">
        <f t="shared" si="2"/>
        <v>0</v>
      </c>
    </row>
    <row r="34" spans="1:19" ht="31.5" customHeight="1" x14ac:dyDescent="0.25">
      <c r="A34" s="4">
        <v>26</v>
      </c>
      <c r="B34" s="4" t="s">
        <v>118</v>
      </c>
      <c r="C34" s="4" t="s">
        <v>1264</v>
      </c>
      <c r="D34" s="4" t="s">
        <v>27</v>
      </c>
      <c r="E34" s="4" t="s">
        <v>778</v>
      </c>
      <c r="F34" s="4" t="s">
        <v>787</v>
      </c>
      <c r="G34" s="14">
        <v>100000</v>
      </c>
      <c r="H34" s="4">
        <v>0</v>
      </c>
      <c r="I34" s="14">
        <v>100000</v>
      </c>
      <c r="J34" s="14">
        <v>2870</v>
      </c>
      <c r="K34" s="14">
        <v>12105.37</v>
      </c>
      <c r="L34" s="14">
        <v>3040</v>
      </c>
      <c r="M34" s="14">
        <v>25</v>
      </c>
      <c r="N34" s="14">
        <f t="shared" si="3"/>
        <v>18040.370000000003</v>
      </c>
      <c r="O34" s="14">
        <f t="shared" si="1"/>
        <v>81959.63</v>
      </c>
      <c r="Q34" s="25"/>
      <c r="R34" s="52">
        <f>VLOOKUP(B34,[1]Hoja2!$A$3:$M$774,13,0)</f>
        <v>81959.63</v>
      </c>
      <c r="S34" s="18">
        <f t="shared" si="2"/>
        <v>0</v>
      </c>
    </row>
    <row r="35" spans="1:19" ht="30" x14ac:dyDescent="0.25">
      <c r="A35" s="4">
        <v>27</v>
      </c>
      <c r="B35" s="4" t="s">
        <v>588</v>
      </c>
      <c r="C35" s="4" t="s">
        <v>1264</v>
      </c>
      <c r="D35" s="4" t="s">
        <v>484</v>
      </c>
      <c r="E35" s="4" t="s">
        <v>780</v>
      </c>
      <c r="F35" s="4" t="s">
        <v>787</v>
      </c>
      <c r="G35" s="14">
        <v>22050</v>
      </c>
      <c r="H35" s="4">
        <v>0</v>
      </c>
      <c r="I35" s="14">
        <v>22050</v>
      </c>
      <c r="J35" s="14">
        <v>632.84</v>
      </c>
      <c r="K35" s="14">
        <v>0</v>
      </c>
      <c r="L35" s="14">
        <v>670.32</v>
      </c>
      <c r="M35" s="14">
        <v>25</v>
      </c>
      <c r="N35" s="14">
        <f t="shared" si="3"/>
        <v>1328.16</v>
      </c>
      <c r="O35" s="14">
        <f t="shared" si="1"/>
        <v>20721.84</v>
      </c>
      <c r="Q35" s="25"/>
      <c r="R35" s="52">
        <f>VLOOKUP(B35,[1]Hoja2!$A$3:$M$774,13,0)</f>
        <v>20721.84</v>
      </c>
      <c r="S35" s="18">
        <f t="shared" si="2"/>
        <v>0</v>
      </c>
    </row>
    <row r="36" spans="1:19" ht="30" x14ac:dyDescent="0.25">
      <c r="A36" s="4">
        <v>28</v>
      </c>
      <c r="B36" s="4" t="s">
        <v>102</v>
      </c>
      <c r="C36" s="4" t="s">
        <v>1264</v>
      </c>
      <c r="D36" s="4" t="s">
        <v>1293</v>
      </c>
      <c r="E36" s="4" t="s">
        <v>780</v>
      </c>
      <c r="F36" s="4" t="s">
        <v>786</v>
      </c>
      <c r="G36" s="32">
        <v>60000</v>
      </c>
      <c r="H36">
        <v>0</v>
      </c>
      <c r="I36" s="32">
        <v>60000</v>
      </c>
      <c r="J36" s="32">
        <v>1722</v>
      </c>
      <c r="K36" s="32">
        <v>2881.7</v>
      </c>
      <c r="L36" s="32">
        <v>1824</v>
      </c>
      <c r="M36" s="32">
        <v>3049.9</v>
      </c>
      <c r="N36" s="14">
        <f t="shared" si="3"/>
        <v>9477.6</v>
      </c>
      <c r="O36" s="14">
        <f t="shared" si="1"/>
        <v>50522.400000000001</v>
      </c>
      <c r="Q36" s="25"/>
      <c r="R36" s="52">
        <f>VLOOKUP(B36,[1]Hoja2!$A$3:$M$774,13,0)</f>
        <v>50522.400000000001</v>
      </c>
      <c r="S36" s="18">
        <f t="shared" si="2"/>
        <v>0</v>
      </c>
    </row>
    <row r="37" spans="1:19" ht="30" x14ac:dyDescent="0.25">
      <c r="A37" s="4">
        <v>29</v>
      </c>
      <c r="B37" s="4" t="s">
        <v>523</v>
      </c>
      <c r="C37" s="4" t="s">
        <v>1264</v>
      </c>
      <c r="D37" s="4" t="s">
        <v>188</v>
      </c>
      <c r="E37" s="4" t="s">
        <v>780</v>
      </c>
      <c r="F37" s="4" t="s">
        <v>786</v>
      </c>
      <c r="G37" s="14">
        <v>26000</v>
      </c>
      <c r="H37" s="4">
        <v>0</v>
      </c>
      <c r="I37" s="14">
        <v>26000</v>
      </c>
      <c r="J37" s="14">
        <v>746.2</v>
      </c>
      <c r="K37" s="14">
        <v>0</v>
      </c>
      <c r="L37" s="14">
        <v>790.4</v>
      </c>
      <c r="M37" s="14">
        <v>25</v>
      </c>
      <c r="N37" s="14">
        <f t="shared" si="3"/>
        <v>1561.6</v>
      </c>
      <c r="O37" s="14">
        <f t="shared" si="1"/>
        <v>24438.400000000001</v>
      </c>
      <c r="Q37" s="25"/>
      <c r="R37" s="52">
        <f>VLOOKUP(B37,[1]Hoja2!$A$3:$M$774,13,0)</f>
        <v>24438.400000000001</v>
      </c>
      <c r="S37" s="18">
        <f t="shared" si="2"/>
        <v>0</v>
      </c>
    </row>
    <row r="38" spans="1:19" ht="24.75" customHeight="1" x14ac:dyDescent="0.25">
      <c r="A38" s="4">
        <v>30</v>
      </c>
      <c r="B38" s="1" t="s">
        <v>1159</v>
      </c>
      <c r="C38" s="4" t="s">
        <v>1264</v>
      </c>
      <c r="D38" s="4" t="s">
        <v>350</v>
      </c>
      <c r="E38" s="4" t="s">
        <v>780</v>
      </c>
      <c r="F38" s="4" t="s">
        <v>787</v>
      </c>
      <c r="G38" s="14">
        <v>30000</v>
      </c>
      <c r="H38" s="4">
        <v>0</v>
      </c>
      <c r="I38" s="14">
        <v>30000</v>
      </c>
      <c r="J38" s="14">
        <v>861</v>
      </c>
      <c r="K38" s="14">
        <v>0</v>
      </c>
      <c r="L38" s="14">
        <v>912</v>
      </c>
      <c r="M38" s="14">
        <v>25</v>
      </c>
      <c r="N38" s="14">
        <f t="shared" si="3"/>
        <v>1798</v>
      </c>
      <c r="O38" s="14">
        <f t="shared" si="1"/>
        <v>28202</v>
      </c>
      <c r="Q38" s="25"/>
      <c r="R38" s="52">
        <f>VLOOKUP(B38,[1]Hoja2!$A$3:$M$774,13,0)</f>
        <v>28202</v>
      </c>
      <c r="S38" s="18">
        <f t="shared" si="2"/>
        <v>0</v>
      </c>
    </row>
    <row r="39" spans="1:19" ht="30" x14ac:dyDescent="0.25">
      <c r="A39" s="4">
        <v>31</v>
      </c>
      <c r="B39" s="4" t="s">
        <v>363</v>
      </c>
      <c r="C39" s="4" t="s">
        <v>1264</v>
      </c>
      <c r="D39" s="4" t="s">
        <v>45</v>
      </c>
      <c r="E39" s="4" t="s">
        <v>778</v>
      </c>
      <c r="F39" s="4" t="s">
        <v>787</v>
      </c>
      <c r="G39" s="14">
        <v>22050</v>
      </c>
      <c r="H39" s="4">
        <v>0</v>
      </c>
      <c r="I39" s="14">
        <v>22050</v>
      </c>
      <c r="J39" s="14">
        <v>632.84</v>
      </c>
      <c r="K39" s="14">
        <v>0</v>
      </c>
      <c r="L39" s="14">
        <v>670.32</v>
      </c>
      <c r="M39" s="14">
        <v>25</v>
      </c>
      <c r="N39" s="14">
        <f t="shared" si="3"/>
        <v>1328.16</v>
      </c>
      <c r="O39" s="14">
        <f t="shared" si="1"/>
        <v>20721.84</v>
      </c>
      <c r="Q39" s="25"/>
      <c r="R39" s="52">
        <f>VLOOKUP(B39,[1]Hoja2!$A$3:$M$774,13,0)</f>
        <v>20721.84</v>
      </c>
      <c r="S39" s="18">
        <f t="shared" si="2"/>
        <v>0</v>
      </c>
    </row>
    <row r="40" spans="1:19" ht="30" x14ac:dyDescent="0.25">
      <c r="A40" s="4">
        <v>32</v>
      </c>
      <c r="B40" s="4" t="s">
        <v>1340</v>
      </c>
      <c r="C40" s="4" t="s">
        <v>1264</v>
      </c>
      <c r="D40" s="4" t="s">
        <v>34</v>
      </c>
      <c r="E40" s="4" t="s">
        <v>778</v>
      </c>
      <c r="F40" s="4" t="s">
        <v>787</v>
      </c>
      <c r="G40" s="14">
        <v>75000</v>
      </c>
      <c r="H40" s="4">
        <v>0</v>
      </c>
      <c r="I40" s="14">
        <v>75000</v>
      </c>
      <c r="J40" s="14">
        <v>2152.5</v>
      </c>
      <c r="K40" s="14">
        <v>6006.89</v>
      </c>
      <c r="L40" s="14">
        <v>2280</v>
      </c>
      <c r="M40" s="32">
        <v>25985.919999999998</v>
      </c>
      <c r="N40" s="14">
        <f t="shared" si="3"/>
        <v>36425.31</v>
      </c>
      <c r="O40" s="14">
        <f t="shared" si="1"/>
        <v>38574.69</v>
      </c>
      <c r="Q40" s="25"/>
      <c r="R40" s="52" t="e">
        <f>VLOOKUP(B40,[1]Hoja2!$A$3:$M$774,13,0)</f>
        <v>#N/A</v>
      </c>
      <c r="S40" s="18" t="e">
        <f t="shared" si="2"/>
        <v>#N/A</v>
      </c>
    </row>
    <row r="41" spans="1:19" ht="30" x14ac:dyDescent="0.25">
      <c r="A41" s="4">
        <v>33</v>
      </c>
      <c r="B41" s="4" t="s">
        <v>313</v>
      </c>
      <c r="C41" s="4" t="s">
        <v>1264</v>
      </c>
      <c r="D41" s="4" t="s">
        <v>45</v>
      </c>
      <c r="E41" s="4" t="s">
        <v>778</v>
      </c>
      <c r="F41" s="4" t="s">
        <v>787</v>
      </c>
      <c r="G41" s="14">
        <v>22050</v>
      </c>
      <c r="H41" s="4">
        <v>0</v>
      </c>
      <c r="I41" s="14">
        <v>22050</v>
      </c>
      <c r="J41" s="14">
        <v>632.84</v>
      </c>
      <c r="K41" s="14">
        <v>0</v>
      </c>
      <c r="L41" s="14">
        <v>670.32</v>
      </c>
      <c r="M41" s="14">
        <v>25</v>
      </c>
      <c r="N41" s="14">
        <f t="shared" si="3"/>
        <v>1328.16</v>
      </c>
      <c r="O41" s="14">
        <f t="shared" si="1"/>
        <v>20721.84</v>
      </c>
      <c r="Q41" s="25"/>
      <c r="R41" s="52">
        <f>VLOOKUP(B41,[1]Hoja2!$A$3:$M$774,13,0)</f>
        <v>20721.84</v>
      </c>
      <c r="S41" s="18">
        <f t="shared" si="2"/>
        <v>0</v>
      </c>
    </row>
    <row r="42" spans="1:19" ht="24.75" customHeight="1" x14ac:dyDescent="0.25">
      <c r="A42" s="4">
        <v>34</v>
      </c>
      <c r="B42" s="4" t="s">
        <v>66</v>
      </c>
      <c r="C42" s="4" t="s">
        <v>1247</v>
      </c>
      <c r="D42" s="4" t="s">
        <v>1132</v>
      </c>
      <c r="E42" s="4" t="s">
        <v>778</v>
      </c>
      <c r="F42" s="4" t="s">
        <v>787</v>
      </c>
      <c r="G42" s="14">
        <v>26250</v>
      </c>
      <c r="H42" s="4">
        <v>0</v>
      </c>
      <c r="I42" s="14">
        <v>26250</v>
      </c>
      <c r="J42" s="14">
        <v>753.38</v>
      </c>
      <c r="K42" s="14">
        <v>0</v>
      </c>
      <c r="L42" s="14">
        <v>798</v>
      </c>
      <c r="M42" s="14">
        <v>25</v>
      </c>
      <c r="N42" s="14">
        <f t="shared" si="3"/>
        <v>1576.38</v>
      </c>
      <c r="O42" s="14">
        <f t="shared" si="1"/>
        <v>24673.62</v>
      </c>
      <c r="Q42" s="25"/>
      <c r="R42" s="52">
        <f>VLOOKUP(B42,[1]Hoja2!$A$3:$M$774,13,0)</f>
        <v>24673.62</v>
      </c>
      <c r="S42" s="18">
        <f t="shared" si="2"/>
        <v>0</v>
      </c>
    </row>
    <row r="43" spans="1:19" ht="30" x14ac:dyDescent="0.25">
      <c r="A43" s="4">
        <v>35</v>
      </c>
      <c r="B43" s="4" t="s">
        <v>237</v>
      </c>
      <c r="C43" s="4" t="s">
        <v>1247</v>
      </c>
      <c r="D43" s="4" t="s">
        <v>197</v>
      </c>
      <c r="E43" s="4" t="s">
        <v>778</v>
      </c>
      <c r="F43" s="4" t="s">
        <v>786</v>
      </c>
      <c r="G43" s="14">
        <v>22000</v>
      </c>
      <c r="H43" s="4">
        <v>0</v>
      </c>
      <c r="I43" s="14">
        <v>22000</v>
      </c>
      <c r="J43" s="14">
        <v>631.4</v>
      </c>
      <c r="K43" s="14">
        <v>0</v>
      </c>
      <c r="L43" s="14">
        <v>668.8</v>
      </c>
      <c r="M43" s="14">
        <v>25</v>
      </c>
      <c r="N43" s="14">
        <f t="shared" si="3"/>
        <v>1325.1999999999998</v>
      </c>
      <c r="O43" s="14">
        <f t="shared" si="1"/>
        <v>20674.8</v>
      </c>
      <c r="Q43" s="25"/>
      <c r="R43" s="52">
        <f>VLOOKUP(B43,[1]Hoja2!$A$3:$M$774,13,0)</f>
        <v>20674.8</v>
      </c>
      <c r="S43" s="18">
        <f t="shared" si="2"/>
        <v>0</v>
      </c>
    </row>
    <row r="44" spans="1:19" ht="30" x14ac:dyDescent="0.25">
      <c r="A44" s="4">
        <v>36</v>
      </c>
      <c r="B44" s="4" t="s">
        <v>548</v>
      </c>
      <c r="C44" s="4" t="s">
        <v>1247</v>
      </c>
      <c r="D44" s="4" t="s">
        <v>135</v>
      </c>
      <c r="E44" s="4" t="s">
        <v>779</v>
      </c>
      <c r="F44" s="4" t="s">
        <v>787</v>
      </c>
      <c r="G44" s="14">
        <v>26000</v>
      </c>
      <c r="H44" s="4">
        <v>0</v>
      </c>
      <c r="I44" s="14">
        <v>26000</v>
      </c>
      <c r="J44" s="14">
        <v>746.2</v>
      </c>
      <c r="K44" s="14">
        <v>0</v>
      </c>
      <c r="L44" s="14">
        <v>790.4</v>
      </c>
      <c r="M44" s="14">
        <v>25</v>
      </c>
      <c r="N44" s="14">
        <f t="shared" si="3"/>
        <v>1561.6</v>
      </c>
      <c r="O44" s="14">
        <f t="shared" si="1"/>
        <v>24438.400000000001</v>
      </c>
      <c r="Q44" s="25"/>
      <c r="R44" s="52">
        <f>VLOOKUP(B44,[1]Hoja2!$A$3:$M$774,13,0)</f>
        <v>24438.400000000001</v>
      </c>
      <c r="S44" s="18">
        <f t="shared" si="2"/>
        <v>0</v>
      </c>
    </row>
    <row r="45" spans="1:19" ht="30" x14ac:dyDescent="0.25">
      <c r="A45" s="4">
        <v>37</v>
      </c>
      <c r="B45" s="4" t="s">
        <v>52</v>
      </c>
      <c r="C45" s="4" t="s">
        <v>1247</v>
      </c>
      <c r="D45" s="4" t="s">
        <v>873</v>
      </c>
      <c r="E45" s="4" t="s">
        <v>778</v>
      </c>
      <c r="F45" s="4" t="s">
        <v>787</v>
      </c>
      <c r="G45" s="32">
        <v>75000</v>
      </c>
      <c r="H45">
        <v>0</v>
      </c>
      <c r="I45" s="32">
        <v>75000</v>
      </c>
      <c r="J45" s="32">
        <v>2152.5</v>
      </c>
      <c r="K45" s="32">
        <v>4796.93</v>
      </c>
      <c r="L45" s="32">
        <v>2280</v>
      </c>
      <c r="M45" s="32">
        <v>8819.5499999999993</v>
      </c>
      <c r="N45" s="14">
        <f t="shared" si="3"/>
        <v>18048.98</v>
      </c>
      <c r="O45" s="14">
        <f t="shared" si="1"/>
        <v>56951.020000000004</v>
      </c>
      <c r="Q45" s="25"/>
      <c r="R45" s="52">
        <f>VLOOKUP(B45,[1]Hoja2!$A$3:$M$774,13,0)</f>
        <v>56951.02</v>
      </c>
      <c r="S45" s="18">
        <f t="shared" si="2"/>
        <v>0</v>
      </c>
    </row>
    <row r="46" spans="1:19" ht="30" x14ac:dyDescent="0.25">
      <c r="A46" s="4">
        <v>38</v>
      </c>
      <c r="B46" s="4" t="s">
        <v>538</v>
      </c>
      <c r="C46" s="4" t="s">
        <v>1247</v>
      </c>
      <c r="D46" s="4" t="s">
        <v>205</v>
      </c>
      <c r="E46" s="4" t="s">
        <v>780</v>
      </c>
      <c r="F46" s="4" t="s">
        <v>786</v>
      </c>
      <c r="G46" s="14">
        <v>50000</v>
      </c>
      <c r="H46" s="4">
        <v>0</v>
      </c>
      <c r="I46" s="14">
        <v>50000</v>
      </c>
      <c r="J46" s="14">
        <v>1435</v>
      </c>
      <c r="K46" s="14">
        <v>1854</v>
      </c>
      <c r="L46" s="14">
        <v>1520</v>
      </c>
      <c r="M46" s="14">
        <v>25</v>
      </c>
      <c r="N46" s="14">
        <f t="shared" si="3"/>
        <v>4834</v>
      </c>
      <c r="O46" s="14">
        <f t="shared" si="1"/>
        <v>45166</v>
      </c>
      <c r="Q46" s="25"/>
      <c r="R46" s="52">
        <f>VLOOKUP(B46,[1]Hoja2!$A$3:$M$774,13,0)</f>
        <v>45166</v>
      </c>
      <c r="S46" s="18">
        <f t="shared" si="2"/>
        <v>0</v>
      </c>
    </row>
    <row r="47" spans="1:19" ht="30" x14ac:dyDescent="0.25">
      <c r="A47" s="4">
        <v>39</v>
      </c>
      <c r="B47" s="4" t="s">
        <v>539</v>
      </c>
      <c r="C47" s="4" t="s">
        <v>1247</v>
      </c>
      <c r="D47" s="4" t="s">
        <v>350</v>
      </c>
      <c r="E47" s="4" t="s">
        <v>779</v>
      </c>
      <c r="F47" s="4" t="s">
        <v>786</v>
      </c>
      <c r="G47" s="14">
        <v>25000</v>
      </c>
      <c r="H47" s="4">
        <v>0</v>
      </c>
      <c r="I47" s="14">
        <v>25000</v>
      </c>
      <c r="J47" s="14">
        <v>717.5</v>
      </c>
      <c r="K47" s="14">
        <v>0</v>
      </c>
      <c r="L47" s="14">
        <v>760</v>
      </c>
      <c r="M47" s="14">
        <v>25</v>
      </c>
      <c r="N47" s="14">
        <f t="shared" si="3"/>
        <v>1502.5</v>
      </c>
      <c r="O47" s="14">
        <f t="shared" si="1"/>
        <v>23497.5</v>
      </c>
      <c r="Q47" s="25"/>
      <c r="R47" s="52">
        <f>VLOOKUP(B47,[1]Hoja2!$A$3:$M$774,13,0)</f>
        <v>23497.5</v>
      </c>
      <c r="S47" s="18">
        <f t="shared" si="2"/>
        <v>0</v>
      </c>
    </row>
    <row r="48" spans="1:19" ht="30" x14ac:dyDescent="0.25">
      <c r="A48" s="4">
        <v>40</v>
      </c>
      <c r="B48" s="4" t="s">
        <v>543</v>
      </c>
      <c r="C48" s="4" t="s">
        <v>1247</v>
      </c>
      <c r="D48" s="4" t="s">
        <v>350</v>
      </c>
      <c r="E48" s="4" t="s">
        <v>779</v>
      </c>
      <c r="F48" s="4" t="s">
        <v>786</v>
      </c>
      <c r="G48" s="14">
        <v>25000</v>
      </c>
      <c r="H48" s="4">
        <v>0</v>
      </c>
      <c r="I48" s="14">
        <v>25000</v>
      </c>
      <c r="J48" s="14">
        <v>717.5</v>
      </c>
      <c r="K48" s="14">
        <v>0</v>
      </c>
      <c r="L48" s="14">
        <v>760</v>
      </c>
      <c r="M48" s="14">
        <v>25</v>
      </c>
      <c r="N48" s="14">
        <f t="shared" si="3"/>
        <v>1502.5</v>
      </c>
      <c r="O48" s="14">
        <f t="shared" si="1"/>
        <v>23497.5</v>
      </c>
      <c r="Q48" s="25"/>
      <c r="R48" s="52">
        <f>VLOOKUP(B48,[1]Hoja2!$A$3:$M$774,13,0)</f>
        <v>23497.5</v>
      </c>
      <c r="S48" s="18">
        <f t="shared" si="2"/>
        <v>0</v>
      </c>
    </row>
    <row r="49" spans="1:19" ht="30" x14ac:dyDescent="0.25">
      <c r="A49" s="4">
        <v>41</v>
      </c>
      <c r="B49" s="4" t="s">
        <v>544</v>
      </c>
      <c r="C49" s="4" t="s">
        <v>1247</v>
      </c>
      <c r="D49" s="4" t="s">
        <v>160</v>
      </c>
      <c r="E49" s="4" t="s">
        <v>779</v>
      </c>
      <c r="F49" s="4" t="s">
        <v>786</v>
      </c>
      <c r="G49" s="14">
        <v>15000</v>
      </c>
      <c r="H49" s="4">
        <v>0</v>
      </c>
      <c r="I49" s="14">
        <v>15000</v>
      </c>
      <c r="J49" s="14">
        <v>430.5</v>
      </c>
      <c r="K49" s="14">
        <v>0</v>
      </c>
      <c r="L49" s="14">
        <v>456</v>
      </c>
      <c r="M49" s="14">
        <v>25</v>
      </c>
      <c r="N49" s="14">
        <f t="shared" si="3"/>
        <v>911.5</v>
      </c>
      <c r="O49" s="14">
        <f t="shared" si="1"/>
        <v>14088.5</v>
      </c>
      <c r="Q49" s="25"/>
      <c r="R49" s="52">
        <f>VLOOKUP(B49,[1]Hoja2!$A$3:$M$774,13,0)</f>
        <v>14088.5</v>
      </c>
      <c r="S49" s="18">
        <f t="shared" si="2"/>
        <v>0</v>
      </c>
    </row>
    <row r="50" spans="1:19" ht="15" x14ac:dyDescent="0.25">
      <c r="A50" s="4">
        <v>42</v>
      </c>
      <c r="B50" s="4" t="s">
        <v>1131</v>
      </c>
      <c r="C50" s="4" t="s">
        <v>987</v>
      </c>
      <c r="D50" s="4" t="s">
        <v>481</v>
      </c>
      <c r="E50" s="4" t="s">
        <v>780</v>
      </c>
      <c r="F50" s="4" t="s">
        <v>787</v>
      </c>
      <c r="G50" s="14">
        <v>25000</v>
      </c>
      <c r="H50" s="4">
        <v>0</v>
      </c>
      <c r="I50" s="14">
        <v>25000</v>
      </c>
      <c r="J50" s="14">
        <v>717.5</v>
      </c>
      <c r="K50" s="14">
        <v>0</v>
      </c>
      <c r="L50" s="14">
        <v>760</v>
      </c>
      <c r="M50" s="1">
        <v>695</v>
      </c>
      <c r="N50" s="14">
        <f t="shared" si="3"/>
        <v>2172.5</v>
      </c>
      <c r="O50" s="14">
        <f t="shared" si="1"/>
        <v>22827.5</v>
      </c>
      <c r="Q50" s="25"/>
      <c r="R50" s="52">
        <f>VLOOKUP(B50,[1]Hoja2!$A$3:$M$774,13,0)</f>
        <v>22827.5</v>
      </c>
      <c r="S50" s="18">
        <f t="shared" si="2"/>
        <v>0</v>
      </c>
    </row>
    <row r="51" spans="1:19" ht="15" x14ac:dyDescent="0.25">
      <c r="A51" s="4">
        <v>43</v>
      </c>
      <c r="B51" s="4" t="s">
        <v>141</v>
      </c>
      <c r="C51" s="4" t="s">
        <v>987</v>
      </c>
      <c r="D51" s="4" t="s">
        <v>481</v>
      </c>
      <c r="E51" s="4" t="s">
        <v>778</v>
      </c>
      <c r="F51" s="4" t="s">
        <v>787</v>
      </c>
      <c r="G51" s="14">
        <v>27000</v>
      </c>
      <c r="H51" s="4">
        <v>0</v>
      </c>
      <c r="I51" s="14">
        <v>27000</v>
      </c>
      <c r="J51" s="14">
        <v>774.9</v>
      </c>
      <c r="K51" s="14">
        <v>0</v>
      </c>
      <c r="L51" s="14">
        <v>820.8</v>
      </c>
      <c r="M51" s="14">
        <v>4049.9</v>
      </c>
      <c r="N51" s="14">
        <f t="shared" si="3"/>
        <v>5645.6</v>
      </c>
      <c r="O51" s="14">
        <f t="shared" si="1"/>
        <v>21354.400000000001</v>
      </c>
      <c r="Q51" s="25"/>
      <c r="R51" s="52">
        <f>VLOOKUP(B51,[1]Hoja2!$A$3:$M$774,13,0)</f>
        <v>21354.400000000001</v>
      </c>
      <c r="S51" s="18">
        <f t="shared" si="2"/>
        <v>0</v>
      </c>
    </row>
    <row r="52" spans="1:19" ht="24.75" customHeight="1" x14ac:dyDescent="0.25">
      <c r="A52" s="4">
        <v>44</v>
      </c>
      <c r="B52" s="4" t="s">
        <v>524</v>
      </c>
      <c r="C52" s="4" t="s">
        <v>1205</v>
      </c>
      <c r="D52" s="4" t="s">
        <v>525</v>
      </c>
      <c r="E52" s="4" t="s">
        <v>780</v>
      </c>
      <c r="F52" s="4" t="s">
        <v>786</v>
      </c>
      <c r="G52" s="14">
        <v>27000</v>
      </c>
      <c r="H52" s="4">
        <v>0</v>
      </c>
      <c r="I52" s="14">
        <v>27000</v>
      </c>
      <c r="J52" s="14">
        <v>774.9</v>
      </c>
      <c r="K52" s="14">
        <v>0</v>
      </c>
      <c r="L52" s="14">
        <v>820.8</v>
      </c>
      <c r="M52" s="14">
        <v>25</v>
      </c>
      <c r="N52" s="14">
        <f t="shared" si="3"/>
        <v>1620.6999999999998</v>
      </c>
      <c r="O52" s="14">
        <f t="shared" si="1"/>
        <v>25379.3</v>
      </c>
      <c r="Q52" s="25"/>
      <c r="R52" s="52">
        <f>VLOOKUP(B52,[1]Hoja2!$A$3:$M$774,13,0)</f>
        <v>25379.3</v>
      </c>
      <c r="S52" s="18">
        <f t="shared" si="2"/>
        <v>0</v>
      </c>
    </row>
    <row r="53" spans="1:19" ht="24.75" customHeight="1" x14ac:dyDescent="0.25">
      <c r="A53" s="4">
        <v>45</v>
      </c>
      <c r="B53" s="4" t="s">
        <v>546</v>
      </c>
      <c r="C53" s="4" t="s">
        <v>1205</v>
      </c>
      <c r="D53" s="4" t="s">
        <v>547</v>
      </c>
      <c r="E53" s="4" t="s">
        <v>779</v>
      </c>
      <c r="F53" s="4" t="s">
        <v>786</v>
      </c>
      <c r="G53" s="14">
        <v>20000</v>
      </c>
      <c r="H53" s="4">
        <v>0</v>
      </c>
      <c r="I53" s="14">
        <v>20000</v>
      </c>
      <c r="J53" s="14">
        <v>574</v>
      </c>
      <c r="K53" s="14">
        <v>0</v>
      </c>
      <c r="L53" s="14">
        <v>608</v>
      </c>
      <c r="M53" s="14">
        <v>25</v>
      </c>
      <c r="N53" s="14">
        <f t="shared" si="3"/>
        <v>1207</v>
      </c>
      <c r="O53" s="14">
        <f t="shared" si="1"/>
        <v>18793</v>
      </c>
      <c r="Q53" s="25"/>
      <c r="R53" s="52">
        <f>VLOOKUP(B53,[1]Hoja2!$A$3:$M$774,13,0)</f>
        <v>18793</v>
      </c>
      <c r="S53" s="18">
        <f t="shared" si="2"/>
        <v>0</v>
      </c>
    </row>
    <row r="54" spans="1:19" ht="24.75" customHeight="1" x14ac:dyDescent="0.25">
      <c r="A54" s="4">
        <v>46</v>
      </c>
      <c r="B54" s="4" t="s">
        <v>551</v>
      </c>
      <c r="C54" s="4" t="s">
        <v>1205</v>
      </c>
      <c r="D54" s="4" t="s">
        <v>350</v>
      </c>
      <c r="E54" s="4" t="s">
        <v>779</v>
      </c>
      <c r="F54" s="4" t="s">
        <v>786</v>
      </c>
      <c r="G54" s="14">
        <v>25000</v>
      </c>
      <c r="H54" s="4">
        <v>0</v>
      </c>
      <c r="I54" s="14">
        <v>25000</v>
      </c>
      <c r="J54" s="14">
        <v>717.5</v>
      </c>
      <c r="K54" s="14">
        <v>0</v>
      </c>
      <c r="L54" s="14">
        <v>760</v>
      </c>
      <c r="M54" s="1">
        <v>495</v>
      </c>
      <c r="N54" s="14">
        <f t="shared" si="3"/>
        <v>1972.5</v>
      </c>
      <c r="O54" s="14">
        <f t="shared" si="1"/>
        <v>23027.5</v>
      </c>
      <c r="Q54" s="25"/>
      <c r="R54" s="52">
        <f>VLOOKUP(B54,[1]Hoja2!$A$3:$M$774,13,0)</f>
        <v>23027.5</v>
      </c>
      <c r="S54" s="18">
        <f t="shared" si="2"/>
        <v>0</v>
      </c>
    </row>
    <row r="55" spans="1:19" ht="30" x14ac:dyDescent="0.25">
      <c r="A55" s="4">
        <v>47</v>
      </c>
      <c r="B55" s="4" t="s">
        <v>647</v>
      </c>
      <c r="C55" s="4" t="s">
        <v>1294</v>
      </c>
      <c r="D55" s="4" t="s">
        <v>27</v>
      </c>
      <c r="E55" s="4" t="s">
        <v>778</v>
      </c>
      <c r="F55" s="4" t="s">
        <v>786</v>
      </c>
      <c r="G55" s="14">
        <v>45000</v>
      </c>
      <c r="H55" s="4">
        <v>0</v>
      </c>
      <c r="I55" s="14">
        <v>45000</v>
      </c>
      <c r="J55" s="14">
        <v>1291.5</v>
      </c>
      <c r="K55" s="14">
        <v>1148.33</v>
      </c>
      <c r="L55" s="14">
        <v>1368</v>
      </c>
      <c r="M55" s="14">
        <v>25</v>
      </c>
      <c r="N55" s="14">
        <f t="shared" si="3"/>
        <v>3832.83</v>
      </c>
      <c r="O55" s="14">
        <f t="shared" si="1"/>
        <v>41167.17</v>
      </c>
      <c r="Q55" s="25"/>
      <c r="R55" s="52">
        <f>VLOOKUP(B55,[1]Hoja2!$A$3:$M$774,13,0)</f>
        <v>41167.17</v>
      </c>
      <c r="S55" s="18">
        <f t="shared" si="2"/>
        <v>0</v>
      </c>
    </row>
    <row r="56" spans="1:19" ht="30" x14ac:dyDescent="0.25">
      <c r="A56" s="4">
        <v>48</v>
      </c>
      <c r="B56" s="4" t="s">
        <v>136</v>
      </c>
      <c r="C56" s="4" t="s">
        <v>1294</v>
      </c>
      <c r="D56" s="4" t="s">
        <v>137</v>
      </c>
      <c r="E56" s="4" t="s">
        <v>780</v>
      </c>
      <c r="F56" s="4" t="s">
        <v>786</v>
      </c>
      <c r="G56" s="14">
        <v>25000</v>
      </c>
      <c r="H56" s="4">
        <v>0</v>
      </c>
      <c r="I56" s="14">
        <v>25000</v>
      </c>
      <c r="J56" s="14">
        <v>717.5</v>
      </c>
      <c r="K56" s="14">
        <v>0</v>
      </c>
      <c r="L56" s="14">
        <v>760</v>
      </c>
      <c r="M56" s="14">
        <v>1537.45</v>
      </c>
      <c r="N56" s="14">
        <f t="shared" si="3"/>
        <v>3014.95</v>
      </c>
      <c r="O56" s="14">
        <f t="shared" si="1"/>
        <v>21985.05</v>
      </c>
      <c r="Q56" s="25"/>
      <c r="R56" s="52">
        <f>VLOOKUP(B56,[1]Hoja2!$A$3:$M$774,13,0)</f>
        <v>21985.05</v>
      </c>
      <c r="S56" s="18">
        <f t="shared" si="2"/>
        <v>0</v>
      </c>
    </row>
    <row r="57" spans="1:19" ht="30" x14ac:dyDescent="0.25">
      <c r="A57" s="4">
        <v>49</v>
      </c>
      <c r="B57" s="4" t="s">
        <v>285</v>
      </c>
      <c r="C57" s="4" t="s">
        <v>1294</v>
      </c>
      <c r="D57" s="4" t="s">
        <v>286</v>
      </c>
      <c r="E57" s="4" t="s">
        <v>779</v>
      </c>
      <c r="F57" s="4" t="s">
        <v>786</v>
      </c>
      <c r="G57" s="14">
        <v>11000</v>
      </c>
      <c r="H57" s="4">
        <v>0</v>
      </c>
      <c r="I57" s="14">
        <v>11000</v>
      </c>
      <c r="J57" s="14">
        <v>315.7</v>
      </c>
      <c r="K57" s="14">
        <v>0</v>
      </c>
      <c r="L57" s="14">
        <v>334.4</v>
      </c>
      <c r="M57" s="14">
        <v>25</v>
      </c>
      <c r="N57" s="14">
        <f t="shared" si="3"/>
        <v>675.09999999999991</v>
      </c>
      <c r="O57" s="14">
        <f t="shared" si="1"/>
        <v>10324.9</v>
      </c>
      <c r="Q57" s="25"/>
      <c r="R57" s="52">
        <f>VLOOKUP(B57,[1]Hoja2!$A$3:$M$774,13,0)</f>
        <v>10324.9</v>
      </c>
      <c r="S57" s="18">
        <f t="shared" si="2"/>
        <v>0</v>
      </c>
    </row>
    <row r="58" spans="1:19" ht="24.75" customHeight="1" x14ac:dyDescent="0.25">
      <c r="A58" s="4">
        <v>50</v>
      </c>
      <c r="B58" s="4" t="s">
        <v>1186</v>
      </c>
      <c r="C58" s="4" t="s">
        <v>1206</v>
      </c>
      <c r="D58" s="4" t="s">
        <v>139</v>
      </c>
      <c r="E58" s="4" t="s">
        <v>779</v>
      </c>
      <c r="F58" s="4" t="s">
        <v>786</v>
      </c>
      <c r="G58" s="14">
        <v>11000</v>
      </c>
      <c r="H58" s="4">
        <v>0</v>
      </c>
      <c r="I58" s="14">
        <v>11000</v>
      </c>
      <c r="J58" s="14">
        <v>315.7</v>
      </c>
      <c r="K58" s="14">
        <v>0</v>
      </c>
      <c r="L58" s="14">
        <v>334.4</v>
      </c>
      <c r="M58">
        <v>695</v>
      </c>
      <c r="N58" s="14">
        <f t="shared" si="3"/>
        <v>1345.1</v>
      </c>
      <c r="O58" s="14">
        <f t="shared" si="1"/>
        <v>9654.9</v>
      </c>
      <c r="Q58" s="25"/>
      <c r="R58" s="52">
        <f>VLOOKUP(B58,[1]Hoja2!$A$3:$M$774,13,0)</f>
        <v>9654.9</v>
      </c>
      <c r="S58" s="18">
        <f t="shared" si="2"/>
        <v>0</v>
      </c>
    </row>
    <row r="59" spans="1:19" ht="24.75" customHeight="1" x14ac:dyDescent="0.25">
      <c r="A59" s="4">
        <v>51</v>
      </c>
      <c r="B59" s="4" t="s">
        <v>239</v>
      </c>
      <c r="C59" s="4" t="s">
        <v>1206</v>
      </c>
      <c r="D59" s="4" t="s">
        <v>139</v>
      </c>
      <c r="E59" s="4" t="s">
        <v>779</v>
      </c>
      <c r="F59" s="4" t="s">
        <v>787</v>
      </c>
      <c r="G59" s="14">
        <v>16500</v>
      </c>
      <c r="H59" s="4">
        <v>0</v>
      </c>
      <c r="I59" s="14">
        <v>16500</v>
      </c>
      <c r="J59" s="14">
        <v>473.55</v>
      </c>
      <c r="K59" s="14">
        <v>0</v>
      </c>
      <c r="L59" s="14">
        <v>501.6</v>
      </c>
      <c r="M59" s="20">
        <v>1225</v>
      </c>
      <c r="N59" s="14">
        <f t="shared" si="3"/>
        <v>2200.15</v>
      </c>
      <c r="O59" s="14">
        <f t="shared" si="1"/>
        <v>14299.85</v>
      </c>
      <c r="Q59" s="25"/>
      <c r="R59" s="52">
        <f>VLOOKUP(B59,[1]Hoja2!$A$3:$M$774,13,0)</f>
        <v>14299.85</v>
      </c>
      <c r="S59" s="18">
        <f t="shared" si="2"/>
        <v>0</v>
      </c>
    </row>
    <row r="60" spans="1:19" ht="24.75" customHeight="1" x14ac:dyDescent="0.25">
      <c r="A60" s="4">
        <v>52</v>
      </c>
      <c r="B60" s="4" t="s">
        <v>140</v>
      </c>
      <c r="C60" s="4" t="s">
        <v>1206</v>
      </c>
      <c r="D60" s="4" t="s">
        <v>139</v>
      </c>
      <c r="E60" s="4" t="s">
        <v>779</v>
      </c>
      <c r="F60" s="4" t="s">
        <v>787</v>
      </c>
      <c r="G60" s="14">
        <v>11000</v>
      </c>
      <c r="H60" s="4">
        <v>0</v>
      </c>
      <c r="I60" s="14">
        <v>11000</v>
      </c>
      <c r="J60" s="14">
        <v>315.7</v>
      </c>
      <c r="K60" s="14">
        <v>0</v>
      </c>
      <c r="L60" s="14">
        <v>334.4</v>
      </c>
      <c r="M60" s="14">
        <v>25</v>
      </c>
      <c r="N60" s="14">
        <f t="shared" si="3"/>
        <v>675.09999999999991</v>
      </c>
      <c r="O60" s="14">
        <f t="shared" si="1"/>
        <v>10324.9</v>
      </c>
      <c r="Q60" s="25"/>
      <c r="R60" s="52">
        <f>VLOOKUP(B60,[1]Hoja2!$A$3:$M$774,13,0)</f>
        <v>10324.9</v>
      </c>
      <c r="S60" s="18">
        <f t="shared" si="2"/>
        <v>0</v>
      </c>
    </row>
    <row r="61" spans="1:19" ht="24.75" customHeight="1" x14ac:dyDescent="0.25">
      <c r="A61" s="4">
        <v>53</v>
      </c>
      <c r="B61" s="4" t="s">
        <v>388</v>
      </c>
      <c r="C61" s="4" t="s">
        <v>1206</v>
      </c>
      <c r="D61" s="4" t="s">
        <v>139</v>
      </c>
      <c r="E61" s="4" t="s">
        <v>779</v>
      </c>
      <c r="F61" s="4" t="s">
        <v>787</v>
      </c>
      <c r="G61" s="14">
        <v>11000</v>
      </c>
      <c r="H61" s="4">
        <v>0</v>
      </c>
      <c r="I61" s="14">
        <v>11000</v>
      </c>
      <c r="J61" s="14">
        <v>315.7</v>
      </c>
      <c r="K61" s="14">
        <v>0</v>
      </c>
      <c r="L61" s="14">
        <v>334.4</v>
      </c>
      <c r="M61" s="14">
        <v>25</v>
      </c>
      <c r="N61" s="14">
        <f t="shared" si="3"/>
        <v>675.09999999999991</v>
      </c>
      <c r="O61" s="14">
        <f t="shared" si="1"/>
        <v>10324.9</v>
      </c>
      <c r="Q61" s="25"/>
      <c r="R61" s="52">
        <f>VLOOKUP(B61,[1]Hoja2!$A$3:$M$774,13,0)</f>
        <v>10324.9</v>
      </c>
      <c r="S61" s="18">
        <f t="shared" si="2"/>
        <v>0</v>
      </c>
    </row>
    <row r="62" spans="1:19" ht="24.75" customHeight="1" x14ac:dyDescent="0.25">
      <c r="A62" s="4">
        <v>54</v>
      </c>
      <c r="B62" s="4" t="s">
        <v>138</v>
      </c>
      <c r="C62" s="4" t="s">
        <v>1206</v>
      </c>
      <c r="D62" s="4" t="s">
        <v>139</v>
      </c>
      <c r="E62" s="4" t="s">
        <v>779</v>
      </c>
      <c r="F62" s="4" t="s">
        <v>787</v>
      </c>
      <c r="G62" s="14">
        <v>11000</v>
      </c>
      <c r="H62" s="4">
        <v>0</v>
      </c>
      <c r="I62" s="14">
        <v>11000</v>
      </c>
      <c r="J62" s="14">
        <v>315.7</v>
      </c>
      <c r="K62" s="14">
        <v>0</v>
      </c>
      <c r="L62" s="14">
        <v>334.4</v>
      </c>
      <c r="M62" s="14">
        <v>25</v>
      </c>
      <c r="N62" s="14">
        <f t="shared" si="3"/>
        <v>675.09999999999991</v>
      </c>
      <c r="O62" s="14">
        <f t="shared" si="1"/>
        <v>10324.9</v>
      </c>
      <c r="Q62" s="25"/>
      <c r="R62" s="52">
        <f>VLOOKUP(B62,[1]Hoja2!$A$3:$M$774,13,0)</f>
        <v>10324.9</v>
      </c>
      <c r="S62" s="18">
        <f t="shared" si="2"/>
        <v>0</v>
      </c>
    </row>
    <row r="63" spans="1:19" ht="24.75" customHeight="1" x14ac:dyDescent="0.25">
      <c r="A63" s="4">
        <v>55</v>
      </c>
      <c r="B63" s="4" t="s">
        <v>284</v>
      </c>
      <c r="C63" s="4" t="s">
        <v>1206</v>
      </c>
      <c r="D63" s="4" t="s">
        <v>139</v>
      </c>
      <c r="E63" s="4" t="s">
        <v>780</v>
      </c>
      <c r="F63" s="4" t="s">
        <v>786</v>
      </c>
      <c r="G63" s="14">
        <v>19500</v>
      </c>
      <c r="H63" s="4">
        <v>0</v>
      </c>
      <c r="I63" s="14">
        <v>19500</v>
      </c>
      <c r="J63" s="14">
        <v>559.65</v>
      </c>
      <c r="K63" s="14">
        <v>0</v>
      </c>
      <c r="L63" s="14">
        <v>592.79999999999995</v>
      </c>
      <c r="M63" s="14">
        <v>25</v>
      </c>
      <c r="N63" s="14">
        <f t="shared" si="3"/>
        <v>1177.4499999999998</v>
      </c>
      <c r="O63" s="14">
        <f t="shared" si="1"/>
        <v>18322.55</v>
      </c>
      <c r="Q63" s="25"/>
      <c r="R63" s="52">
        <f>VLOOKUP(B63,[1]Hoja2!$A$3:$M$774,13,0)</f>
        <v>18322.55</v>
      </c>
      <c r="S63" s="18">
        <f t="shared" si="2"/>
        <v>0</v>
      </c>
    </row>
    <row r="64" spans="1:19" ht="24.75" customHeight="1" x14ac:dyDescent="0.25">
      <c r="A64" s="4">
        <v>56</v>
      </c>
      <c r="B64" s="4" t="s">
        <v>235</v>
      </c>
      <c r="C64" s="4" t="s">
        <v>1206</v>
      </c>
      <c r="D64" s="4" t="s">
        <v>156</v>
      </c>
      <c r="E64" s="4" t="s">
        <v>780</v>
      </c>
      <c r="F64" s="4" t="s">
        <v>786</v>
      </c>
      <c r="G64" s="14">
        <v>17600</v>
      </c>
      <c r="H64" s="4">
        <v>0</v>
      </c>
      <c r="I64" s="14">
        <v>17600</v>
      </c>
      <c r="J64" s="14">
        <v>505.12</v>
      </c>
      <c r="K64" s="14">
        <v>0</v>
      </c>
      <c r="L64" s="14">
        <v>535.04</v>
      </c>
      <c r="M64" s="14">
        <v>25</v>
      </c>
      <c r="N64" s="14">
        <f t="shared" si="3"/>
        <v>1065.1599999999999</v>
      </c>
      <c r="O64" s="14">
        <f t="shared" si="1"/>
        <v>16534.84</v>
      </c>
      <c r="Q64" s="25"/>
      <c r="R64" s="52">
        <f>VLOOKUP(B64,[1]Hoja2!$A$3:$M$774,13,0)</f>
        <v>16534.84</v>
      </c>
      <c r="S64" s="18">
        <f t="shared" si="2"/>
        <v>0</v>
      </c>
    </row>
    <row r="65" spans="1:19" ht="24.75" customHeight="1" x14ac:dyDescent="0.25">
      <c r="A65" s="4">
        <v>57</v>
      </c>
      <c r="B65" s="4" t="s">
        <v>266</v>
      </c>
      <c r="C65" s="4" t="s">
        <v>1206</v>
      </c>
      <c r="D65" s="4" t="s">
        <v>139</v>
      </c>
      <c r="E65" s="4" t="s">
        <v>779</v>
      </c>
      <c r="F65" s="4" t="s">
        <v>787</v>
      </c>
      <c r="G65" s="14">
        <v>16500</v>
      </c>
      <c r="H65" s="4">
        <v>0</v>
      </c>
      <c r="I65" s="14">
        <v>16500</v>
      </c>
      <c r="J65" s="14">
        <f>+I65*2.87%</f>
        <v>473.55</v>
      </c>
      <c r="K65" s="14">
        <v>0</v>
      </c>
      <c r="L65" s="14">
        <f>+I65*3.04%</f>
        <v>501.6</v>
      </c>
      <c r="M65" s="14">
        <v>2228.0300000000002</v>
      </c>
      <c r="N65" s="14">
        <f t="shared" si="3"/>
        <v>3203.1800000000003</v>
      </c>
      <c r="O65" s="14">
        <f t="shared" si="1"/>
        <v>13296.82</v>
      </c>
      <c r="Q65" s="25"/>
      <c r="R65" s="52">
        <f>VLOOKUP(B65,[1]Hoja2!$A$3:$M$774,13,0)</f>
        <v>13296.82</v>
      </c>
      <c r="S65" s="18">
        <f t="shared" si="2"/>
        <v>0</v>
      </c>
    </row>
    <row r="66" spans="1:19" ht="24.75" customHeight="1" x14ac:dyDescent="0.25">
      <c r="A66" s="4">
        <v>58</v>
      </c>
      <c r="B66" s="4" t="s">
        <v>364</v>
      </c>
      <c r="C66" s="4" t="s">
        <v>1206</v>
      </c>
      <c r="D66" s="4" t="s">
        <v>139</v>
      </c>
      <c r="E66" s="4" t="s">
        <v>779</v>
      </c>
      <c r="F66" s="4" t="s">
        <v>787</v>
      </c>
      <c r="G66" s="14">
        <v>11000</v>
      </c>
      <c r="H66" s="4">
        <v>0</v>
      </c>
      <c r="I66" s="14">
        <v>11000</v>
      </c>
      <c r="J66" s="14">
        <v>315.7</v>
      </c>
      <c r="K66" s="14">
        <v>0</v>
      </c>
      <c r="L66" s="14">
        <v>334.4</v>
      </c>
      <c r="M66" s="14">
        <v>25</v>
      </c>
      <c r="N66" s="14">
        <f t="shared" si="3"/>
        <v>675.09999999999991</v>
      </c>
      <c r="O66" s="14">
        <f t="shared" si="1"/>
        <v>10324.9</v>
      </c>
      <c r="Q66" s="25"/>
      <c r="R66" s="52">
        <f>VLOOKUP(B66,[1]Hoja2!$A$3:$M$774,13,0)</f>
        <v>10324.9</v>
      </c>
      <c r="S66" s="18">
        <f t="shared" si="2"/>
        <v>0</v>
      </c>
    </row>
    <row r="67" spans="1:19" ht="24.75" customHeight="1" x14ac:dyDescent="0.25">
      <c r="A67" s="4">
        <v>59</v>
      </c>
      <c r="B67" s="4" t="s">
        <v>457</v>
      </c>
      <c r="C67" s="4" t="s">
        <v>1206</v>
      </c>
      <c r="D67" s="4" t="s">
        <v>139</v>
      </c>
      <c r="E67" s="4" t="s">
        <v>778</v>
      </c>
      <c r="F67" s="4" t="s">
        <v>787</v>
      </c>
      <c r="G67" s="14">
        <v>11000</v>
      </c>
      <c r="H67" s="4">
        <v>0</v>
      </c>
      <c r="I67" s="14">
        <v>11000</v>
      </c>
      <c r="J67" s="14">
        <v>315.7</v>
      </c>
      <c r="K67" s="14">
        <v>0</v>
      </c>
      <c r="L67" s="14">
        <v>334.4</v>
      </c>
      <c r="M67" s="14">
        <v>25</v>
      </c>
      <c r="N67" s="14">
        <f t="shared" si="3"/>
        <v>675.09999999999991</v>
      </c>
      <c r="O67" s="14">
        <f t="shared" si="1"/>
        <v>10324.9</v>
      </c>
      <c r="Q67" s="25"/>
      <c r="R67" s="52">
        <f>VLOOKUP(B67,[1]Hoja2!$A$3:$M$774,13,0)</f>
        <v>10324.9</v>
      </c>
      <c r="S67" s="18">
        <f t="shared" si="2"/>
        <v>0</v>
      </c>
    </row>
    <row r="68" spans="1:19" ht="24.75" customHeight="1" x14ac:dyDescent="0.25">
      <c r="A68" s="4">
        <v>60</v>
      </c>
      <c r="B68" s="4" t="s">
        <v>208</v>
      </c>
      <c r="C68" s="4" t="s">
        <v>1206</v>
      </c>
      <c r="D68" s="4" t="s">
        <v>148</v>
      </c>
      <c r="E68" s="4" t="s">
        <v>778</v>
      </c>
      <c r="F68" s="4" t="s">
        <v>787</v>
      </c>
      <c r="G68" s="14">
        <v>11000</v>
      </c>
      <c r="H68" s="4">
        <v>0</v>
      </c>
      <c r="I68" s="14">
        <v>11000</v>
      </c>
      <c r="J68" s="14">
        <v>315.7</v>
      </c>
      <c r="K68" s="14">
        <v>0</v>
      </c>
      <c r="L68" s="14">
        <v>334.4</v>
      </c>
      <c r="M68" s="14">
        <v>125</v>
      </c>
      <c r="N68" s="14">
        <f t="shared" si="3"/>
        <v>775.09999999999991</v>
      </c>
      <c r="O68" s="14">
        <f t="shared" si="1"/>
        <v>10224.9</v>
      </c>
      <c r="Q68" s="25"/>
      <c r="R68" s="52">
        <f>VLOOKUP(B68,[1]Hoja2!$A$3:$M$774,13,0)</f>
        <v>10224.9</v>
      </c>
      <c r="S68" s="18">
        <f t="shared" si="2"/>
        <v>0</v>
      </c>
    </row>
    <row r="69" spans="1:19" ht="24.75" customHeight="1" x14ac:dyDescent="0.25">
      <c r="A69" s="4">
        <v>61</v>
      </c>
      <c r="B69" s="4" t="s">
        <v>114</v>
      </c>
      <c r="C69" s="4" t="s">
        <v>1207</v>
      </c>
      <c r="D69" s="4" t="s">
        <v>115</v>
      </c>
      <c r="E69" s="4" t="s">
        <v>780</v>
      </c>
      <c r="F69" s="4" t="s">
        <v>786</v>
      </c>
      <c r="G69" s="14">
        <v>23000</v>
      </c>
      <c r="H69" s="4">
        <v>0</v>
      </c>
      <c r="I69" s="14">
        <v>23000</v>
      </c>
      <c r="J69" s="14">
        <v>660.1</v>
      </c>
      <c r="K69" s="14">
        <v>0</v>
      </c>
      <c r="L69" s="14">
        <v>699.2</v>
      </c>
      <c r="M69" s="14">
        <v>2196.61</v>
      </c>
      <c r="N69" s="14">
        <f t="shared" si="3"/>
        <v>3555.9100000000003</v>
      </c>
      <c r="O69" s="14">
        <f t="shared" si="1"/>
        <v>19444.09</v>
      </c>
      <c r="Q69" s="25"/>
      <c r="R69" s="52">
        <f>VLOOKUP(B69,[1]Hoja2!$A$3:$M$774,13,0)</f>
        <v>19444.09</v>
      </c>
      <c r="S69" s="18">
        <f t="shared" si="2"/>
        <v>0</v>
      </c>
    </row>
    <row r="70" spans="1:19" ht="24.75" customHeight="1" x14ac:dyDescent="0.25">
      <c r="A70" s="4">
        <v>62</v>
      </c>
      <c r="B70" s="4" t="s">
        <v>226</v>
      </c>
      <c r="C70" s="4" t="s">
        <v>1207</v>
      </c>
      <c r="D70" s="4" t="s">
        <v>227</v>
      </c>
      <c r="E70" s="4" t="s">
        <v>779</v>
      </c>
      <c r="F70" s="4" t="s">
        <v>786</v>
      </c>
      <c r="G70" s="14">
        <v>16500</v>
      </c>
      <c r="H70" s="4">
        <v>0</v>
      </c>
      <c r="I70" s="14">
        <v>16500</v>
      </c>
      <c r="J70" s="14">
        <v>473.55</v>
      </c>
      <c r="K70" s="14">
        <v>0</v>
      </c>
      <c r="L70" s="14">
        <v>501.6</v>
      </c>
      <c r="M70" s="14">
        <v>25</v>
      </c>
      <c r="N70" s="14">
        <f t="shared" si="3"/>
        <v>1000.1500000000001</v>
      </c>
      <c r="O70" s="14">
        <f t="shared" si="1"/>
        <v>15499.85</v>
      </c>
      <c r="Q70" s="25"/>
      <c r="R70" s="52">
        <f>VLOOKUP(B70,[1]Hoja2!$A$3:$M$774,13,0)</f>
        <v>15499.85</v>
      </c>
      <c r="S70" s="18">
        <f t="shared" si="2"/>
        <v>0</v>
      </c>
    </row>
    <row r="71" spans="1:19" ht="24.75" customHeight="1" x14ac:dyDescent="0.25">
      <c r="A71" s="4">
        <v>63</v>
      </c>
      <c r="B71" s="4" t="s">
        <v>230</v>
      </c>
      <c r="C71" s="4" t="s">
        <v>1207</v>
      </c>
      <c r="D71" s="4" t="s">
        <v>227</v>
      </c>
      <c r="E71" s="4" t="s">
        <v>779</v>
      </c>
      <c r="F71" s="4" t="s">
        <v>786</v>
      </c>
      <c r="G71" s="14">
        <v>16500</v>
      </c>
      <c r="H71" s="4">
        <v>0</v>
      </c>
      <c r="I71" s="14">
        <v>16500</v>
      </c>
      <c r="J71" s="14">
        <v>473.55</v>
      </c>
      <c r="K71" s="14">
        <v>0</v>
      </c>
      <c r="L71" s="14">
        <v>501.6</v>
      </c>
      <c r="M71" s="14">
        <v>25</v>
      </c>
      <c r="N71" s="14">
        <f t="shared" si="3"/>
        <v>1000.1500000000001</v>
      </c>
      <c r="O71" s="14">
        <f t="shared" si="1"/>
        <v>15499.85</v>
      </c>
      <c r="Q71" s="25"/>
      <c r="R71" s="52">
        <f>VLOOKUP(B71,[1]Hoja2!$A$3:$M$774,13,0)</f>
        <v>15499.85</v>
      </c>
      <c r="S71" s="18">
        <f t="shared" si="2"/>
        <v>0</v>
      </c>
    </row>
    <row r="72" spans="1:19" ht="24.75" customHeight="1" x14ac:dyDescent="0.25">
      <c r="A72" s="4">
        <v>64</v>
      </c>
      <c r="B72" s="4" t="s">
        <v>232</v>
      </c>
      <c r="C72" s="4" t="s">
        <v>1207</v>
      </c>
      <c r="D72" s="4" t="s">
        <v>223</v>
      </c>
      <c r="E72" s="4" t="s">
        <v>780</v>
      </c>
      <c r="F72" s="4" t="s">
        <v>786</v>
      </c>
      <c r="G72" s="14">
        <v>22600</v>
      </c>
      <c r="H72" s="4">
        <v>0</v>
      </c>
      <c r="I72" s="14">
        <v>22600</v>
      </c>
      <c r="J72" s="14">
        <v>648.62</v>
      </c>
      <c r="K72" s="14">
        <v>0</v>
      </c>
      <c r="L72" s="14">
        <v>687.04</v>
      </c>
      <c r="M72" s="14">
        <v>595</v>
      </c>
      <c r="N72" s="14">
        <f t="shared" si="3"/>
        <v>1930.6599999999999</v>
      </c>
      <c r="O72" s="14">
        <f t="shared" si="1"/>
        <v>20669.34</v>
      </c>
      <c r="Q72" s="25"/>
      <c r="R72" s="52">
        <f>VLOOKUP(B72,[1]Hoja2!$A$3:$M$774,13,0)</f>
        <v>20669.34</v>
      </c>
      <c r="S72" s="18">
        <f t="shared" si="2"/>
        <v>0</v>
      </c>
    </row>
    <row r="73" spans="1:19" ht="24.75" customHeight="1" x14ac:dyDescent="0.25">
      <c r="A73" s="4">
        <v>65</v>
      </c>
      <c r="B73" s="4" t="s">
        <v>302</v>
      </c>
      <c r="C73" s="4" t="s">
        <v>1207</v>
      </c>
      <c r="D73" s="4" t="s">
        <v>227</v>
      </c>
      <c r="E73" s="4" t="s">
        <v>778</v>
      </c>
      <c r="F73" s="4" t="s">
        <v>786</v>
      </c>
      <c r="G73" s="14">
        <v>16500</v>
      </c>
      <c r="H73" s="4">
        <v>0</v>
      </c>
      <c r="I73" s="14">
        <v>16500</v>
      </c>
      <c r="J73" s="14">
        <v>473.55</v>
      </c>
      <c r="K73" s="14">
        <v>0</v>
      </c>
      <c r="L73" s="14">
        <v>501.6</v>
      </c>
      <c r="M73" s="14">
        <v>25</v>
      </c>
      <c r="N73" s="14">
        <f t="shared" si="3"/>
        <v>1000.1500000000001</v>
      </c>
      <c r="O73" s="14">
        <f t="shared" ref="O73:O136" si="4">+I73-N73</f>
        <v>15499.85</v>
      </c>
      <c r="Q73" s="25"/>
      <c r="R73" s="52">
        <f>VLOOKUP(B73,[1]Hoja2!$A$3:$M$774,13,0)</f>
        <v>15499.85</v>
      </c>
      <c r="S73" s="18">
        <f t="shared" si="2"/>
        <v>0</v>
      </c>
    </row>
    <row r="74" spans="1:19" ht="24.75" customHeight="1" x14ac:dyDescent="0.25">
      <c r="A74" s="4">
        <v>66</v>
      </c>
      <c r="B74" s="4" t="s">
        <v>304</v>
      </c>
      <c r="C74" s="4" t="s">
        <v>1207</v>
      </c>
      <c r="D74" s="4" t="s">
        <v>115</v>
      </c>
      <c r="E74" s="4" t="s">
        <v>780</v>
      </c>
      <c r="F74" s="4" t="s">
        <v>786</v>
      </c>
      <c r="G74" s="14">
        <v>27000</v>
      </c>
      <c r="H74" s="4">
        <v>0</v>
      </c>
      <c r="I74" s="14">
        <v>27000</v>
      </c>
      <c r="J74" s="14">
        <v>774.9</v>
      </c>
      <c r="K74" s="14">
        <v>0</v>
      </c>
      <c r="L74" s="14">
        <v>820.8</v>
      </c>
      <c r="M74" s="14">
        <v>25</v>
      </c>
      <c r="N74" s="14">
        <f t="shared" si="3"/>
        <v>1620.6999999999998</v>
      </c>
      <c r="O74" s="14">
        <f t="shared" si="4"/>
        <v>25379.3</v>
      </c>
      <c r="Q74" s="25"/>
      <c r="R74" s="52">
        <f>VLOOKUP(B74,[1]Hoja2!$A$3:$M$774,13,0)</f>
        <v>25379.3</v>
      </c>
      <c r="S74" s="18">
        <f t="shared" ref="S74:S137" si="5">+O74-R74</f>
        <v>0</v>
      </c>
    </row>
    <row r="75" spans="1:19" ht="24.75" customHeight="1" x14ac:dyDescent="0.25">
      <c r="A75" s="4">
        <v>67</v>
      </c>
      <c r="B75" s="4" t="s">
        <v>545</v>
      </c>
      <c r="C75" s="4" t="s">
        <v>1207</v>
      </c>
      <c r="D75" s="4" t="s">
        <v>45</v>
      </c>
      <c r="E75" s="4" t="s">
        <v>779</v>
      </c>
      <c r="F75" s="4" t="s">
        <v>787</v>
      </c>
      <c r="G75" s="14">
        <v>25000</v>
      </c>
      <c r="H75" s="4">
        <v>0</v>
      </c>
      <c r="I75" s="14">
        <v>25000</v>
      </c>
      <c r="J75" s="14">
        <v>717.5</v>
      </c>
      <c r="K75" s="14">
        <v>0</v>
      </c>
      <c r="L75" s="14">
        <v>760</v>
      </c>
      <c r="M75" s="14">
        <v>25</v>
      </c>
      <c r="N75" s="14">
        <f t="shared" si="3"/>
        <v>1502.5</v>
      </c>
      <c r="O75" s="14">
        <f t="shared" si="4"/>
        <v>23497.5</v>
      </c>
      <c r="Q75" s="25"/>
      <c r="R75" s="52">
        <f>VLOOKUP(B75,[1]Hoja2!$A$3:$M$774,13,0)</f>
        <v>23497.5</v>
      </c>
      <c r="S75" s="18">
        <f t="shared" si="5"/>
        <v>0</v>
      </c>
    </row>
    <row r="76" spans="1:19" ht="24.75" customHeight="1" x14ac:dyDescent="0.25">
      <c r="A76" s="4">
        <v>68</v>
      </c>
      <c r="B76" s="4" t="s">
        <v>189</v>
      </c>
      <c r="C76" s="4" t="s">
        <v>1207</v>
      </c>
      <c r="D76" s="4" t="s">
        <v>1295</v>
      </c>
      <c r="E76" s="4" t="s">
        <v>778</v>
      </c>
      <c r="F76" s="4" t="s">
        <v>786</v>
      </c>
      <c r="G76" s="14">
        <v>22050</v>
      </c>
      <c r="H76" s="4">
        <v>0</v>
      </c>
      <c r="I76" s="14">
        <v>22050</v>
      </c>
      <c r="J76" s="14">
        <v>632.84</v>
      </c>
      <c r="K76" s="14">
        <v>0</v>
      </c>
      <c r="L76" s="14">
        <v>670.32</v>
      </c>
      <c r="M76" s="14">
        <v>25</v>
      </c>
      <c r="N76" s="14">
        <f t="shared" si="3"/>
        <v>1328.16</v>
      </c>
      <c r="O76" s="14">
        <f t="shared" si="4"/>
        <v>20721.84</v>
      </c>
      <c r="Q76" s="25"/>
      <c r="R76" s="52">
        <f>VLOOKUP(B76,[1]Hoja2!$A$3:$M$774,13,0)</f>
        <v>20721.84</v>
      </c>
      <c r="S76" s="18">
        <f t="shared" si="5"/>
        <v>0</v>
      </c>
    </row>
    <row r="77" spans="1:19" ht="24.75" customHeight="1" x14ac:dyDescent="0.25">
      <c r="A77" s="4">
        <v>69</v>
      </c>
      <c r="B77" s="4" t="s">
        <v>727</v>
      </c>
      <c r="C77" s="4" t="s">
        <v>1207</v>
      </c>
      <c r="D77" s="4" t="s">
        <v>728</v>
      </c>
      <c r="E77" s="4" t="s">
        <v>780</v>
      </c>
      <c r="F77" s="4" t="s">
        <v>786</v>
      </c>
      <c r="G77" s="14">
        <v>15000</v>
      </c>
      <c r="H77" s="4">
        <v>0</v>
      </c>
      <c r="I77" s="14">
        <v>15000</v>
      </c>
      <c r="J77" s="14">
        <v>430.5</v>
      </c>
      <c r="K77" s="14">
        <v>0</v>
      </c>
      <c r="L77" s="14">
        <v>456</v>
      </c>
      <c r="M77" s="14">
        <v>25</v>
      </c>
      <c r="N77" s="14">
        <f t="shared" si="3"/>
        <v>911.5</v>
      </c>
      <c r="O77" s="14">
        <f t="shared" si="4"/>
        <v>14088.5</v>
      </c>
      <c r="Q77" s="25"/>
      <c r="R77" s="52">
        <f>VLOOKUP(B77,[1]Hoja2!$A$3:$M$774,13,0)</f>
        <v>14088.5</v>
      </c>
      <c r="S77" s="18">
        <f t="shared" si="5"/>
        <v>0</v>
      </c>
    </row>
    <row r="78" spans="1:19" ht="30" x14ac:dyDescent="0.25">
      <c r="A78" s="4">
        <v>70</v>
      </c>
      <c r="B78" s="4" t="s">
        <v>300</v>
      </c>
      <c r="C78" s="4" t="s">
        <v>1246</v>
      </c>
      <c r="D78" s="4" t="s">
        <v>1296</v>
      </c>
      <c r="E78" s="4" t="s">
        <v>780</v>
      </c>
      <c r="F78" s="4" t="s">
        <v>786</v>
      </c>
      <c r="G78" s="14">
        <v>22050</v>
      </c>
      <c r="H78" s="4">
        <v>0</v>
      </c>
      <c r="I78" s="14">
        <v>22050</v>
      </c>
      <c r="J78" s="14">
        <v>632.84</v>
      </c>
      <c r="K78" s="14">
        <v>0</v>
      </c>
      <c r="L78" s="14">
        <v>670.32</v>
      </c>
      <c r="M78" s="14">
        <v>1537.45</v>
      </c>
      <c r="N78" s="14">
        <f t="shared" si="3"/>
        <v>2840.61</v>
      </c>
      <c r="O78" s="14">
        <f t="shared" si="4"/>
        <v>19209.39</v>
      </c>
      <c r="Q78" s="25"/>
      <c r="R78" s="52">
        <f>VLOOKUP(B78,[1]Hoja2!$A$3:$M$774,13,0)</f>
        <v>19209.39</v>
      </c>
      <c r="S78" s="18">
        <f t="shared" si="5"/>
        <v>0</v>
      </c>
    </row>
    <row r="79" spans="1:19" ht="30" x14ac:dyDescent="0.25">
      <c r="A79" s="4">
        <v>71</v>
      </c>
      <c r="B79" s="4" t="s">
        <v>196</v>
      </c>
      <c r="C79" s="4" t="s">
        <v>1246</v>
      </c>
      <c r="D79" s="4" t="s">
        <v>197</v>
      </c>
      <c r="E79" s="4" t="s">
        <v>780</v>
      </c>
      <c r="F79" s="4" t="s">
        <v>787</v>
      </c>
      <c r="G79" s="14">
        <v>22000</v>
      </c>
      <c r="H79" s="4">
        <v>0</v>
      </c>
      <c r="I79" s="14">
        <v>22000</v>
      </c>
      <c r="J79" s="14">
        <v>631.4</v>
      </c>
      <c r="K79" s="14">
        <v>0</v>
      </c>
      <c r="L79" s="14">
        <v>668.8</v>
      </c>
      <c r="M79" s="32">
        <v>25</v>
      </c>
      <c r="N79" s="14">
        <f t="shared" si="3"/>
        <v>1325.1999999999998</v>
      </c>
      <c r="O79" s="14">
        <f t="shared" si="4"/>
        <v>20674.8</v>
      </c>
      <c r="Q79" s="25"/>
      <c r="R79" s="52">
        <f>VLOOKUP(B79,[1]Hoja2!$A$3:$M$774,13,0)</f>
        <v>20674.8</v>
      </c>
      <c r="S79" s="18">
        <f t="shared" si="5"/>
        <v>0</v>
      </c>
    </row>
    <row r="80" spans="1:19" ht="30" x14ac:dyDescent="0.25">
      <c r="A80" s="4">
        <v>72</v>
      </c>
      <c r="B80" s="4" t="s">
        <v>696</v>
      </c>
      <c r="C80" s="4" t="s">
        <v>1246</v>
      </c>
      <c r="D80" s="4" t="s">
        <v>697</v>
      </c>
      <c r="E80" s="4" t="s">
        <v>778</v>
      </c>
      <c r="F80" s="4" t="s">
        <v>787</v>
      </c>
      <c r="G80" s="14">
        <v>30000</v>
      </c>
      <c r="H80" s="4">
        <v>0</v>
      </c>
      <c r="I80" s="14">
        <v>30000</v>
      </c>
      <c r="J80" s="14">
        <v>861</v>
      </c>
      <c r="K80" s="14">
        <v>0</v>
      </c>
      <c r="L80" s="14">
        <v>912</v>
      </c>
      <c r="M80" s="14">
        <v>1111.5</v>
      </c>
      <c r="N80" s="14">
        <f t="shared" si="3"/>
        <v>2884.5</v>
      </c>
      <c r="O80" s="14">
        <f t="shared" si="4"/>
        <v>27115.5</v>
      </c>
      <c r="Q80" s="25"/>
      <c r="R80" s="52">
        <f>VLOOKUP(B80,[1]Hoja2!$A$3:$M$774,13,0)</f>
        <v>27115.5</v>
      </c>
      <c r="S80" s="18">
        <f t="shared" si="5"/>
        <v>0</v>
      </c>
    </row>
    <row r="81" spans="1:19" ht="30" x14ac:dyDescent="0.25">
      <c r="A81" s="4">
        <v>73</v>
      </c>
      <c r="B81" s="4" t="s">
        <v>480</v>
      </c>
      <c r="C81" s="4" t="s">
        <v>1246</v>
      </c>
      <c r="D81" s="4" t="s">
        <v>45</v>
      </c>
      <c r="E81" s="4" t="s">
        <v>778</v>
      </c>
      <c r="F81" s="4" t="s">
        <v>787</v>
      </c>
      <c r="G81" s="14">
        <v>22050</v>
      </c>
      <c r="H81" s="4">
        <v>0</v>
      </c>
      <c r="I81" s="14">
        <v>22050</v>
      </c>
      <c r="J81" s="14">
        <v>632.84</v>
      </c>
      <c r="K81" s="14">
        <v>0</v>
      </c>
      <c r="L81" s="14">
        <v>670.32</v>
      </c>
      <c r="M81" s="1">
        <v>495</v>
      </c>
      <c r="N81" s="14">
        <f t="shared" si="3"/>
        <v>1798.16</v>
      </c>
      <c r="O81" s="14">
        <f t="shared" si="4"/>
        <v>20251.84</v>
      </c>
      <c r="Q81" s="25"/>
      <c r="R81" s="52">
        <f>VLOOKUP(B81,[1]Hoja2!$A$3:$M$774,13,0)</f>
        <v>20251.84</v>
      </c>
      <c r="S81" s="18">
        <f t="shared" si="5"/>
        <v>0</v>
      </c>
    </row>
    <row r="82" spans="1:19" ht="30" x14ac:dyDescent="0.25">
      <c r="A82" s="4">
        <v>74</v>
      </c>
      <c r="B82" s="4" t="s">
        <v>597</v>
      </c>
      <c r="C82" s="4" t="s">
        <v>1246</v>
      </c>
      <c r="D82" s="4" t="s">
        <v>1297</v>
      </c>
      <c r="E82" s="4" t="s">
        <v>779</v>
      </c>
      <c r="F82" s="4" t="s">
        <v>787</v>
      </c>
      <c r="G82" s="14">
        <v>11000</v>
      </c>
      <c r="H82" s="4">
        <v>0</v>
      </c>
      <c r="I82" s="14">
        <v>11000</v>
      </c>
      <c r="J82" s="14">
        <v>315.7</v>
      </c>
      <c r="K82" s="14">
        <v>0</v>
      </c>
      <c r="L82" s="14">
        <v>334.4</v>
      </c>
      <c r="M82" s="14">
        <v>1537.45</v>
      </c>
      <c r="N82" s="14">
        <f t="shared" si="3"/>
        <v>2187.5500000000002</v>
      </c>
      <c r="O82" s="14">
        <f t="shared" si="4"/>
        <v>8812.4500000000007</v>
      </c>
      <c r="Q82" s="25"/>
      <c r="R82" s="52">
        <f>VLOOKUP(B82,[1]Hoja2!$A$3:$M$774,13,0)</f>
        <v>8812.4500000000007</v>
      </c>
      <c r="S82" s="18">
        <f t="shared" si="5"/>
        <v>0</v>
      </c>
    </row>
    <row r="83" spans="1:19" ht="30" x14ac:dyDescent="0.25">
      <c r="A83" s="4">
        <v>75</v>
      </c>
      <c r="B83" s="4" t="s">
        <v>605</v>
      </c>
      <c r="C83" s="4" t="s">
        <v>1204</v>
      </c>
      <c r="D83" s="4" t="s">
        <v>606</v>
      </c>
      <c r="E83" s="4" t="s">
        <v>779</v>
      </c>
      <c r="F83" s="4" t="s">
        <v>786</v>
      </c>
      <c r="G83" s="14">
        <v>26000</v>
      </c>
      <c r="H83" s="4">
        <v>0</v>
      </c>
      <c r="I83" s="14">
        <v>26000</v>
      </c>
      <c r="J83" s="14">
        <v>746.2</v>
      </c>
      <c r="K83" s="14">
        <v>0</v>
      </c>
      <c r="L83" s="14">
        <v>790.4</v>
      </c>
      <c r="M83" s="14">
        <v>25</v>
      </c>
      <c r="N83" s="14">
        <f t="shared" si="3"/>
        <v>1561.6</v>
      </c>
      <c r="O83" s="14">
        <f t="shared" si="4"/>
        <v>24438.400000000001</v>
      </c>
      <c r="Q83" s="25"/>
      <c r="R83" s="52">
        <f>VLOOKUP(B83,[1]Hoja2!$A$3:$M$774,13,0)</f>
        <v>24438.400000000001</v>
      </c>
      <c r="S83" s="18">
        <f t="shared" si="5"/>
        <v>0</v>
      </c>
    </row>
    <row r="84" spans="1:19" ht="24.75" customHeight="1" x14ac:dyDescent="0.25">
      <c r="A84" s="4">
        <v>76</v>
      </c>
      <c r="B84" s="4" t="s">
        <v>550</v>
      </c>
      <c r="C84" s="4" t="s">
        <v>1298</v>
      </c>
      <c r="D84" s="4" t="s">
        <v>350</v>
      </c>
      <c r="E84" s="4" t="s">
        <v>779</v>
      </c>
      <c r="F84" s="4" t="s">
        <v>786</v>
      </c>
      <c r="G84" s="14">
        <v>25000</v>
      </c>
      <c r="H84" s="4">
        <v>0</v>
      </c>
      <c r="I84" s="14">
        <v>25000</v>
      </c>
      <c r="J84" s="14">
        <v>717.5</v>
      </c>
      <c r="K84" s="14">
        <v>0</v>
      </c>
      <c r="L84" s="14">
        <v>760</v>
      </c>
      <c r="M84" s="32">
        <v>3000</v>
      </c>
      <c r="N84" s="14">
        <f t="shared" si="3"/>
        <v>4477.5</v>
      </c>
      <c r="O84" s="14">
        <f t="shared" si="4"/>
        <v>20522.5</v>
      </c>
      <c r="Q84" s="25"/>
      <c r="R84" s="52">
        <f>VLOOKUP(B84,[1]Hoja2!$A$3:$M$774,13,0)</f>
        <v>20522.5</v>
      </c>
      <c r="S84" s="18">
        <f t="shared" si="5"/>
        <v>0</v>
      </c>
    </row>
    <row r="85" spans="1:19" ht="30" x14ac:dyDescent="0.25">
      <c r="A85" s="4">
        <v>77</v>
      </c>
      <c r="B85" s="4" t="s">
        <v>122</v>
      </c>
      <c r="C85" s="4" t="s">
        <v>1299</v>
      </c>
      <c r="D85" s="4" t="s">
        <v>1300</v>
      </c>
      <c r="E85" s="4" t="s">
        <v>780</v>
      </c>
      <c r="F85" s="4" t="s">
        <v>787</v>
      </c>
      <c r="G85" s="14">
        <v>100000</v>
      </c>
      <c r="H85" s="4">
        <v>0</v>
      </c>
      <c r="I85" s="14">
        <v>100000</v>
      </c>
      <c r="J85" s="14">
        <v>2870</v>
      </c>
      <c r="K85" s="14">
        <v>12105.37</v>
      </c>
      <c r="L85" s="14">
        <v>3040</v>
      </c>
      <c r="M85" s="14">
        <v>6057.4</v>
      </c>
      <c r="N85" s="14">
        <f t="shared" si="3"/>
        <v>24072.770000000004</v>
      </c>
      <c r="O85" s="14">
        <f t="shared" si="4"/>
        <v>75927.23</v>
      </c>
      <c r="Q85" s="25"/>
      <c r="R85" s="52">
        <f>VLOOKUP(B85,[1]Hoja2!$A$3:$M$774,13,0)</f>
        <v>75927.23</v>
      </c>
      <c r="S85" s="18">
        <f t="shared" si="5"/>
        <v>0</v>
      </c>
    </row>
    <row r="86" spans="1:19" ht="24.75" customHeight="1" x14ac:dyDescent="0.25">
      <c r="A86" s="4">
        <v>78</v>
      </c>
      <c r="B86" s="4" t="s">
        <v>1324</v>
      </c>
      <c r="C86" s="4" t="s">
        <v>1299</v>
      </c>
      <c r="D86" s="4" t="s">
        <v>1132</v>
      </c>
      <c r="E86" s="4" t="s">
        <v>778</v>
      </c>
      <c r="F86" s="4" t="s">
        <v>786</v>
      </c>
      <c r="G86" s="14">
        <v>35000</v>
      </c>
      <c r="H86" s="4">
        <v>0</v>
      </c>
      <c r="I86" s="14">
        <v>35000</v>
      </c>
      <c r="J86" s="20">
        <v>1004.5</v>
      </c>
      <c r="K86" s="14">
        <v>0</v>
      </c>
      <c r="L86" s="20">
        <v>1064</v>
      </c>
      <c r="M86" s="14">
        <v>1537.45</v>
      </c>
      <c r="N86" s="14">
        <f t="shared" si="3"/>
        <v>3605.95</v>
      </c>
      <c r="O86" s="14">
        <f t="shared" si="4"/>
        <v>31394.05</v>
      </c>
      <c r="Q86" s="25"/>
      <c r="R86" s="52">
        <f>VLOOKUP(B86,[1]Hoja2!$A$3:$M$774,13,0)</f>
        <v>31394.05</v>
      </c>
      <c r="S86" s="18">
        <f t="shared" si="5"/>
        <v>0</v>
      </c>
    </row>
    <row r="87" spans="1:19" ht="24.75" customHeight="1" x14ac:dyDescent="0.25">
      <c r="A87" s="4">
        <v>79</v>
      </c>
      <c r="B87" s="4" t="s">
        <v>707</v>
      </c>
      <c r="C87" s="4" t="s">
        <v>1266</v>
      </c>
      <c r="D87" s="4" t="s">
        <v>40</v>
      </c>
      <c r="E87" s="4" t="s">
        <v>778</v>
      </c>
      <c r="F87" s="4" t="s">
        <v>787</v>
      </c>
      <c r="G87" s="14">
        <v>60000</v>
      </c>
      <c r="H87" s="4">
        <v>0</v>
      </c>
      <c r="I87" s="14">
        <v>60000</v>
      </c>
      <c r="J87" s="14">
        <v>1722</v>
      </c>
      <c r="K87" s="14">
        <v>3486.68</v>
      </c>
      <c r="L87" s="14">
        <v>1824</v>
      </c>
      <c r="M87" s="14">
        <v>25</v>
      </c>
      <c r="N87" s="14">
        <f t="shared" ref="N87:N148" si="6">+J87+K87+L87+M87</f>
        <v>7057.68</v>
      </c>
      <c r="O87" s="14">
        <f t="shared" si="4"/>
        <v>52942.32</v>
      </c>
      <c r="Q87" s="25"/>
      <c r="R87" s="52">
        <f>VLOOKUP(B87,[1]Hoja2!$A$3:$M$774,13,0)</f>
        <v>52942.32</v>
      </c>
      <c r="S87" s="18">
        <f t="shared" si="5"/>
        <v>0</v>
      </c>
    </row>
    <row r="88" spans="1:19" ht="24.75" customHeight="1" x14ac:dyDescent="0.25">
      <c r="A88" s="4">
        <v>80</v>
      </c>
      <c r="B88" s="4" t="s">
        <v>289</v>
      </c>
      <c r="C88" s="4" t="s">
        <v>1266</v>
      </c>
      <c r="D88" s="4" t="s">
        <v>290</v>
      </c>
      <c r="E88" s="4" t="s">
        <v>778</v>
      </c>
      <c r="F88" s="4" t="s">
        <v>787</v>
      </c>
      <c r="G88" s="14">
        <v>45000</v>
      </c>
      <c r="H88" s="4">
        <v>0</v>
      </c>
      <c r="I88" s="14">
        <v>45000</v>
      </c>
      <c r="J88" s="14">
        <v>1291.5</v>
      </c>
      <c r="K88" s="14">
        <v>1148.33</v>
      </c>
      <c r="L88" s="14">
        <v>1368</v>
      </c>
      <c r="M88" s="14">
        <v>2035.8</v>
      </c>
      <c r="N88" s="14">
        <f t="shared" si="6"/>
        <v>5843.63</v>
      </c>
      <c r="O88" s="14">
        <f t="shared" si="4"/>
        <v>39156.370000000003</v>
      </c>
      <c r="Q88" s="25"/>
      <c r="R88" s="52">
        <f>VLOOKUP(B88,[1]Hoja2!$A$3:$M$774,13,0)</f>
        <v>39156.370000000003</v>
      </c>
      <c r="S88" s="18">
        <f t="shared" si="5"/>
        <v>0</v>
      </c>
    </row>
    <row r="89" spans="1:19" ht="24.75" customHeight="1" x14ac:dyDescent="0.25">
      <c r="A89" s="4">
        <v>81</v>
      </c>
      <c r="B89" s="4" t="s">
        <v>674</v>
      </c>
      <c r="C89" s="4" t="s">
        <v>1266</v>
      </c>
      <c r="D89" s="4" t="s">
        <v>675</v>
      </c>
      <c r="E89" s="4" t="s">
        <v>779</v>
      </c>
      <c r="F89" s="4" t="s">
        <v>786</v>
      </c>
      <c r="G89" s="14">
        <v>22050</v>
      </c>
      <c r="H89" s="4">
        <v>0</v>
      </c>
      <c r="I89" s="14">
        <v>22050</v>
      </c>
      <c r="J89" s="14">
        <v>632.84</v>
      </c>
      <c r="K89" s="14">
        <v>0</v>
      </c>
      <c r="L89" s="14">
        <v>670.32</v>
      </c>
      <c r="M89" s="14">
        <v>1537.45</v>
      </c>
      <c r="N89" s="14">
        <f t="shared" si="6"/>
        <v>2840.61</v>
      </c>
      <c r="O89" s="14">
        <f t="shared" si="4"/>
        <v>19209.39</v>
      </c>
      <c r="Q89" s="25"/>
      <c r="R89" s="52">
        <f>VLOOKUP(B89,[1]Hoja2!$A$3:$M$774,13,0)</f>
        <v>19209.39</v>
      </c>
      <c r="S89" s="18">
        <f t="shared" si="5"/>
        <v>0</v>
      </c>
    </row>
    <row r="90" spans="1:19" ht="24.75" customHeight="1" x14ac:dyDescent="0.25">
      <c r="A90" s="4">
        <v>82</v>
      </c>
      <c r="B90" s="4" t="s">
        <v>598</v>
      </c>
      <c r="C90" s="4" t="s">
        <v>1266</v>
      </c>
      <c r="D90" s="4" t="s">
        <v>27</v>
      </c>
      <c r="E90" s="4" t="s">
        <v>778</v>
      </c>
      <c r="F90" s="4" t="s">
        <v>787</v>
      </c>
      <c r="G90" s="14">
        <v>45000</v>
      </c>
      <c r="H90" s="4">
        <v>0</v>
      </c>
      <c r="I90" s="14">
        <v>45000</v>
      </c>
      <c r="J90" s="14">
        <v>1291.5</v>
      </c>
      <c r="K90" s="14">
        <v>1148.33</v>
      </c>
      <c r="L90" s="14">
        <v>1368</v>
      </c>
      <c r="M90" s="14">
        <v>25</v>
      </c>
      <c r="N90" s="14">
        <f t="shared" si="6"/>
        <v>3832.83</v>
      </c>
      <c r="O90" s="14">
        <f t="shared" si="4"/>
        <v>41167.17</v>
      </c>
      <c r="Q90" s="25"/>
      <c r="R90" s="52">
        <f>VLOOKUP(B90,[1]Hoja2!$A$3:$M$774,13,0)</f>
        <v>41167.17</v>
      </c>
      <c r="S90" s="18">
        <f t="shared" si="5"/>
        <v>0</v>
      </c>
    </row>
    <row r="91" spans="1:19" ht="24.75" customHeight="1" x14ac:dyDescent="0.25">
      <c r="A91" s="4">
        <v>83</v>
      </c>
      <c r="B91" s="4" t="s">
        <v>552</v>
      </c>
      <c r="C91" s="4" t="s">
        <v>1203</v>
      </c>
      <c r="D91" s="4" t="s">
        <v>350</v>
      </c>
      <c r="E91" s="4" t="s">
        <v>779</v>
      </c>
      <c r="F91" s="4" t="s">
        <v>787</v>
      </c>
      <c r="G91" s="14">
        <v>25000</v>
      </c>
      <c r="H91" s="4">
        <v>0</v>
      </c>
      <c r="I91" s="14">
        <v>25000</v>
      </c>
      <c r="J91" s="14">
        <v>717.5</v>
      </c>
      <c r="K91" s="14">
        <v>0</v>
      </c>
      <c r="L91" s="14">
        <v>760</v>
      </c>
      <c r="M91" s="14">
        <v>25</v>
      </c>
      <c r="N91" s="14">
        <f t="shared" si="6"/>
        <v>1502.5</v>
      </c>
      <c r="O91" s="14">
        <f t="shared" si="4"/>
        <v>23497.5</v>
      </c>
      <c r="Q91" s="25"/>
      <c r="R91" s="52">
        <f>VLOOKUP(B91,[1]Hoja2!$A$3:$M$774,13,0)</f>
        <v>23497.5</v>
      </c>
      <c r="S91" s="18">
        <f t="shared" si="5"/>
        <v>0</v>
      </c>
    </row>
    <row r="92" spans="1:19" ht="24.75" customHeight="1" x14ac:dyDescent="0.25">
      <c r="A92" s="4">
        <v>84</v>
      </c>
      <c r="B92" s="4" t="s">
        <v>319</v>
      </c>
      <c r="C92" s="4" t="s">
        <v>1203</v>
      </c>
      <c r="D92" s="4" t="s">
        <v>45</v>
      </c>
      <c r="E92" s="4" t="s">
        <v>779</v>
      </c>
      <c r="F92" s="4" t="s">
        <v>786</v>
      </c>
      <c r="G92" s="14">
        <v>22050</v>
      </c>
      <c r="H92" s="4">
        <v>0</v>
      </c>
      <c r="I92" s="14">
        <v>22050</v>
      </c>
      <c r="J92" s="14">
        <v>632.84</v>
      </c>
      <c r="K92" s="14">
        <v>0</v>
      </c>
      <c r="L92" s="14">
        <v>670.32</v>
      </c>
      <c r="M92" s="1">
        <v>695</v>
      </c>
      <c r="N92" s="14">
        <f t="shared" si="6"/>
        <v>1998.16</v>
      </c>
      <c r="O92" s="14">
        <f t="shared" si="4"/>
        <v>20051.84</v>
      </c>
      <c r="Q92" s="25"/>
      <c r="R92" s="52">
        <f>VLOOKUP(B92,[1]Hoja2!$A$3:$M$774,13,0)</f>
        <v>20051.84</v>
      </c>
      <c r="S92" s="18">
        <f t="shared" si="5"/>
        <v>0</v>
      </c>
    </row>
    <row r="93" spans="1:19" ht="24.75" customHeight="1" x14ac:dyDescent="0.25">
      <c r="A93" s="4">
        <v>85</v>
      </c>
      <c r="B93" s="4" t="s">
        <v>710</v>
      </c>
      <c r="C93" s="4" t="s">
        <v>1265</v>
      </c>
      <c r="D93" s="4" t="s">
        <v>1301</v>
      </c>
      <c r="E93" s="4" t="s">
        <v>778</v>
      </c>
      <c r="F93" s="4" t="s">
        <v>787</v>
      </c>
      <c r="G93" s="14">
        <v>60000</v>
      </c>
      <c r="H93" s="4">
        <v>0</v>
      </c>
      <c r="I93" s="14">
        <v>60000</v>
      </c>
      <c r="J93" s="14">
        <v>1722</v>
      </c>
      <c r="K93" s="14">
        <v>3184.19</v>
      </c>
      <c r="L93" s="14">
        <v>1824</v>
      </c>
      <c r="M93" s="14">
        <v>1537.45</v>
      </c>
      <c r="N93" s="14">
        <f t="shared" si="6"/>
        <v>8267.6400000000012</v>
      </c>
      <c r="O93" s="14">
        <f t="shared" si="4"/>
        <v>51732.36</v>
      </c>
      <c r="Q93" s="25"/>
      <c r="R93" s="52">
        <f>VLOOKUP(B93,[1]Hoja2!$A$3:$M$774,13,0)</f>
        <v>51732.36</v>
      </c>
      <c r="S93" s="18">
        <f t="shared" si="5"/>
        <v>0</v>
      </c>
    </row>
    <row r="94" spans="1:19" ht="24.75" customHeight="1" x14ac:dyDescent="0.25">
      <c r="A94" s="4">
        <v>86</v>
      </c>
      <c r="B94" s="4" t="s">
        <v>485</v>
      </c>
      <c r="C94" s="4" t="s">
        <v>1265</v>
      </c>
      <c r="D94" s="4" t="s">
        <v>341</v>
      </c>
      <c r="E94" s="4" t="s">
        <v>779</v>
      </c>
      <c r="F94" s="4" t="s">
        <v>787</v>
      </c>
      <c r="G94" s="14">
        <v>22050</v>
      </c>
      <c r="H94" s="4">
        <v>0</v>
      </c>
      <c r="I94" s="14">
        <v>22050</v>
      </c>
      <c r="J94" s="14">
        <v>632.84</v>
      </c>
      <c r="K94" s="14">
        <v>0</v>
      </c>
      <c r="L94" s="14">
        <v>670.32</v>
      </c>
      <c r="M94" s="14">
        <v>4046.6</v>
      </c>
      <c r="N94" s="14">
        <f t="shared" si="6"/>
        <v>5349.76</v>
      </c>
      <c r="O94" s="14">
        <f t="shared" si="4"/>
        <v>16700.239999999998</v>
      </c>
      <c r="Q94" s="25"/>
      <c r="R94" s="52">
        <f>VLOOKUP(B94,[1]Hoja2!$A$3:$M$774,13,0)</f>
        <v>16700.240000000002</v>
      </c>
      <c r="S94" s="18">
        <f t="shared" si="5"/>
        <v>0</v>
      </c>
    </row>
    <row r="95" spans="1:19" ht="24.75" customHeight="1" x14ac:dyDescent="0.25">
      <c r="A95" s="4">
        <v>87</v>
      </c>
      <c r="B95" s="4" t="s">
        <v>291</v>
      </c>
      <c r="C95" s="4" t="s">
        <v>1265</v>
      </c>
      <c r="D95" s="4" t="s">
        <v>292</v>
      </c>
      <c r="E95" s="4" t="s">
        <v>778</v>
      </c>
      <c r="F95" s="4" t="s">
        <v>787</v>
      </c>
      <c r="G95" s="14">
        <v>35000</v>
      </c>
      <c r="H95" s="4">
        <v>0</v>
      </c>
      <c r="I95" s="14">
        <v>35000</v>
      </c>
      <c r="J95" s="14">
        <v>1004.5</v>
      </c>
      <c r="K95" s="14">
        <v>0</v>
      </c>
      <c r="L95" s="14">
        <v>1064</v>
      </c>
      <c r="M95" s="14">
        <v>25</v>
      </c>
      <c r="N95" s="14">
        <f t="shared" si="6"/>
        <v>2093.5</v>
      </c>
      <c r="O95" s="14">
        <f t="shared" si="4"/>
        <v>32906.5</v>
      </c>
      <c r="Q95" s="25"/>
      <c r="R95" s="52">
        <f>VLOOKUP(B95,[1]Hoja2!$A$3:$M$774,13,0)</f>
        <v>32906.5</v>
      </c>
      <c r="S95" s="18">
        <f t="shared" si="5"/>
        <v>0</v>
      </c>
    </row>
    <row r="96" spans="1:19" ht="24.75" customHeight="1" x14ac:dyDescent="0.25">
      <c r="A96" s="4">
        <v>88</v>
      </c>
      <c r="B96" s="4" t="s">
        <v>265</v>
      </c>
      <c r="C96" s="4" t="s">
        <v>1265</v>
      </c>
      <c r="D96" s="4" t="s">
        <v>148</v>
      </c>
      <c r="E96" s="4" t="s">
        <v>778</v>
      </c>
      <c r="F96" s="4" t="s">
        <v>787</v>
      </c>
      <c r="G96" s="14">
        <v>26250</v>
      </c>
      <c r="H96" s="4">
        <v>0</v>
      </c>
      <c r="I96" s="14">
        <v>26250</v>
      </c>
      <c r="J96" s="14">
        <v>753.38</v>
      </c>
      <c r="K96" s="14">
        <v>0</v>
      </c>
      <c r="L96" s="14">
        <v>798</v>
      </c>
      <c r="M96" s="14">
        <v>25</v>
      </c>
      <c r="N96" s="14">
        <f t="shared" si="6"/>
        <v>1576.38</v>
      </c>
      <c r="O96" s="14">
        <f t="shared" si="4"/>
        <v>24673.62</v>
      </c>
      <c r="Q96" s="25"/>
      <c r="R96" s="52">
        <f>VLOOKUP(B96,[1]Hoja2!$A$3:$M$774,13,0)</f>
        <v>24673.62</v>
      </c>
      <c r="S96" s="18">
        <f t="shared" si="5"/>
        <v>0</v>
      </c>
    </row>
    <row r="97" spans="1:19" ht="24.75" customHeight="1" x14ac:dyDescent="0.25">
      <c r="A97" s="4">
        <v>89</v>
      </c>
      <c r="B97" s="4" t="s">
        <v>1391</v>
      </c>
      <c r="C97" s="4" t="s">
        <v>142</v>
      </c>
      <c r="D97" s="4" t="s">
        <v>308</v>
      </c>
      <c r="E97" s="4" t="s">
        <v>779</v>
      </c>
      <c r="F97" s="4" t="s">
        <v>787</v>
      </c>
      <c r="G97" s="32">
        <v>11000</v>
      </c>
      <c r="H97">
        <v>0</v>
      </c>
      <c r="I97" s="32">
        <v>11000</v>
      </c>
      <c r="J97">
        <v>315.7</v>
      </c>
      <c r="K97">
        <v>0</v>
      </c>
      <c r="L97">
        <v>334.4</v>
      </c>
      <c r="M97">
        <v>25</v>
      </c>
      <c r="N97">
        <v>675.1</v>
      </c>
      <c r="O97" s="32">
        <v>10324.9</v>
      </c>
      <c r="Q97" s="25"/>
      <c r="R97" s="52">
        <f>VLOOKUP(B97,[1]Hoja2!$A$3:$M$774,13,0)</f>
        <v>10324.9</v>
      </c>
      <c r="S97" s="18">
        <f t="shared" si="5"/>
        <v>0</v>
      </c>
    </row>
    <row r="98" spans="1:19" ht="24.75" customHeight="1" x14ac:dyDescent="0.25">
      <c r="A98" s="4">
        <v>90</v>
      </c>
      <c r="B98" s="4" t="s">
        <v>28</v>
      </c>
      <c r="C98" s="4" t="s">
        <v>142</v>
      </c>
      <c r="D98" s="4" t="s">
        <v>1302</v>
      </c>
      <c r="E98" s="4" t="s">
        <v>778</v>
      </c>
      <c r="F98" s="4" t="s">
        <v>786</v>
      </c>
      <c r="G98" s="14">
        <v>50000</v>
      </c>
      <c r="H98" s="4">
        <v>0</v>
      </c>
      <c r="I98" s="14">
        <v>50000</v>
      </c>
      <c r="J98" s="14">
        <v>1435</v>
      </c>
      <c r="K98" s="14">
        <v>1854</v>
      </c>
      <c r="L98" s="14">
        <v>1520</v>
      </c>
      <c r="M98" s="14">
        <v>6457.4</v>
      </c>
      <c r="N98" s="14">
        <f t="shared" si="6"/>
        <v>11266.4</v>
      </c>
      <c r="O98" s="14">
        <f t="shared" si="4"/>
        <v>38733.599999999999</v>
      </c>
      <c r="Q98" s="25"/>
      <c r="R98" s="52">
        <f>VLOOKUP(B98,[1]Hoja2!$A$3:$M$774,13,0)</f>
        <v>38733.599999999999</v>
      </c>
      <c r="S98" s="18">
        <f t="shared" si="5"/>
        <v>0</v>
      </c>
    </row>
    <row r="99" spans="1:19" ht="24.75" customHeight="1" x14ac:dyDescent="0.25">
      <c r="A99" s="4">
        <v>91</v>
      </c>
      <c r="B99" s="4" t="s">
        <v>241</v>
      </c>
      <c r="C99" s="4" t="s">
        <v>142</v>
      </c>
      <c r="D99" s="4" t="s">
        <v>45</v>
      </c>
      <c r="E99" s="4" t="s">
        <v>778</v>
      </c>
      <c r="F99" s="4" t="s">
        <v>787</v>
      </c>
      <c r="G99" s="14">
        <v>26000</v>
      </c>
      <c r="H99" s="4">
        <v>0</v>
      </c>
      <c r="I99" s="14">
        <v>26000</v>
      </c>
      <c r="J99" s="14">
        <v>746.2</v>
      </c>
      <c r="K99" s="14">
        <v>0</v>
      </c>
      <c r="L99" s="14">
        <v>790.4</v>
      </c>
      <c r="M99" s="1">
        <v>495</v>
      </c>
      <c r="N99" s="14">
        <f t="shared" si="6"/>
        <v>2031.6</v>
      </c>
      <c r="O99" s="14">
        <f t="shared" si="4"/>
        <v>23968.400000000001</v>
      </c>
      <c r="Q99" s="25"/>
      <c r="R99" s="52">
        <f>VLOOKUP(B99,[1]Hoja2!$A$3:$M$774,13,0)</f>
        <v>23968.400000000001</v>
      </c>
      <c r="S99" s="18">
        <f t="shared" si="5"/>
        <v>0</v>
      </c>
    </row>
    <row r="100" spans="1:19" ht="24.75" customHeight="1" x14ac:dyDescent="0.25">
      <c r="A100" s="4">
        <v>92</v>
      </c>
      <c r="B100" s="4" t="s">
        <v>260</v>
      </c>
      <c r="C100" s="4" t="s">
        <v>142</v>
      </c>
      <c r="D100" s="4" t="s">
        <v>160</v>
      </c>
      <c r="E100" s="4" t="s">
        <v>779</v>
      </c>
      <c r="F100" s="4" t="s">
        <v>786</v>
      </c>
      <c r="G100" s="14">
        <v>11000</v>
      </c>
      <c r="H100" s="4">
        <v>0</v>
      </c>
      <c r="I100" s="14">
        <v>11000</v>
      </c>
      <c r="J100" s="14">
        <v>315.7</v>
      </c>
      <c r="K100" s="14">
        <v>0</v>
      </c>
      <c r="L100" s="14">
        <v>334.4</v>
      </c>
      <c r="M100" s="14">
        <v>25</v>
      </c>
      <c r="N100" s="14">
        <f t="shared" si="6"/>
        <v>675.09999999999991</v>
      </c>
      <c r="O100" s="14">
        <f t="shared" si="4"/>
        <v>10324.9</v>
      </c>
      <c r="Q100" s="25"/>
      <c r="R100" s="52">
        <f>VLOOKUP(B100,[1]Hoja2!$A$3:$M$774,13,0)</f>
        <v>10324.9</v>
      </c>
      <c r="S100" s="18">
        <f t="shared" si="5"/>
        <v>0</v>
      </c>
    </row>
    <row r="101" spans="1:19" ht="24.75" customHeight="1" x14ac:dyDescent="0.25">
      <c r="A101" s="4">
        <v>93</v>
      </c>
      <c r="B101" s="4" t="s">
        <v>310</v>
      </c>
      <c r="C101" s="4" t="s">
        <v>142</v>
      </c>
      <c r="D101" s="4" t="s">
        <v>21</v>
      </c>
      <c r="E101" s="4" t="s">
        <v>778</v>
      </c>
      <c r="F101" s="4" t="s">
        <v>787</v>
      </c>
      <c r="G101" s="14">
        <v>50000</v>
      </c>
      <c r="H101" s="4">
        <v>0</v>
      </c>
      <c r="I101" s="14">
        <v>50000</v>
      </c>
      <c r="J101" s="14">
        <v>1435</v>
      </c>
      <c r="K101" s="14">
        <v>1854</v>
      </c>
      <c r="L101" s="14">
        <v>1520</v>
      </c>
      <c r="M101" s="14">
        <v>1025</v>
      </c>
      <c r="N101" s="14">
        <f t="shared" si="6"/>
        <v>5834</v>
      </c>
      <c r="O101" s="14">
        <f t="shared" si="4"/>
        <v>44166</v>
      </c>
      <c r="Q101" s="25"/>
      <c r="R101" s="52">
        <f>VLOOKUP(B101,[1]Hoja2!$A$3:$M$774,13,0)</f>
        <v>44166</v>
      </c>
      <c r="S101" s="18">
        <f t="shared" si="5"/>
        <v>0</v>
      </c>
    </row>
    <row r="102" spans="1:19" ht="24.75" customHeight="1" x14ac:dyDescent="0.25">
      <c r="A102" s="4">
        <v>94</v>
      </c>
      <c r="B102" s="4" t="s">
        <v>314</v>
      </c>
      <c r="C102" s="4" t="s">
        <v>142</v>
      </c>
      <c r="D102" s="4" t="s">
        <v>45</v>
      </c>
      <c r="E102" s="4" t="s">
        <v>779</v>
      </c>
      <c r="F102" s="4" t="s">
        <v>787</v>
      </c>
      <c r="G102" s="14">
        <v>22050</v>
      </c>
      <c r="H102" s="4">
        <v>0</v>
      </c>
      <c r="I102" s="14">
        <v>22050</v>
      </c>
      <c r="J102" s="14">
        <v>632.84</v>
      </c>
      <c r="K102" s="14">
        <v>0</v>
      </c>
      <c r="L102" s="14">
        <v>670.32</v>
      </c>
      <c r="M102" s="14">
        <v>25</v>
      </c>
      <c r="N102" s="14">
        <f t="shared" si="6"/>
        <v>1328.16</v>
      </c>
      <c r="O102" s="14">
        <f t="shared" si="4"/>
        <v>20721.84</v>
      </c>
      <c r="Q102" s="25"/>
      <c r="R102" s="52">
        <f>VLOOKUP(B102,[1]Hoja2!$A$3:$M$774,13,0)</f>
        <v>20721.84</v>
      </c>
      <c r="S102" s="18">
        <f t="shared" si="5"/>
        <v>0</v>
      </c>
    </row>
    <row r="103" spans="1:19" ht="24.75" customHeight="1" x14ac:dyDescent="0.25">
      <c r="A103" s="4">
        <v>95</v>
      </c>
      <c r="B103" s="4" t="s">
        <v>320</v>
      </c>
      <c r="C103" s="4" t="s">
        <v>142</v>
      </c>
      <c r="D103" s="4" t="s">
        <v>27</v>
      </c>
      <c r="E103" s="4" t="s">
        <v>778</v>
      </c>
      <c r="F103" s="4" t="s">
        <v>786</v>
      </c>
      <c r="G103" s="14">
        <v>50000</v>
      </c>
      <c r="H103" s="4">
        <v>0</v>
      </c>
      <c r="I103" s="14">
        <v>50000</v>
      </c>
      <c r="J103" s="14">
        <v>1435</v>
      </c>
      <c r="K103" s="14">
        <v>1854</v>
      </c>
      <c r="L103" s="14">
        <v>1520</v>
      </c>
      <c r="M103" s="14">
        <v>425</v>
      </c>
      <c r="N103" s="14">
        <f t="shared" si="6"/>
        <v>5234</v>
      </c>
      <c r="O103" s="14">
        <f t="shared" si="4"/>
        <v>44766</v>
      </c>
      <c r="Q103" s="25"/>
      <c r="R103" s="52">
        <f>VLOOKUP(B103,[1]Hoja2!$A$3:$M$774,13,0)</f>
        <v>44766</v>
      </c>
      <c r="S103" s="18">
        <f t="shared" si="5"/>
        <v>0</v>
      </c>
    </row>
    <row r="104" spans="1:19" ht="24.75" customHeight="1" x14ac:dyDescent="0.25">
      <c r="A104" s="4">
        <v>96</v>
      </c>
      <c r="B104" s="4" t="s">
        <v>527</v>
      </c>
      <c r="C104" s="4" t="s">
        <v>142</v>
      </c>
      <c r="D104" s="4" t="s">
        <v>45</v>
      </c>
      <c r="E104" s="4" t="s">
        <v>779</v>
      </c>
      <c r="F104" s="4" t="s">
        <v>787</v>
      </c>
      <c r="G104" s="14">
        <v>30000</v>
      </c>
      <c r="H104" s="4">
        <v>0</v>
      </c>
      <c r="I104" s="14">
        <v>30000</v>
      </c>
      <c r="J104" s="14">
        <v>861</v>
      </c>
      <c r="K104" s="14">
        <v>0</v>
      </c>
      <c r="L104" s="14">
        <v>912</v>
      </c>
      <c r="M104" s="14">
        <v>25</v>
      </c>
      <c r="N104" s="14">
        <v>1798</v>
      </c>
      <c r="O104" s="14">
        <v>28202</v>
      </c>
      <c r="Q104" s="25"/>
      <c r="R104" s="52">
        <f>VLOOKUP(B104,[1]Hoja2!$A$3:$M$774,13,0)</f>
        <v>28202</v>
      </c>
      <c r="S104" s="18">
        <f t="shared" si="5"/>
        <v>0</v>
      </c>
    </row>
    <row r="105" spans="1:19" ht="24.75" customHeight="1" x14ac:dyDescent="0.25">
      <c r="A105" s="4">
        <v>97</v>
      </c>
      <c r="B105" s="4" t="s">
        <v>330</v>
      </c>
      <c r="C105" s="4" t="s">
        <v>142</v>
      </c>
      <c r="D105" s="4" t="s">
        <v>21</v>
      </c>
      <c r="E105" s="4" t="s">
        <v>780</v>
      </c>
      <c r="F105" s="4" t="s">
        <v>787</v>
      </c>
      <c r="G105" s="14">
        <v>50000</v>
      </c>
      <c r="H105" s="4">
        <v>0</v>
      </c>
      <c r="I105" s="14">
        <v>50000</v>
      </c>
      <c r="J105" s="14">
        <v>1435</v>
      </c>
      <c r="K105" s="14">
        <v>1854</v>
      </c>
      <c r="L105" s="14">
        <v>1520</v>
      </c>
      <c r="M105" s="14">
        <v>125</v>
      </c>
      <c r="N105" s="14">
        <f t="shared" si="6"/>
        <v>4934</v>
      </c>
      <c r="O105" s="14">
        <f t="shared" si="4"/>
        <v>45066</v>
      </c>
      <c r="Q105" s="25"/>
      <c r="R105" s="52">
        <f>VLOOKUP(B105,[1]Hoja2!$A$3:$M$774,13,0)</f>
        <v>45066</v>
      </c>
      <c r="S105" s="18">
        <f t="shared" si="5"/>
        <v>0</v>
      </c>
    </row>
    <row r="106" spans="1:19" ht="24.75" customHeight="1" x14ac:dyDescent="0.25">
      <c r="A106" s="4">
        <v>98</v>
      </c>
      <c r="B106" s="4" t="s">
        <v>380</v>
      </c>
      <c r="C106" s="4" t="s">
        <v>142</v>
      </c>
      <c r="D106" s="4" t="s">
        <v>381</v>
      </c>
      <c r="E106" s="4" t="s">
        <v>778</v>
      </c>
      <c r="F106" s="4" t="s">
        <v>787</v>
      </c>
      <c r="G106" s="14">
        <v>50000</v>
      </c>
      <c r="H106" s="4">
        <v>0</v>
      </c>
      <c r="I106" s="14">
        <v>50000</v>
      </c>
      <c r="J106" s="14">
        <v>1435</v>
      </c>
      <c r="K106" s="14">
        <v>1627.13</v>
      </c>
      <c r="L106" s="14">
        <v>1520</v>
      </c>
      <c r="M106" s="14">
        <v>5959.05</v>
      </c>
      <c r="N106" s="14">
        <f t="shared" si="6"/>
        <v>10541.18</v>
      </c>
      <c r="O106" s="14">
        <f t="shared" si="4"/>
        <v>39458.82</v>
      </c>
      <c r="Q106" s="25"/>
      <c r="R106" s="52">
        <f>VLOOKUP(B106,[1]Hoja2!$A$3:$M$774,13,0)</f>
        <v>39458.82</v>
      </c>
      <c r="S106" s="18">
        <f t="shared" si="5"/>
        <v>0</v>
      </c>
    </row>
    <row r="107" spans="1:19" ht="24.75" customHeight="1" x14ac:dyDescent="0.25">
      <c r="A107" s="4">
        <v>99</v>
      </c>
      <c r="B107" s="4" t="s">
        <v>515</v>
      </c>
      <c r="C107" s="4" t="s">
        <v>142</v>
      </c>
      <c r="D107" s="4" t="s">
        <v>139</v>
      </c>
      <c r="E107" s="4" t="s">
        <v>779</v>
      </c>
      <c r="F107" s="4" t="s">
        <v>787</v>
      </c>
      <c r="G107" s="14">
        <v>11000</v>
      </c>
      <c r="H107" s="4">
        <v>0</v>
      </c>
      <c r="I107" s="14">
        <v>11000</v>
      </c>
      <c r="J107" s="14">
        <v>315.7</v>
      </c>
      <c r="K107" s="14">
        <v>0</v>
      </c>
      <c r="L107" s="14">
        <v>334.4</v>
      </c>
      <c r="M107" s="14">
        <v>365</v>
      </c>
      <c r="N107" s="14">
        <f t="shared" si="6"/>
        <v>1015.0999999999999</v>
      </c>
      <c r="O107" s="14">
        <f t="shared" si="4"/>
        <v>9984.9</v>
      </c>
      <c r="Q107" s="25"/>
      <c r="R107" s="52">
        <f>VLOOKUP(B107,[1]Hoja2!$A$3:$M$774,13,0)</f>
        <v>9984.9</v>
      </c>
      <c r="S107" s="18">
        <f t="shared" si="5"/>
        <v>0</v>
      </c>
    </row>
    <row r="108" spans="1:19" ht="24.75" customHeight="1" x14ac:dyDescent="0.25">
      <c r="A108" s="4">
        <v>100</v>
      </c>
      <c r="B108" s="4" t="s">
        <v>541</v>
      </c>
      <c r="C108" s="4" t="s">
        <v>142</v>
      </c>
      <c r="D108" s="4" t="s">
        <v>350</v>
      </c>
      <c r="E108" s="4" t="s">
        <v>779</v>
      </c>
      <c r="F108" s="4" t="s">
        <v>786</v>
      </c>
      <c r="G108" s="14">
        <v>25000</v>
      </c>
      <c r="H108" s="4">
        <v>0</v>
      </c>
      <c r="I108" s="14">
        <v>25000</v>
      </c>
      <c r="J108" s="14">
        <v>717.5</v>
      </c>
      <c r="K108" s="14">
        <v>0</v>
      </c>
      <c r="L108" s="14">
        <v>760</v>
      </c>
      <c r="M108" s="14">
        <v>25</v>
      </c>
      <c r="N108" s="14">
        <f t="shared" si="6"/>
        <v>1502.5</v>
      </c>
      <c r="O108" s="14">
        <f t="shared" si="4"/>
        <v>23497.5</v>
      </c>
      <c r="Q108" s="25"/>
      <c r="R108" s="52">
        <f>VLOOKUP(B108,[1]Hoja2!$A$3:$M$774,13,0)</f>
        <v>23497.5</v>
      </c>
      <c r="S108" s="18">
        <f t="shared" si="5"/>
        <v>0</v>
      </c>
    </row>
    <row r="109" spans="1:19" ht="24.75" customHeight="1" x14ac:dyDescent="0.25">
      <c r="A109" s="4">
        <v>101</v>
      </c>
      <c r="B109" s="4" t="s">
        <v>554</v>
      </c>
      <c r="C109" s="4" t="s">
        <v>142</v>
      </c>
      <c r="D109" s="4" t="s">
        <v>148</v>
      </c>
      <c r="E109" s="4" t="s">
        <v>779</v>
      </c>
      <c r="F109" s="4" t="s">
        <v>786</v>
      </c>
      <c r="G109" s="14">
        <v>11000</v>
      </c>
      <c r="H109" s="4">
        <v>0</v>
      </c>
      <c r="I109" s="14">
        <v>11000</v>
      </c>
      <c r="J109" s="14">
        <v>315.7</v>
      </c>
      <c r="K109" s="14">
        <v>0</v>
      </c>
      <c r="L109" s="14">
        <v>334.4</v>
      </c>
      <c r="M109" s="14">
        <v>25</v>
      </c>
      <c r="N109" s="14">
        <f t="shared" si="6"/>
        <v>675.09999999999991</v>
      </c>
      <c r="O109" s="14">
        <f t="shared" si="4"/>
        <v>10324.9</v>
      </c>
      <c r="Q109" s="25"/>
      <c r="R109" s="52">
        <f>VLOOKUP(B109,[1]Hoja2!$A$3:$M$774,13,0)</f>
        <v>10324.9</v>
      </c>
      <c r="S109" s="18">
        <f t="shared" si="5"/>
        <v>0</v>
      </c>
    </row>
    <row r="110" spans="1:19" ht="24.75" customHeight="1" x14ac:dyDescent="0.25">
      <c r="A110" s="4">
        <v>102</v>
      </c>
      <c r="B110" s="4" t="s">
        <v>555</v>
      </c>
      <c r="C110" s="4" t="s">
        <v>142</v>
      </c>
      <c r="D110" s="4" t="s">
        <v>148</v>
      </c>
      <c r="E110" s="4" t="s">
        <v>779</v>
      </c>
      <c r="F110" s="4" t="s">
        <v>787</v>
      </c>
      <c r="G110" s="14">
        <v>20000</v>
      </c>
      <c r="H110" s="4">
        <v>0</v>
      </c>
      <c r="I110" s="14">
        <v>20000</v>
      </c>
      <c r="J110" s="14">
        <v>574</v>
      </c>
      <c r="K110" s="14">
        <v>0</v>
      </c>
      <c r="L110" s="14">
        <v>608</v>
      </c>
      <c r="M110" s="14">
        <v>25</v>
      </c>
      <c r="N110" s="14">
        <f t="shared" si="6"/>
        <v>1207</v>
      </c>
      <c r="O110" s="14">
        <f t="shared" si="4"/>
        <v>18793</v>
      </c>
      <c r="Q110" s="25"/>
      <c r="R110" s="52">
        <f>VLOOKUP(B110,[1]Hoja2!$A$3:$M$774,13,0)</f>
        <v>18793</v>
      </c>
      <c r="S110" s="18">
        <f t="shared" si="5"/>
        <v>0</v>
      </c>
    </row>
    <row r="111" spans="1:19" ht="24.75" customHeight="1" x14ac:dyDescent="0.25">
      <c r="A111" s="4">
        <v>103</v>
      </c>
      <c r="B111" s="4" t="s">
        <v>729</v>
      </c>
      <c r="C111" s="4" t="s">
        <v>142</v>
      </c>
      <c r="D111" s="4" t="s">
        <v>730</v>
      </c>
      <c r="E111" s="4" t="s">
        <v>780</v>
      </c>
      <c r="F111" s="4" t="s">
        <v>787</v>
      </c>
      <c r="G111" s="14">
        <v>50000</v>
      </c>
      <c r="H111" s="4">
        <v>0</v>
      </c>
      <c r="I111" s="14">
        <v>50000</v>
      </c>
      <c r="J111" s="14">
        <v>1435</v>
      </c>
      <c r="K111" s="14">
        <v>1854</v>
      </c>
      <c r="L111" s="14">
        <v>1520</v>
      </c>
      <c r="M111" s="14">
        <v>1385</v>
      </c>
      <c r="N111" s="14">
        <f t="shared" si="6"/>
        <v>6194</v>
      </c>
      <c r="O111" s="14">
        <f t="shared" si="4"/>
        <v>43806</v>
      </c>
      <c r="Q111" s="25"/>
      <c r="R111" s="52">
        <f>VLOOKUP(B111,[1]Hoja2!$A$3:$M$774,13,0)</f>
        <v>43806</v>
      </c>
      <c r="S111" s="18">
        <f t="shared" si="5"/>
        <v>0</v>
      </c>
    </row>
    <row r="112" spans="1:19" ht="24.75" customHeight="1" x14ac:dyDescent="0.25">
      <c r="A112" s="4">
        <v>104</v>
      </c>
      <c r="B112" s="4" t="s">
        <v>1339</v>
      </c>
      <c r="C112" s="4" t="s">
        <v>142</v>
      </c>
      <c r="D112" s="4" t="s">
        <v>227</v>
      </c>
      <c r="E112" s="4" t="s">
        <v>779</v>
      </c>
      <c r="F112" s="4" t="s">
        <v>786</v>
      </c>
      <c r="G112" s="14">
        <v>15000</v>
      </c>
      <c r="H112" s="4">
        <v>0</v>
      </c>
      <c r="I112" s="14">
        <v>15000</v>
      </c>
      <c r="J112" s="14">
        <v>430.5</v>
      </c>
      <c r="K112" s="14">
        <v>0</v>
      </c>
      <c r="L112" s="14">
        <v>456</v>
      </c>
      <c r="M112" s="14">
        <v>25</v>
      </c>
      <c r="N112" s="14">
        <v>911.5</v>
      </c>
      <c r="O112" s="14">
        <v>14088.5</v>
      </c>
      <c r="Q112" s="25"/>
      <c r="R112" s="52">
        <f>VLOOKUP(B112,[1]Hoja2!$A$3:$M$774,13,0)</f>
        <v>14088.5</v>
      </c>
      <c r="S112" s="18">
        <f t="shared" si="5"/>
        <v>0</v>
      </c>
    </row>
    <row r="113" spans="1:19" ht="30" x14ac:dyDescent="0.25">
      <c r="A113" s="4">
        <v>105</v>
      </c>
      <c r="B113" s="4" t="s">
        <v>630</v>
      </c>
      <c r="C113" s="4" t="s">
        <v>1249</v>
      </c>
      <c r="D113" s="4" t="s">
        <v>45</v>
      </c>
      <c r="E113" s="4" t="s">
        <v>779</v>
      </c>
      <c r="F113" s="4" t="s">
        <v>787</v>
      </c>
      <c r="G113" s="14">
        <v>22050</v>
      </c>
      <c r="H113" s="4">
        <v>0</v>
      </c>
      <c r="I113" s="14">
        <v>22050</v>
      </c>
      <c r="J113" s="14">
        <v>632.84</v>
      </c>
      <c r="K113" s="14">
        <v>0</v>
      </c>
      <c r="L113" s="14">
        <v>670.32</v>
      </c>
      <c r="M113" s="14">
        <v>25</v>
      </c>
      <c r="N113" s="14">
        <f t="shared" si="6"/>
        <v>1328.16</v>
      </c>
      <c r="O113" s="14">
        <f t="shared" si="4"/>
        <v>20721.84</v>
      </c>
      <c r="Q113" s="25"/>
      <c r="R113" s="52">
        <f>VLOOKUP(B113,[1]Hoja2!$A$3:$M$774,13,0)</f>
        <v>20721.84</v>
      </c>
      <c r="S113" s="18">
        <f t="shared" si="5"/>
        <v>0</v>
      </c>
    </row>
    <row r="114" spans="1:19" ht="24.75" customHeight="1" x14ac:dyDescent="0.25">
      <c r="A114" s="4">
        <v>106</v>
      </c>
      <c r="B114" s="4" t="s">
        <v>402</v>
      </c>
      <c r="C114" s="4" t="s">
        <v>142</v>
      </c>
      <c r="D114" s="4" t="s">
        <v>45</v>
      </c>
      <c r="E114" s="4" t="s">
        <v>779</v>
      </c>
      <c r="F114" s="4" t="s">
        <v>787</v>
      </c>
      <c r="G114" s="14">
        <v>22050</v>
      </c>
      <c r="H114" s="4">
        <v>0</v>
      </c>
      <c r="I114" s="14">
        <v>22050</v>
      </c>
      <c r="J114" s="14">
        <v>632.84</v>
      </c>
      <c r="K114" s="14">
        <v>0</v>
      </c>
      <c r="L114" s="14">
        <v>670.32</v>
      </c>
      <c r="M114" s="14">
        <v>25</v>
      </c>
      <c r="N114" s="14">
        <f t="shared" si="6"/>
        <v>1328.16</v>
      </c>
      <c r="O114" s="14">
        <f t="shared" si="4"/>
        <v>20721.84</v>
      </c>
      <c r="Q114" s="25"/>
      <c r="R114" s="52">
        <f>VLOOKUP(B114,[1]Hoja2!$A$3:$M$774,13,0)</f>
        <v>20721.84</v>
      </c>
      <c r="S114" s="18">
        <f t="shared" si="5"/>
        <v>0</v>
      </c>
    </row>
    <row r="115" spans="1:19" ht="24.75" customHeight="1" x14ac:dyDescent="0.25">
      <c r="A115" s="4">
        <v>107</v>
      </c>
      <c r="B115" s="4" t="s">
        <v>537</v>
      </c>
      <c r="C115" s="4" t="s">
        <v>142</v>
      </c>
      <c r="D115" s="4" t="s">
        <v>94</v>
      </c>
      <c r="E115" s="4" t="s">
        <v>778</v>
      </c>
      <c r="F115" s="4" t="s">
        <v>787</v>
      </c>
      <c r="G115" s="14">
        <v>35000</v>
      </c>
      <c r="H115" s="4">
        <v>0</v>
      </c>
      <c r="I115" s="14">
        <v>35000</v>
      </c>
      <c r="J115" s="14">
        <v>1004.5</v>
      </c>
      <c r="K115" s="14">
        <v>0</v>
      </c>
      <c r="L115" s="14">
        <v>1064</v>
      </c>
      <c r="M115" s="14">
        <v>425</v>
      </c>
      <c r="N115" s="14">
        <f t="shared" si="6"/>
        <v>2493.5</v>
      </c>
      <c r="O115" s="14">
        <f t="shared" si="4"/>
        <v>32506.5</v>
      </c>
      <c r="Q115" s="25"/>
      <c r="R115" s="52">
        <f>VLOOKUP(B115,[1]Hoja2!$A$3:$M$774,13,0)</f>
        <v>32506.5</v>
      </c>
      <c r="S115" s="18">
        <f t="shared" si="5"/>
        <v>0</v>
      </c>
    </row>
    <row r="116" spans="1:19" ht="30" x14ac:dyDescent="0.25">
      <c r="A116" s="4">
        <v>108</v>
      </c>
      <c r="B116" s="4" t="s">
        <v>151</v>
      </c>
      <c r="C116" s="4" t="s">
        <v>1303</v>
      </c>
      <c r="D116" s="4" t="s">
        <v>21</v>
      </c>
      <c r="E116" s="4" t="s">
        <v>780</v>
      </c>
      <c r="F116" s="4" t="s">
        <v>787</v>
      </c>
      <c r="G116" s="14">
        <v>50000</v>
      </c>
      <c r="H116" s="4">
        <v>0</v>
      </c>
      <c r="I116" s="14">
        <v>50000</v>
      </c>
      <c r="J116" s="14">
        <v>1435</v>
      </c>
      <c r="K116" s="14">
        <v>1854</v>
      </c>
      <c r="L116" s="14">
        <v>1520</v>
      </c>
      <c r="M116" s="14">
        <v>14306.19</v>
      </c>
      <c r="N116" s="14">
        <f t="shared" si="6"/>
        <v>19115.190000000002</v>
      </c>
      <c r="O116" s="14">
        <f t="shared" si="4"/>
        <v>30884.809999999998</v>
      </c>
      <c r="Q116" s="25"/>
      <c r="R116" s="52">
        <f>VLOOKUP(B116,[1]Hoja2!$A$3:$M$774,13,0)</f>
        <v>30884.81</v>
      </c>
      <c r="S116" s="18">
        <f t="shared" si="5"/>
        <v>0</v>
      </c>
    </row>
    <row r="117" spans="1:19" ht="30" x14ac:dyDescent="0.25">
      <c r="A117" s="4">
        <v>109</v>
      </c>
      <c r="B117" s="4" t="s">
        <v>82</v>
      </c>
      <c r="C117" s="4" t="s">
        <v>1303</v>
      </c>
      <c r="D117" s="4" t="s">
        <v>21</v>
      </c>
      <c r="E117" s="4" t="s">
        <v>778</v>
      </c>
      <c r="F117" s="4" t="s">
        <v>787</v>
      </c>
      <c r="G117" s="14">
        <v>50000</v>
      </c>
      <c r="H117" s="4">
        <v>0</v>
      </c>
      <c r="I117" s="14">
        <v>50000</v>
      </c>
      <c r="J117" s="14">
        <v>1435</v>
      </c>
      <c r="K117" s="14">
        <v>1854</v>
      </c>
      <c r="L117" s="14">
        <v>1520</v>
      </c>
      <c r="M117" s="14">
        <v>425</v>
      </c>
      <c r="N117" s="14">
        <f t="shared" si="6"/>
        <v>5234</v>
      </c>
      <c r="O117" s="14">
        <f t="shared" si="4"/>
        <v>44766</v>
      </c>
      <c r="Q117" s="25"/>
      <c r="R117" s="52">
        <f>VLOOKUP(B117,[1]Hoja2!$A$3:$M$774,13,0)</f>
        <v>44766</v>
      </c>
      <c r="S117" s="18">
        <f t="shared" si="5"/>
        <v>0</v>
      </c>
    </row>
    <row r="118" spans="1:19" ht="30" x14ac:dyDescent="0.25">
      <c r="A118" s="4">
        <v>110</v>
      </c>
      <c r="B118" s="4" t="s">
        <v>95</v>
      </c>
      <c r="C118" s="4" t="s">
        <v>1303</v>
      </c>
      <c r="D118" s="4" t="s">
        <v>21</v>
      </c>
      <c r="E118" s="4" t="s">
        <v>778</v>
      </c>
      <c r="F118" s="4" t="s">
        <v>787</v>
      </c>
      <c r="G118" s="14">
        <v>50000</v>
      </c>
      <c r="H118" s="4">
        <v>0</v>
      </c>
      <c r="I118" s="14">
        <v>50000</v>
      </c>
      <c r="J118" s="14">
        <v>1435</v>
      </c>
      <c r="K118" s="14">
        <v>1854</v>
      </c>
      <c r="L118" s="14">
        <v>1520</v>
      </c>
      <c r="M118" s="14">
        <v>425</v>
      </c>
      <c r="N118" s="14">
        <f t="shared" si="6"/>
        <v>5234</v>
      </c>
      <c r="O118" s="14">
        <f t="shared" si="4"/>
        <v>44766</v>
      </c>
      <c r="Q118" s="25"/>
      <c r="R118" s="52">
        <f>VLOOKUP(B118,[1]Hoja2!$A$3:$M$774,13,0)</f>
        <v>44766</v>
      </c>
      <c r="S118" s="18">
        <f t="shared" si="5"/>
        <v>0</v>
      </c>
    </row>
    <row r="119" spans="1:19" ht="30" x14ac:dyDescent="0.25">
      <c r="A119" s="4">
        <v>111</v>
      </c>
      <c r="B119" s="4" t="s">
        <v>238</v>
      </c>
      <c r="C119" s="4" t="s">
        <v>1303</v>
      </c>
      <c r="D119" s="4" t="s">
        <v>160</v>
      </c>
      <c r="E119" s="4" t="s">
        <v>779</v>
      </c>
      <c r="F119" s="4" t="s">
        <v>786</v>
      </c>
      <c r="G119" s="14">
        <v>11000</v>
      </c>
      <c r="H119" s="4">
        <v>0</v>
      </c>
      <c r="I119" s="14">
        <v>11000</v>
      </c>
      <c r="J119" s="14">
        <v>315.7</v>
      </c>
      <c r="K119" s="14">
        <v>0</v>
      </c>
      <c r="L119" s="14">
        <v>334.4</v>
      </c>
      <c r="M119" s="14">
        <v>25</v>
      </c>
      <c r="N119" s="14">
        <f t="shared" si="6"/>
        <v>675.09999999999991</v>
      </c>
      <c r="O119" s="14">
        <f t="shared" si="4"/>
        <v>10324.9</v>
      </c>
      <c r="Q119" s="25"/>
      <c r="R119" s="52">
        <f>VLOOKUP(B119,[1]Hoja2!$A$3:$M$774,13,0)</f>
        <v>10324.9</v>
      </c>
      <c r="S119" s="18">
        <f t="shared" si="5"/>
        <v>0</v>
      </c>
    </row>
    <row r="120" spans="1:19" ht="30" x14ac:dyDescent="0.25">
      <c r="A120" s="4">
        <v>112</v>
      </c>
      <c r="B120" s="4" t="s">
        <v>264</v>
      </c>
      <c r="C120" s="4" t="s">
        <v>1303</v>
      </c>
      <c r="D120" s="4" t="s">
        <v>21</v>
      </c>
      <c r="E120" s="4" t="s">
        <v>780</v>
      </c>
      <c r="F120" s="4" t="s">
        <v>786</v>
      </c>
      <c r="G120" s="14">
        <v>50000</v>
      </c>
      <c r="H120" s="4">
        <v>0</v>
      </c>
      <c r="I120" s="14">
        <v>50000</v>
      </c>
      <c r="J120" s="14">
        <v>1435</v>
      </c>
      <c r="K120" s="14">
        <v>1854</v>
      </c>
      <c r="L120" s="14">
        <v>1520</v>
      </c>
      <c r="M120" s="14">
        <v>2375</v>
      </c>
      <c r="N120" s="14">
        <f t="shared" si="6"/>
        <v>7184</v>
      </c>
      <c r="O120" s="14">
        <f t="shared" si="4"/>
        <v>42816</v>
      </c>
      <c r="Q120" s="25"/>
      <c r="R120" s="52">
        <f>VLOOKUP(B120,[1]Hoja2!$A$3:$M$774,13,0)</f>
        <v>42816</v>
      </c>
      <c r="S120" s="18">
        <f t="shared" si="5"/>
        <v>0</v>
      </c>
    </row>
    <row r="121" spans="1:19" ht="30" x14ac:dyDescent="0.25">
      <c r="A121" s="4">
        <v>113</v>
      </c>
      <c r="B121" s="4" t="s">
        <v>326</v>
      </c>
      <c r="C121" s="4" t="s">
        <v>1303</v>
      </c>
      <c r="D121" s="4" t="s">
        <v>21</v>
      </c>
      <c r="E121" s="4" t="s">
        <v>780</v>
      </c>
      <c r="F121" s="4" t="s">
        <v>786</v>
      </c>
      <c r="G121" s="14">
        <v>50000</v>
      </c>
      <c r="H121" s="4">
        <v>0</v>
      </c>
      <c r="I121" s="14">
        <v>50000</v>
      </c>
      <c r="J121" s="14">
        <v>1435</v>
      </c>
      <c r="K121" s="14">
        <v>1854</v>
      </c>
      <c r="L121" s="14">
        <v>1520</v>
      </c>
      <c r="M121" s="32">
        <v>5441.63</v>
      </c>
      <c r="N121" s="14">
        <f t="shared" si="6"/>
        <v>10250.630000000001</v>
      </c>
      <c r="O121" s="14">
        <f t="shared" si="4"/>
        <v>39749.369999999995</v>
      </c>
      <c r="Q121" s="25"/>
      <c r="R121" s="52">
        <f>VLOOKUP(B121,[1]Hoja2!$A$3:$M$774,13,0)</f>
        <v>39749.370000000003</v>
      </c>
      <c r="S121" s="18">
        <f t="shared" si="5"/>
        <v>0</v>
      </c>
    </row>
    <row r="122" spans="1:19" ht="30" x14ac:dyDescent="0.25">
      <c r="A122" s="4">
        <v>114</v>
      </c>
      <c r="B122" s="4" t="s">
        <v>357</v>
      </c>
      <c r="C122" s="4" t="s">
        <v>1303</v>
      </c>
      <c r="D122" s="4" t="s">
        <v>21</v>
      </c>
      <c r="E122" s="4" t="s">
        <v>780</v>
      </c>
      <c r="F122" s="4" t="s">
        <v>786</v>
      </c>
      <c r="G122" s="14">
        <v>50000</v>
      </c>
      <c r="H122" s="4">
        <v>0</v>
      </c>
      <c r="I122" s="14">
        <v>50000</v>
      </c>
      <c r="J122" s="14">
        <v>1435</v>
      </c>
      <c r="K122" s="14">
        <v>1854</v>
      </c>
      <c r="L122" s="14">
        <v>1520</v>
      </c>
      <c r="M122" s="14">
        <v>425</v>
      </c>
      <c r="N122" s="14">
        <f t="shared" si="6"/>
        <v>5234</v>
      </c>
      <c r="O122" s="14">
        <f t="shared" si="4"/>
        <v>44766</v>
      </c>
      <c r="Q122" s="25"/>
      <c r="R122" s="52">
        <f>VLOOKUP(B122,[1]Hoja2!$A$3:$M$774,13,0)</f>
        <v>44766</v>
      </c>
      <c r="S122" s="18">
        <f t="shared" si="5"/>
        <v>0</v>
      </c>
    </row>
    <row r="123" spans="1:19" ht="30" x14ac:dyDescent="0.25">
      <c r="A123" s="4">
        <v>115</v>
      </c>
      <c r="B123" s="4" t="s">
        <v>533</v>
      </c>
      <c r="C123" s="4" t="s">
        <v>1303</v>
      </c>
      <c r="D123" s="4" t="s">
        <v>94</v>
      </c>
      <c r="E123" s="4" t="s">
        <v>778</v>
      </c>
      <c r="F123" s="4" t="s">
        <v>787</v>
      </c>
      <c r="G123" s="14">
        <v>35000</v>
      </c>
      <c r="H123" s="4">
        <v>0</v>
      </c>
      <c r="I123" s="14">
        <v>35000</v>
      </c>
      <c r="J123" s="14">
        <v>1004.5</v>
      </c>
      <c r="K123" s="14">
        <v>0</v>
      </c>
      <c r="L123" s="14">
        <v>1064</v>
      </c>
      <c r="M123" s="14">
        <v>25</v>
      </c>
      <c r="N123" s="14">
        <f t="shared" si="6"/>
        <v>2093.5</v>
      </c>
      <c r="O123" s="14">
        <f t="shared" si="4"/>
        <v>32906.5</v>
      </c>
      <c r="Q123" s="25"/>
      <c r="R123" s="52">
        <f>VLOOKUP(B123,[1]Hoja2!$A$3:$M$774,13,0)</f>
        <v>32906.5</v>
      </c>
      <c r="S123" s="18">
        <f t="shared" si="5"/>
        <v>0</v>
      </c>
    </row>
    <row r="124" spans="1:19" ht="30" x14ac:dyDescent="0.25">
      <c r="A124" s="4">
        <v>116</v>
      </c>
      <c r="B124" s="4" t="s">
        <v>759</v>
      </c>
      <c r="C124" s="4" t="s">
        <v>1303</v>
      </c>
      <c r="D124" s="4" t="s">
        <v>21</v>
      </c>
      <c r="E124" s="4" t="s">
        <v>780</v>
      </c>
      <c r="F124" s="4" t="s">
        <v>787</v>
      </c>
      <c r="G124" s="14">
        <v>40000</v>
      </c>
      <c r="H124" s="4">
        <v>0</v>
      </c>
      <c r="I124" s="14">
        <v>40000</v>
      </c>
      <c r="J124" s="14">
        <v>1148</v>
      </c>
      <c r="K124" s="14">
        <v>215.78</v>
      </c>
      <c r="L124" s="14">
        <v>1216</v>
      </c>
      <c r="M124" s="20">
        <v>8920.73</v>
      </c>
      <c r="N124" s="14">
        <f t="shared" si="6"/>
        <v>11500.509999999998</v>
      </c>
      <c r="O124" s="14">
        <f t="shared" si="4"/>
        <v>28499.49</v>
      </c>
      <c r="Q124" s="25"/>
      <c r="R124" s="52">
        <f>VLOOKUP(B124,[1]Hoja2!$A$3:$M$774,13,0)</f>
        <v>28499.49</v>
      </c>
      <c r="S124" s="18">
        <f t="shared" si="5"/>
        <v>0</v>
      </c>
    </row>
    <row r="125" spans="1:19" ht="30" x14ac:dyDescent="0.25">
      <c r="A125" s="4">
        <v>117</v>
      </c>
      <c r="B125" s="4" t="s">
        <v>764</v>
      </c>
      <c r="C125" s="4" t="s">
        <v>1303</v>
      </c>
      <c r="D125" s="4" t="s">
        <v>21</v>
      </c>
      <c r="E125" s="4" t="s">
        <v>778</v>
      </c>
      <c r="F125" s="4" t="s">
        <v>786</v>
      </c>
      <c r="G125" s="14">
        <v>50000</v>
      </c>
      <c r="H125" s="4">
        <v>0</v>
      </c>
      <c r="I125" s="14">
        <v>50000</v>
      </c>
      <c r="J125" s="14">
        <v>1435</v>
      </c>
      <c r="K125" s="32">
        <v>1627.13</v>
      </c>
      <c r="L125" s="14">
        <v>1520</v>
      </c>
      <c r="M125">
        <v>1937.45</v>
      </c>
      <c r="N125" s="14">
        <f t="shared" si="6"/>
        <v>6519.58</v>
      </c>
      <c r="O125" s="14">
        <f t="shared" si="4"/>
        <v>43480.42</v>
      </c>
      <c r="Q125" s="25"/>
      <c r="R125" s="52">
        <f>VLOOKUP(B125,[1]Hoja2!$A$3:$M$774,13,0)</f>
        <v>43480.42</v>
      </c>
      <c r="S125" s="18">
        <f t="shared" si="5"/>
        <v>0</v>
      </c>
    </row>
    <row r="126" spans="1:19" ht="30" x14ac:dyDescent="0.25">
      <c r="A126" s="4">
        <v>118</v>
      </c>
      <c r="B126" s="4" t="s">
        <v>187</v>
      </c>
      <c r="C126" s="4" t="s">
        <v>1304</v>
      </c>
      <c r="D126" s="4" t="s">
        <v>188</v>
      </c>
      <c r="E126" s="4" t="s">
        <v>780</v>
      </c>
      <c r="F126" s="4" t="s">
        <v>786</v>
      </c>
      <c r="G126" s="14">
        <v>22050</v>
      </c>
      <c r="H126" s="4">
        <v>0</v>
      </c>
      <c r="I126" s="14">
        <v>22050</v>
      </c>
      <c r="J126" s="14">
        <v>632.84</v>
      </c>
      <c r="K126" s="14">
        <v>0</v>
      </c>
      <c r="L126" s="14">
        <v>670.32</v>
      </c>
      <c r="M126" s="14">
        <v>25</v>
      </c>
      <c r="N126" s="14">
        <f t="shared" si="6"/>
        <v>1328.16</v>
      </c>
      <c r="O126" s="14">
        <f t="shared" si="4"/>
        <v>20721.84</v>
      </c>
      <c r="Q126" s="25"/>
      <c r="R126" s="52">
        <f>VLOOKUP(B126,[1]Hoja2!$A$3:$M$774,13,0)</f>
        <v>20721.84</v>
      </c>
      <c r="S126" s="18">
        <f t="shared" si="5"/>
        <v>0</v>
      </c>
    </row>
    <row r="127" spans="1:19" ht="30" x14ac:dyDescent="0.25">
      <c r="A127" s="4">
        <v>119</v>
      </c>
      <c r="B127" s="4" t="s">
        <v>441</v>
      </c>
      <c r="C127" s="4" t="s">
        <v>1304</v>
      </c>
      <c r="D127" s="4" t="s">
        <v>442</v>
      </c>
      <c r="E127" s="4" t="s">
        <v>780</v>
      </c>
      <c r="F127" s="4" t="s">
        <v>787</v>
      </c>
      <c r="G127" s="14">
        <v>31500</v>
      </c>
      <c r="H127" s="4">
        <v>0</v>
      </c>
      <c r="I127" s="14">
        <v>31500</v>
      </c>
      <c r="J127" s="14">
        <v>904.05</v>
      </c>
      <c r="K127" s="14">
        <v>0</v>
      </c>
      <c r="L127" s="14">
        <v>957.6</v>
      </c>
      <c r="M127" s="14">
        <v>25</v>
      </c>
      <c r="N127" s="14">
        <f t="shared" si="6"/>
        <v>1886.65</v>
      </c>
      <c r="O127" s="14">
        <f t="shared" si="4"/>
        <v>29613.35</v>
      </c>
      <c r="Q127" s="25"/>
      <c r="R127" s="52">
        <f>VLOOKUP(B127,[1]Hoja2!$A$3:$M$774,13,0)</f>
        <v>29613.35</v>
      </c>
      <c r="S127" s="18">
        <f t="shared" si="5"/>
        <v>0</v>
      </c>
    </row>
    <row r="128" spans="1:19" ht="30" x14ac:dyDescent="0.25">
      <c r="A128" s="4">
        <v>120</v>
      </c>
      <c r="B128" s="4" t="s">
        <v>737</v>
      </c>
      <c r="C128" s="4" t="s">
        <v>1304</v>
      </c>
      <c r="D128" s="4" t="s">
        <v>738</v>
      </c>
      <c r="E128" s="4" t="s">
        <v>778</v>
      </c>
      <c r="F128" s="4" t="s">
        <v>787</v>
      </c>
      <c r="G128" s="14">
        <v>60000</v>
      </c>
      <c r="H128" s="4">
        <v>0</v>
      </c>
      <c r="I128" s="14">
        <v>60000</v>
      </c>
      <c r="J128" s="14">
        <v>1722</v>
      </c>
      <c r="K128" s="14">
        <v>3184.19</v>
      </c>
      <c r="L128" s="14">
        <v>1824</v>
      </c>
      <c r="M128" s="14">
        <v>1537.45</v>
      </c>
      <c r="N128" s="14">
        <f>+J128+K128+L128+M128</f>
        <v>8267.6400000000012</v>
      </c>
      <c r="O128" s="14">
        <f t="shared" si="4"/>
        <v>51732.36</v>
      </c>
      <c r="Q128" s="25"/>
      <c r="R128" s="52">
        <f>VLOOKUP(B128,[1]Hoja2!$A$3:$M$774,13,0)</f>
        <v>51732.36</v>
      </c>
      <c r="S128" s="18">
        <f t="shared" si="5"/>
        <v>0</v>
      </c>
    </row>
    <row r="129" spans="1:19" ht="30" x14ac:dyDescent="0.25">
      <c r="A129" s="4">
        <v>121</v>
      </c>
      <c r="B129" s="4" t="s">
        <v>594</v>
      </c>
      <c r="C129" s="4" t="s">
        <v>1249</v>
      </c>
      <c r="D129" s="4" t="s">
        <v>27</v>
      </c>
      <c r="E129" s="4" t="s">
        <v>780</v>
      </c>
      <c r="F129" s="4" t="s">
        <v>786</v>
      </c>
      <c r="G129" s="14">
        <v>50000</v>
      </c>
      <c r="H129" s="4">
        <v>0</v>
      </c>
      <c r="I129" s="14">
        <v>50000</v>
      </c>
      <c r="J129" s="14">
        <v>1435</v>
      </c>
      <c r="K129" s="14">
        <v>1854</v>
      </c>
      <c r="L129" s="14">
        <f>+I129*3.04%</f>
        <v>1520</v>
      </c>
      <c r="M129" s="14">
        <v>525</v>
      </c>
      <c r="N129" s="14">
        <f t="shared" si="6"/>
        <v>5334</v>
      </c>
      <c r="O129" s="14">
        <f t="shared" si="4"/>
        <v>44666</v>
      </c>
      <c r="Q129" s="25"/>
      <c r="R129" s="52">
        <f>VLOOKUP(B129,[1]Hoja2!$A$3:$M$774,13,0)</f>
        <v>44666</v>
      </c>
      <c r="S129" s="18">
        <f t="shared" si="5"/>
        <v>0</v>
      </c>
    </row>
    <row r="130" spans="1:19" ht="30" x14ac:dyDescent="0.25">
      <c r="A130" s="4">
        <v>122</v>
      </c>
      <c r="B130" s="4" t="s">
        <v>26</v>
      </c>
      <c r="C130" s="4" t="s">
        <v>1250</v>
      </c>
      <c r="D130" s="4" t="s">
        <v>27</v>
      </c>
      <c r="E130" s="4" t="s">
        <v>780</v>
      </c>
      <c r="F130" s="4" t="s">
        <v>787</v>
      </c>
      <c r="G130" s="14">
        <v>50000</v>
      </c>
      <c r="H130" s="4">
        <v>0</v>
      </c>
      <c r="I130" s="14">
        <v>50000</v>
      </c>
      <c r="J130" s="14">
        <v>1435</v>
      </c>
      <c r="K130" s="14">
        <v>1854</v>
      </c>
      <c r="L130" s="14">
        <v>1520</v>
      </c>
      <c r="M130" s="14">
        <v>925</v>
      </c>
      <c r="N130" s="14">
        <f t="shared" si="6"/>
        <v>5734</v>
      </c>
      <c r="O130" s="14">
        <f t="shared" si="4"/>
        <v>44266</v>
      </c>
      <c r="Q130" s="25"/>
      <c r="R130" s="52">
        <f>VLOOKUP(B130,[1]Hoja2!$A$3:$M$774,13,0)</f>
        <v>44266</v>
      </c>
      <c r="S130" s="18">
        <f t="shared" si="5"/>
        <v>0</v>
      </c>
    </row>
    <row r="131" spans="1:19" ht="30" x14ac:dyDescent="0.25">
      <c r="A131" s="4">
        <v>123</v>
      </c>
      <c r="B131" s="4" t="s">
        <v>255</v>
      </c>
      <c r="C131" s="4" t="s">
        <v>1273</v>
      </c>
      <c r="D131" s="4" t="s">
        <v>45</v>
      </c>
      <c r="E131" s="4" t="s">
        <v>780</v>
      </c>
      <c r="F131" s="4" t="s">
        <v>787</v>
      </c>
      <c r="G131" s="14">
        <v>22050</v>
      </c>
      <c r="H131" s="4">
        <v>0</v>
      </c>
      <c r="I131" s="14">
        <v>22050</v>
      </c>
      <c r="J131" s="14">
        <v>632.84</v>
      </c>
      <c r="K131" s="14">
        <v>0</v>
      </c>
      <c r="L131" s="14">
        <v>670.32</v>
      </c>
      <c r="M131">
        <v>365</v>
      </c>
      <c r="N131" s="14">
        <f t="shared" si="6"/>
        <v>1668.16</v>
      </c>
      <c r="O131" s="14">
        <f t="shared" si="4"/>
        <v>20381.84</v>
      </c>
      <c r="Q131" s="25"/>
      <c r="R131" s="52">
        <f>VLOOKUP(B131,[1]Hoja2!$A$3:$M$774,13,0)</f>
        <v>20381.84</v>
      </c>
      <c r="S131" s="18">
        <f t="shared" si="5"/>
        <v>0</v>
      </c>
    </row>
    <row r="132" spans="1:19" ht="30" x14ac:dyDescent="0.25">
      <c r="A132" s="4">
        <v>124</v>
      </c>
      <c r="B132" s="4" t="s">
        <v>25</v>
      </c>
      <c r="C132" s="4" t="s">
        <v>1273</v>
      </c>
      <c r="D132" s="4" t="s">
        <v>21</v>
      </c>
      <c r="E132" s="4" t="s">
        <v>778</v>
      </c>
      <c r="F132" s="4" t="s">
        <v>786</v>
      </c>
      <c r="G132" s="14">
        <v>50000</v>
      </c>
      <c r="H132" s="4">
        <v>0</v>
      </c>
      <c r="I132" s="14">
        <v>50000</v>
      </c>
      <c r="J132" s="14">
        <v>1435</v>
      </c>
      <c r="K132" s="14">
        <v>1627.13</v>
      </c>
      <c r="L132" s="14">
        <v>1520</v>
      </c>
      <c r="M132" s="14">
        <v>2437.4499999999998</v>
      </c>
      <c r="N132" s="14">
        <f t="shared" si="6"/>
        <v>7019.58</v>
      </c>
      <c r="O132" s="14">
        <f t="shared" si="4"/>
        <v>42980.42</v>
      </c>
      <c r="Q132" s="25"/>
      <c r="R132" s="52">
        <f>VLOOKUP(B132,[1]Hoja2!$A$3:$M$774,13,0)</f>
        <v>42980.42</v>
      </c>
      <c r="S132" s="18">
        <f t="shared" si="5"/>
        <v>0</v>
      </c>
    </row>
    <row r="133" spans="1:19" ht="30" x14ac:dyDescent="0.25">
      <c r="A133" s="4">
        <v>125</v>
      </c>
      <c r="B133" s="4" t="s">
        <v>96</v>
      </c>
      <c r="C133" s="4" t="s">
        <v>1273</v>
      </c>
      <c r="D133" s="4" t="s">
        <v>21</v>
      </c>
      <c r="E133" s="4" t="s">
        <v>778</v>
      </c>
      <c r="F133" s="4" t="s">
        <v>786</v>
      </c>
      <c r="G133" s="14">
        <v>50000</v>
      </c>
      <c r="H133" s="4">
        <v>0</v>
      </c>
      <c r="I133" s="14">
        <v>50000</v>
      </c>
      <c r="J133" s="14">
        <v>1435</v>
      </c>
      <c r="K133" s="14">
        <v>1854</v>
      </c>
      <c r="L133" s="14">
        <v>1520</v>
      </c>
      <c r="M133" s="14">
        <v>425</v>
      </c>
      <c r="N133" s="14">
        <f t="shared" si="6"/>
        <v>5234</v>
      </c>
      <c r="O133" s="14">
        <f t="shared" si="4"/>
        <v>44766</v>
      </c>
      <c r="Q133" s="25"/>
      <c r="R133" s="52">
        <f>VLOOKUP(B133,[1]Hoja2!$A$3:$M$774,13,0)</f>
        <v>44766</v>
      </c>
      <c r="S133" s="18">
        <f t="shared" si="5"/>
        <v>0</v>
      </c>
    </row>
    <row r="134" spans="1:19" ht="30" x14ac:dyDescent="0.25">
      <c r="A134" s="4">
        <v>126</v>
      </c>
      <c r="B134" s="4" t="s">
        <v>150</v>
      </c>
      <c r="C134" s="4" t="s">
        <v>1273</v>
      </c>
      <c r="D134" s="4" t="s">
        <v>21</v>
      </c>
      <c r="E134" s="4" t="s">
        <v>780</v>
      </c>
      <c r="F134" s="4" t="s">
        <v>787</v>
      </c>
      <c r="G134" s="14">
        <v>50000</v>
      </c>
      <c r="H134" s="4">
        <v>0</v>
      </c>
      <c r="I134" s="14">
        <v>50000</v>
      </c>
      <c r="J134" s="14">
        <v>1435</v>
      </c>
      <c r="K134" s="14">
        <v>1627.13</v>
      </c>
      <c r="L134" s="14">
        <v>1520</v>
      </c>
      <c r="M134" s="14">
        <v>2437.4499999999998</v>
      </c>
      <c r="N134" s="14">
        <f t="shared" si="6"/>
        <v>7019.58</v>
      </c>
      <c r="O134" s="14">
        <f t="shared" si="4"/>
        <v>42980.42</v>
      </c>
      <c r="Q134" s="25"/>
      <c r="R134" s="52">
        <f>VLOOKUP(B134,[1]Hoja2!$A$3:$M$774,13,0)</f>
        <v>42980.42</v>
      </c>
      <c r="S134" s="18">
        <f t="shared" si="5"/>
        <v>0</v>
      </c>
    </row>
    <row r="135" spans="1:19" ht="30" x14ac:dyDescent="0.25">
      <c r="A135" s="4">
        <v>127</v>
      </c>
      <c r="B135" s="4" t="s">
        <v>144</v>
      </c>
      <c r="C135" s="4" t="s">
        <v>1273</v>
      </c>
      <c r="D135" s="4" t="s">
        <v>21</v>
      </c>
      <c r="E135" s="4" t="s">
        <v>778</v>
      </c>
      <c r="F135" s="4" t="s">
        <v>787</v>
      </c>
      <c r="G135" s="14">
        <v>50000</v>
      </c>
      <c r="H135" s="4">
        <v>0</v>
      </c>
      <c r="I135" s="14">
        <v>50000</v>
      </c>
      <c r="J135" s="14">
        <v>1435</v>
      </c>
      <c r="K135" s="14">
        <v>1627.13</v>
      </c>
      <c r="L135" s="14">
        <v>1520</v>
      </c>
      <c r="M135" s="14">
        <v>9886.2199999999993</v>
      </c>
      <c r="N135" s="14">
        <f t="shared" si="6"/>
        <v>14468.349999999999</v>
      </c>
      <c r="O135" s="14">
        <f t="shared" si="4"/>
        <v>35531.65</v>
      </c>
      <c r="Q135" s="25"/>
      <c r="R135" s="52">
        <f>VLOOKUP(B135,[1]Hoja2!$A$3:$M$774,13,0)</f>
        <v>35531.65</v>
      </c>
      <c r="S135" s="18">
        <f t="shared" si="5"/>
        <v>0</v>
      </c>
    </row>
    <row r="136" spans="1:19" ht="30" x14ac:dyDescent="0.25">
      <c r="A136" s="4">
        <v>128</v>
      </c>
      <c r="B136" s="4" t="s">
        <v>398</v>
      </c>
      <c r="C136" s="4" t="s">
        <v>1273</v>
      </c>
      <c r="D136" s="4" t="s">
        <v>36</v>
      </c>
      <c r="E136" s="4" t="s">
        <v>778</v>
      </c>
      <c r="F136" s="4" t="s">
        <v>787</v>
      </c>
      <c r="G136" s="14">
        <v>50000</v>
      </c>
      <c r="H136" s="4">
        <v>0</v>
      </c>
      <c r="I136" s="14">
        <v>50000</v>
      </c>
      <c r="J136" s="14">
        <v>1435</v>
      </c>
      <c r="K136" s="14">
        <v>1627.13</v>
      </c>
      <c r="L136" s="14">
        <v>1520</v>
      </c>
      <c r="M136" s="14">
        <v>9492.58</v>
      </c>
      <c r="N136" s="14">
        <f t="shared" si="6"/>
        <v>14074.71</v>
      </c>
      <c r="O136" s="14">
        <f t="shared" si="4"/>
        <v>35925.29</v>
      </c>
      <c r="Q136" s="25"/>
      <c r="R136" s="52">
        <f>VLOOKUP(B136,[1]Hoja2!$A$3:$M$774,13,0)</f>
        <v>35925.29</v>
      </c>
      <c r="S136" s="18">
        <f t="shared" si="5"/>
        <v>0</v>
      </c>
    </row>
    <row r="137" spans="1:19" ht="30" x14ac:dyDescent="0.25">
      <c r="A137" s="4">
        <v>129</v>
      </c>
      <c r="B137" s="4" t="s">
        <v>400</v>
      </c>
      <c r="C137" s="4" t="s">
        <v>1273</v>
      </c>
      <c r="D137" s="4" t="s">
        <v>21</v>
      </c>
      <c r="E137" s="4" t="s">
        <v>780</v>
      </c>
      <c r="F137" s="4" t="s">
        <v>787</v>
      </c>
      <c r="G137" s="14">
        <v>40000</v>
      </c>
      <c r="H137" s="4">
        <v>0</v>
      </c>
      <c r="I137" s="14">
        <v>40000</v>
      </c>
      <c r="J137" s="14">
        <f>+I137*2.87%</f>
        <v>1148</v>
      </c>
      <c r="K137" s="14">
        <v>442.65</v>
      </c>
      <c r="L137" s="14">
        <f>+I137*3.04%</f>
        <v>1216</v>
      </c>
      <c r="M137" s="32">
        <v>11265.46</v>
      </c>
      <c r="N137" s="14">
        <f t="shared" si="6"/>
        <v>14072.109999999999</v>
      </c>
      <c r="O137" s="14">
        <f t="shared" ref="O137:O200" si="7">+I137-N137</f>
        <v>25927.89</v>
      </c>
      <c r="Q137" s="25"/>
      <c r="R137" s="52">
        <f>VLOOKUP(B137,[1]Hoja2!$A$3:$M$774,13,0)</f>
        <v>25927.89</v>
      </c>
      <c r="S137" s="18">
        <f t="shared" si="5"/>
        <v>0</v>
      </c>
    </row>
    <row r="138" spans="1:19" ht="30" x14ac:dyDescent="0.25">
      <c r="A138" s="4">
        <v>130</v>
      </c>
      <c r="B138" s="4" t="s">
        <v>173</v>
      </c>
      <c r="C138" s="4" t="s">
        <v>1273</v>
      </c>
      <c r="D138" s="4" t="s">
        <v>21</v>
      </c>
      <c r="E138" s="4" t="s">
        <v>778</v>
      </c>
      <c r="F138" s="4" t="s">
        <v>787</v>
      </c>
      <c r="G138" s="14">
        <v>50000</v>
      </c>
      <c r="H138" s="4">
        <v>0</v>
      </c>
      <c r="I138" s="14">
        <v>50000</v>
      </c>
      <c r="J138" s="14">
        <v>1435</v>
      </c>
      <c r="K138" s="14">
        <v>1627.13</v>
      </c>
      <c r="L138" s="14">
        <v>1520</v>
      </c>
      <c r="M138" s="14">
        <v>1937.45</v>
      </c>
      <c r="N138" s="14">
        <f>+J138+K138+L138+M138</f>
        <v>6519.58</v>
      </c>
      <c r="O138" s="14">
        <f t="shared" si="7"/>
        <v>43480.42</v>
      </c>
      <c r="Q138" s="25"/>
      <c r="R138" s="52">
        <f>VLOOKUP(B138,[1]Hoja2!$A$3:$M$774,13,0)</f>
        <v>43480.42</v>
      </c>
      <c r="S138" s="18">
        <f t="shared" ref="S138:S201" si="8">+O138-R138</f>
        <v>0</v>
      </c>
    </row>
    <row r="139" spans="1:19" ht="30" x14ac:dyDescent="0.25">
      <c r="A139" s="4">
        <v>131</v>
      </c>
      <c r="B139" s="4" t="s">
        <v>174</v>
      </c>
      <c r="C139" s="4" t="s">
        <v>1273</v>
      </c>
      <c r="D139" s="4" t="s">
        <v>21</v>
      </c>
      <c r="E139" s="4" t="s">
        <v>780</v>
      </c>
      <c r="F139" s="4" t="s">
        <v>786</v>
      </c>
      <c r="G139" s="14">
        <v>50000</v>
      </c>
      <c r="H139" s="4">
        <v>0</v>
      </c>
      <c r="I139" s="14">
        <v>50000</v>
      </c>
      <c r="J139" s="14">
        <v>1435</v>
      </c>
      <c r="K139" s="14">
        <v>1854</v>
      </c>
      <c r="L139" s="14">
        <v>1520</v>
      </c>
      <c r="M139" s="32">
        <v>28895.42</v>
      </c>
      <c r="N139" s="14">
        <f>+J139+K139+L139+M139</f>
        <v>33704.42</v>
      </c>
      <c r="O139" s="14">
        <f>+I139-N139</f>
        <v>16295.580000000002</v>
      </c>
      <c r="Q139" s="25"/>
      <c r="R139" s="52">
        <f>VLOOKUP(B139,[1]Hoja2!$A$3:$M$774,13,0)</f>
        <v>16295.58</v>
      </c>
      <c r="S139" s="18">
        <f t="shared" si="8"/>
        <v>0</v>
      </c>
    </row>
    <row r="140" spans="1:19" ht="30" x14ac:dyDescent="0.25">
      <c r="A140" s="4">
        <v>132</v>
      </c>
      <c r="B140" s="4" t="s">
        <v>243</v>
      </c>
      <c r="C140" s="4" t="s">
        <v>1273</v>
      </c>
      <c r="D140" s="4" t="s">
        <v>21</v>
      </c>
      <c r="E140" s="4" t="s">
        <v>778</v>
      </c>
      <c r="F140" s="4" t="s">
        <v>786</v>
      </c>
      <c r="G140" s="14">
        <v>50000</v>
      </c>
      <c r="H140" s="4">
        <v>0</v>
      </c>
      <c r="I140" s="14">
        <v>50000</v>
      </c>
      <c r="J140" s="14">
        <v>1435</v>
      </c>
      <c r="K140" s="14">
        <v>1854</v>
      </c>
      <c r="L140" s="14">
        <v>1520</v>
      </c>
      <c r="M140" s="14">
        <v>425</v>
      </c>
      <c r="N140" s="14">
        <f t="shared" si="6"/>
        <v>5234</v>
      </c>
      <c r="O140" s="14">
        <f t="shared" si="7"/>
        <v>44766</v>
      </c>
      <c r="Q140" s="25"/>
      <c r="R140" s="52">
        <f>VLOOKUP(B140,[1]Hoja2!$A$3:$M$774,13,0)</f>
        <v>44766</v>
      </c>
      <c r="S140" s="18">
        <f t="shared" si="8"/>
        <v>0</v>
      </c>
    </row>
    <row r="141" spans="1:19" ht="30" x14ac:dyDescent="0.25">
      <c r="A141" s="4">
        <v>133</v>
      </c>
      <c r="B141" s="4" t="s">
        <v>283</v>
      </c>
      <c r="C141" s="4" t="s">
        <v>1273</v>
      </c>
      <c r="D141" s="4" t="s">
        <v>21</v>
      </c>
      <c r="E141" s="4" t="s">
        <v>780</v>
      </c>
      <c r="F141" s="4" t="s">
        <v>787</v>
      </c>
      <c r="G141" s="14">
        <v>50000</v>
      </c>
      <c r="H141" s="4">
        <v>0</v>
      </c>
      <c r="I141" s="14">
        <v>50000</v>
      </c>
      <c r="J141" s="14">
        <v>1435</v>
      </c>
      <c r="K141" s="14">
        <v>1854</v>
      </c>
      <c r="L141" s="14">
        <v>1520</v>
      </c>
      <c r="M141" s="14">
        <v>425</v>
      </c>
      <c r="N141" s="14">
        <f t="shared" si="6"/>
        <v>5234</v>
      </c>
      <c r="O141" s="14">
        <f t="shared" si="7"/>
        <v>44766</v>
      </c>
      <c r="Q141" s="25"/>
      <c r="R141" s="52">
        <f>VLOOKUP(B141,[1]Hoja2!$A$3:$M$774,13,0)</f>
        <v>44766</v>
      </c>
      <c r="S141" s="18">
        <f t="shared" si="8"/>
        <v>0</v>
      </c>
    </row>
    <row r="142" spans="1:19" ht="30" x14ac:dyDescent="0.25">
      <c r="A142" s="4">
        <v>134</v>
      </c>
      <c r="B142" s="4" t="s">
        <v>293</v>
      </c>
      <c r="C142" s="4" t="s">
        <v>1273</v>
      </c>
      <c r="D142" s="4" t="s">
        <v>21</v>
      </c>
      <c r="E142" s="4" t="s">
        <v>778</v>
      </c>
      <c r="F142" s="4" t="s">
        <v>786</v>
      </c>
      <c r="G142" s="14">
        <v>50000</v>
      </c>
      <c r="H142" s="4">
        <v>0</v>
      </c>
      <c r="I142" s="14">
        <v>50000</v>
      </c>
      <c r="J142" s="14">
        <v>1435</v>
      </c>
      <c r="K142" s="14">
        <v>1854</v>
      </c>
      <c r="L142" s="14">
        <v>1520</v>
      </c>
      <c r="M142" s="14">
        <v>425</v>
      </c>
      <c r="N142" s="14">
        <f t="shared" si="6"/>
        <v>5234</v>
      </c>
      <c r="O142" s="14">
        <f t="shared" si="7"/>
        <v>44766</v>
      </c>
      <c r="Q142" s="25"/>
      <c r="R142" s="52">
        <f>VLOOKUP(B142,[1]Hoja2!$A$3:$M$774,13,0)</f>
        <v>44766</v>
      </c>
      <c r="S142" s="18">
        <f t="shared" si="8"/>
        <v>0</v>
      </c>
    </row>
    <row r="143" spans="1:19" ht="30" x14ac:dyDescent="0.25">
      <c r="A143" s="4">
        <v>135</v>
      </c>
      <c r="B143" s="4" t="s">
        <v>331</v>
      </c>
      <c r="C143" s="4" t="s">
        <v>1273</v>
      </c>
      <c r="D143" s="4" t="s">
        <v>21</v>
      </c>
      <c r="E143" s="4" t="s">
        <v>778</v>
      </c>
      <c r="F143" s="4" t="s">
        <v>786</v>
      </c>
      <c r="G143" s="14">
        <v>50000</v>
      </c>
      <c r="H143" s="4">
        <v>0</v>
      </c>
      <c r="I143" s="14">
        <v>50000</v>
      </c>
      <c r="J143" s="14">
        <v>1435</v>
      </c>
      <c r="K143" s="14">
        <v>1854</v>
      </c>
      <c r="L143" s="14">
        <v>1520</v>
      </c>
      <c r="M143" s="14">
        <v>3650</v>
      </c>
      <c r="N143" s="14">
        <f t="shared" si="6"/>
        <v>8459</v>
      </c>
      <c r="O143" s="14">
        <f t="shared" si="7"/>
        <v>41541</v>
      </c>
      <c r="Q143" s="25"/>
      <c r="R143" s="52">
        <f>VLOOKUP(B143,[1]Hoja2!$A$3:$M$774,13,0)</f>
        <v>41541</v>
      </c>
      <c r="S143" s="18">
        <f t="shared" si="8"/>
        <v>0</v>
      </c>
    </row>
    <row r="144" spans="1:19" ht="24.75" customHeight="1" x14ac:dyDescent="0.25">
      <c r="A144" s="4">
        <v>136</v>
      </c>
      <c r="B144" s="4" t="s">
        <v>360</v>
      </c>
      <c r="C144" s="4" t="s">
        <v>1273</v>
      </c>
      <c r="D144" s="4" t="s">
        <v>21</v>
      </c>
      <c r="E144" s="4" t="s">
        <v>778</v>
      </c>
      <c r="F144" s="4" t="s">
        <v>787</v>
      </c>
      <c r="G144" s="14">
        <v>50000</v>
      </c>
      <c r="H144" s="4">
        <v>0</v>
      </c>
      <c r="I144" s="14">
        <v>50000</v>
      </c>
      <c r="J144" s="14">
        <v>1435</v>
      </c>
      <c r="K144" s="14">
        <v>1854</v>
      </c>
      <c r="L144" s="14">
        <v>1520</v>
      </c>
      <c r="M144" s="20">
        <v>18994.11</v>
      </c>
      <c r="N144" s="14">
        <f t="shared" si="6"/>
        <v>23803.11</v>
      </c>
      <c r="O144" s="14">
        <f t="shared" si="7"/>
        <v>26196.89</v>
      </c>
      <c r="Q144" s="25"/>
      <c r="R144" s="52">
        <f>VLOOKUP(B144,[1]Hoja2!$A$3:$M$774,13,0)</f>
        <v>26196.89</v>
      </c>
      <c r="S144" s="18">
        <f t="shared" si="8"/>
        <v>0</v>
      </c>
    </row>
    <row r="145" spans="1:19" ht="30" x14ac:dyDescent="0.25">
      <c r="A145" s="4">
        <v>137</v>
      </c>
      <c r="B145" s="4" t="s">
        <v>368</v>
      </c>
      <c r="C145" s="4" t="s">
        <v>1273</v>
      </c>
      <c r="D145" s="4" t="s">
        <v>21</v>
      </c>
      <c r="E145" s="4" t="s">
        <v>778</v>
      </c>
      <c r="F145" s="4" t="s">
        <v>786</v>
      </c>
      <c r="G145" s="14">
        <v>50000</v>
      </c>
      <c r="H145" s="4">
        <v>0</v>
      </c>
      <c r="I145" s="14">
        <v>50000</v>
      </c>
      <c r="J145" s="14">
        <v>1435</v>
      </c>
      <c r="K145" s="14">
        <v>1854</v>
      </c>
      <c r="L145" s="14">
        <v>1520</v>
      </c>
      <c r="M145" s="14">
        <v>8500</v>
      </c>
      <c r="N145" s="14">
        <f t="shared" si="6"/>
        <v>13309</v>
      </c>
      <c r="O145" s="14">
        <f t="shared" si="7"/>
        <v>36691</v>
      </c>
      <c r="Q145" s="25"/>
      <c r="R145" s="52">
        <f>VLOOKUP(B145,[1]Hoja2!$A$3:$M$774,13,0)</f>
        <v>36691</v>
      </c>
      <c r="S145" s="18">
        <f t="shared" si="8"/>
        <v>0</v>
      </c>
    </row>
    <row r="146" spans="1:19" ht="30" x14ac:dyDescent="0.25">
      <c r="A146" s="4">
        <v>138</v>
      </c>
      <c r="B146" s="4" t="s">
        <v>437</v>
      </c>
      <c r="C146" s="4" t="s">
        <v>1273</v>
      </c>
      <c r="D146" s="4" t="s">
        <v>21</v>
      </c>
      <c r="E146" s="4" t="s">
        <v>780</v>
      </c>
      <c r="F146" s="4" t="s">
        <v>787</v>
      </c>
      <c r="G146" s="32">
        <v>50000</v>
      </c>
      <c r="H146">
        <v>0</v>
      </c>
      <c r="I146" s="32">
        <v>50000</v>
      </c>
      <c r="J146" s="32">
        <v>1435</v>
      </c>
      <c r="K146" s="32">
        <v>1173.4000000000001</v>
      </c>
      <c r="L146" s="32">
        <v>1520</v>
      </c>
      <c r="M146" s="32">
        <v>13018.45</v>
      </c>
      <c r="N146" s="14">
        <f t="shared" si="6"/>
        <v>17146.849999999999</v>
      </c>
      <c r="O146" s="14">
        <f t="shared" si="7"/>
        <v>32853.15</v>
      </c>
      <c r="Q146" s="25"/>
      <c r="R146" s="52">
        <f>VLOOKUP(B146,[1]Hoja2!$A$3:$M$774,13,0)</f>
        <v>32853.15</v>
      </c>
      <c r="S146" s="18">
        <f t="shared" si="8"/>
        <v>0</v>
      </c>
    </row>
    <row r="147" spans="1:19" ht="30" x14ac:dyDescent="0.25">
      <c r="A147" s="4">
        <v>139</v>
      </c>
      <c r="B147" s="4" t="s">
        <v>467</v>
      </c>
      <c r="C147" s="4" t="s">
        <v>1273</v>
      </c>
      <c r="D147" s="4" t="s">
        <v>21</v>
      </c>
      <c r="E147" s="4" t="s">
        <v>778</v>
      </c>
      <c r="F147" s="4" t="s">
        <v>787</v>
      </c>
      <c r="G147" s="14">
        <v>50000</v>
      </c>
      <c r="H147" s="4">
        <v>0</v>
      </c>
      <c r="I147" s="14">
        <v>50000</v>
      </c>
      <c r="J147" s="14">
        <v>1435</v>
      </c>
      <c r="K147" s="14">
        <v>1854</v>
      </c>
      <c r="L147" s="14">
        <v>1520</v>
      </c>
      <c r="M147" s="14">
        <v>4012.5</v>
      </c>
      <c r="N147" s="14">
        <f t="shared" si="6"/>
        <v>8821.5</v>
      </c>
      <c r="O147" s="14">
        <f t="shared" si="7"/>
        <v>41178.5</v>
      </c>
      <c r="Q147" s="25"/>
      <c r="R147" s="52">
        <f>VLOOKUP(B147,[1]Hoja2!$A$3:$M$774,13,0)</f>
        <v>41178.5</v>
      </c>
      <c r="S147" s="18">
        <f t="shared" si="8"/>
        <v>0</v>
      </c>
    </row>
    <row r="148" spans="1:19" ht="30" x14ac:dyDescent="0.25">
      <c r="A148" s="4">
        <v>140</v>
      </c>
      <c r="B148" s="4" t="s">
        <v>603</v>
      </c>
      <c r="C148" s="4" t="s">
        <v>1273</v>
      </c>
      <c r="D148" s="4" t="s">
        <v>21</v>
      </c>
      <c r="E148" s="4" t="s">
        <v>778</v>
      </c>
      <c r="F148" s="4" t="s">
        <v>786</v>
      </c>
      <c r="G148" s="14">
        <v>50000</v>
      </c>
      <c r="H148" s="4">
        <v>0</v>
      </c>
      <c r="I148" s="14">
        <v>50000</v>
      </c>
      <c r="J148" s="14">
        <v>1435</v>
      </c>
      <c r="K148" s="14">
        <v>1627.13</v>
      </c>
      <c r="L148" s="14">
        <v>1520</v>
      </c>
      <c r="M148" s="14">
        <v>4997.45</v>
      </c>
      <c r="N148" s="14">
        <f t="shared" si="6"/>
        <v>9579.58</v>
      </c>
      <c r="O148" s="14">
        <f t="shared" si="7"/>
        <v>40420.42</v>
      </c>
      <c r="Q148" s="25"/>
      <c r="R148" s="52">
        <f>VLOOKUP(B148,[1]Hoja2!$A$3:$M$774,13,0)</f>
        <v>40420.42</v>
      </c>
      <c r="S148" s="18">
        <f t="shared" si="8"/>
        <v>0</v>
      </c>
    </row>
    <row r="149" spans="1:19" ht="30" x14ac:dyDescent="0.25">
      <c r="A149" s="4">
        <v>141</v>
      </c>
      <c r="B149" s="4" t="s">
        <v>608</v>
      </c>
      <c r="C149" s="4" t="s">
        <v>1273</v>
      </c>
      <c r="D149" s="4" t="s">
        <v>21</v>
      </c>
      <c r="E149" s="4" t="s">
        <v>778</v>
      </c>
      <c r="F149" s="4" t="s">
        <v>786</v>
      </c>
      <c r="G149" s="14">
        <v>50000</v>
      </c>
      <c r="H149" s="4">
        <v>0</v>
      </c>
      <c r="I149" s="14">
        <v>50000</v>
      </c>
      <c r="J149" s="14">
        <v>1435</v>
      </c>
      <c r="K149" s="14">
        <v>1854</v>
      </c>
      <c r="L149" s="14">
        <v>1520</v>
      </c>
      <c r="M149" s="14">
        <v>625</v>
      </c>
      <c r="N149" s="14">
        <f t="shared" ref="N149:N214" si="9">+J149+K149+L149+M149</f>
        <v>5434</v>
      </c>
      <c r="O149" s="14">
        <f t="shared" si="7"/>
        <v>44566</v>
      </c>
      <c r="Q149" s="25"/>
      <c r="R149" s="52">
        <f>VLOOKUP(B149,[1]Hoja2!$A$3:$M$774,13,0)</f>
        <v>44566</v>
      </c>
      <c r="S149" s="18">
        <f t="shared" si="8"/>
        <v>0</v>
      </c>
    </row>
    <row r="150" spans="1:19" ht="30" x14ac:dyDescent="0.25">
      <c r="A150" s="4">
        <v>142</v>
      </c>
      <c r="B150" s="4" t="s">
        <v>611</v>
      </c>
      <c r="C150" s="4" t="s">
        <v>1273</v>
      </c>
      <c r="D150" s="4" t="s">
        <v>21</v>
      </c>
      <c r="E150" s="4" t="s">
        <v>778</v>
      </c>
      <c r="F150" s="4" t="s">
        <v>786</v>
      </c>
      <c r="G150" s="14">
        <v>50000</v>
      </c>
      <c r="H150" s="4">
        <v>0</v>
      </c>
      <c r="I150" s="14">
        <v>50000</v>
      </c>
      <c r="J150" s="14">
        <v>1435</v>
      </c>
      <c r="K150" s="14">
        <v>1854</v>
      </c>
      <c r="L150" s="14">
        <v>1520</v>
      </c>
      <c r="M150" s="14">
        <v>625</v>
      </c>
      <c r="N150" s="14">
        <f t="shared" si="9"/>
        <v>5434</v>
      </c>
      <c r="O150" s="14">
        <f t="shared" si="7"/>
        <v>44566</v>
      </c>
      <c r="Q150" s="25"/>
      <c r="R150" s="52">
        <f>VLOOKUP(B150,[1]Hoja2!$A$3:$M$774,13,0)</f>
        <v>44566</v>
      </c>
      <c r="S150" s="18">
        <f t="shared" si="8"/>
        <v>0</v>
      </c>
    </row>
    <row r="151" spans="1:19" ht="30" x14ac:dyDescent="0.25">
      <c r="A151" s="4">
        <v>143</v>
      </c>
      <c r="B151" s="4" t="s">
        <v>625</v>
      </c>
      <c r="C151" s="4" t="s">
        <v>1273</v>
      </c>
      <c r="D151" s="4" t="s">
        <v>139</v>
      </c>
      <c r="E151" s="4" t="s">
        <v>779</v>
      </c>
      <c r="F151" s="4" t="s">
        <v>787</v>
      </c>
      <c r="G151" s="14">
        <v>11000</v>
      </c>
      <c r="H151" s="4">
        <v>0</v>
      </c>
      <c r="I151" s="14">
        <v>11000</v>
      </c>
      <c r="J151" s="14">
        <v>315.7</v>
      </c>
      <c r="K151" s="14">
        <v>0</v>
      </c>
      <c r="L151" s="14">
        <v>334.4</v>
      </c>
      <c r="M151" s="14">
        <v>25</v>
      </c>
      <c r="N151" s="14">
        <f t="shared" si="9"/>
        <v>675.09999999999991</v>
      </c>
      <c r="O151" s="14">
        <f t="shared" si="7"/>
        <v>10324.9</v>
      </c>
      <c r="Q151" s="25"/>
      <c r="R151" s="52">
        <f>VLOOKUP(B151,[1]Hoja2!$A$3:$M$774,13,0)</f>
        <v>10324.9</v>
      </c>
      <c r="S151" s="18">
        <f t="shared" si="8"/>
        <v>0</v>
      </c>
    </row>
    <row r="152" spans="1:19" ht="30" x14ac:dyDescent="0.25">
      <c r="A152" s="4">
        <v>144</v>
      </c>
      <c r="B152" s="4" t="s">
        <v>635</v>
      </c>
      <c r="C152" s="4" t="s">
        <v>1273</v>
      </c>
      <c r="D152" s="4" t="s">
        <v>36</v>
      </c>
      <c r="E152" s="4" t="s">
        <v>778</v>
      </c>
      <c r="F152" s="4" t="s">
        <v>787</v>
      </c>
      <c r="G152" s="14">
        <v>50000</v>
      </c>
      <c r="H152" s="4">
        <v>0</v>
      </c>
      <c r="I152" s="14">
        <v>50000</v>
      </c>
      <c r="J152" s="14">
        <v>1435</v>
      </c>
      <c r="K152" s="14">
        <v>1854</v>
      </c>
      <c r="L152" s="14">
        <v>1520</v>
      </c>
      <c r="M152" s="1">
        <v>425</v>
      </c>
      <c r="N152" s="14">
        <f t="shared" si="9"/>
        <v>5234</v>
      </c>
      <c r="O152" s="14">
        <f t="shared" si="7"/>
        <v>44766</v>
      </c>
      <c r="Q152" s="25"/>
      <c r="R152" s="52">
        <f>VLOOKUP(B152,[1]Hoja2!$A$3:$M$774,13,0)</f>
        <v>44766</v>
      </c>
      <c r="S152" s="18">
        <f t="shared" si="8"/>
        <v>0</v>
      </c>
    </row>
    <row r="153" spans="1:19" ht="30" x14ac:dyDescent="0.25">
      <c r="A153" s="4">
        <v>145</v>
      </c>
      <c r="B153" s="4" t="s">
        <v>641</v>
      </c>
      <c r="C153" s="4" t="s">
        <v>1273</v>
      </c>
      <c r="D153" s="4" t="s">
        <v>21</v>
      </c>
      <c r="E153" s="4" t="s">
        <v>777</v>
      </c>
      <c r="F153" s="4" t="s">
        <v>787</v>
      </c>
      <c r="G153" s="14">
        <v>50000</v>
      </c>
      <c r="H153" s="4">
        <v>0</v>
      </c>
      <c r="I153" s="14">
        <v>50000</v>
      </c>
      <c r="J153" s="14">
        <v>1435</v>
      </c>
      <c r="K153" s="14">
        <v>1854</v>
      </c>
      <c r="L153" s="14">
        <v>1520</v>
      </c>
      <c r="M153" s="14">
        <v>1825</v>
      </c>
      <c r="N153" s="14">
        <f t="shared" si="9"/>
        <v>6634</v>
      </c>
      <c r="O153" s="14">
        <f t="shared" si="7"/>
        <v>43366</v>
      </c>
      <c r="Q153" s="25"/>
      <c r="R153" s="52">
        <f>VLOOKUP(B153,[1]Hoja2!$A$3:$M$774,13,0)</f>
        <v>43366</v>
      </c>
      <c r="S153" s="18">
        <f t="shared" si="8"/>
        <v>0</v>
      </c>
    </row>
    <row r="154" spans="1:19" ht="30" x14ac:dyDescent="0.25">
      <c r="A154" s="4">
        <v>146</v>
      </c>
      <c r="B154" s="4" t="s">
        <v>657</v>
      </c>
      <c r="C154" s="4" t="s">
        <v>1273</v>
      </c>
      <c r="D154" s="4" t="s">
        <v>21</v>
      </c>
      <c r="E154" s="4" t="s">
        <v>780</v>
      </c>
      <c r="F154" s="4" t="s">
        <v>787</v>
      </c>
      <c r="G154" s="14">
        <v>50000</v>
      </c>
      <c r="H154" s="4">
        <v>0</v>
      </c>
      <c r="I154" s="14">
        <v>50000</v>
      </c>
      <c r="J154" s="14">
        <v>1435</v>
      </c>
      <c r="K154" s="14">
        <v>1854</v>
      </c>
      <c r="L154" s="14">
        <v>1520</v>
      </c>
      <c r="M154" s="32">
        <v>9550.91</v>
      </c>
      <c r="N154" s="14">
        <f t="shared" si="9"/>
        <v>14359.91</v>
      </c>
      <c r="O154" s="14">
        <f t="shared" si="7"/>
        <v>35640.089999999997</v>
      </c>
      <c r="Q154" s="25"/>
      <c r="R154" s="52">
        <f>VLOOKUP(B154,[1]Hoja2!$A$3:$M$774,13,0)</f>
        <v>35640.089999999997</v>
      </c>
      <c r="S154" s="18">
        <f t="shared" si="8"/>
        <v>0</v>
      </c>
    </row>
    <row r="155" spans="1:19" ht="30" x14ac:dyDescent="0.25">
      <c r="A155" s="4">
        <v>147</v>
      </c>
      <c r="B155" s="4" t="s">
        <v>659</v>
      </c>
      <c r="C155" s="4" t="s">
        <v>1273</v>
      </c>
      <c r="D155" s="4" t="s">
        <v>21</v>
      </c>
      <c r="E155" s="4" t="s">
        <v>778</v>
      </c>
      <c r="F155" s="4" t="s">
        <v>787</v>
      </c>
      <c r="G155" s="14">
        <v>50000</v>
      </c>
      <c r="H155" s="4">
        <v>0</v>
      </c>
      <c r="I155" s="14">
        <v>50000</v>
      </c>
      <c r="J155" s="14">
        <v>1435</v>
      </c>
      <c r="K155" s="14">
        <v>1627.13</v>
      </c>
      <c r="L155" s="14">
        <v>1520</v>
      </c>
      <c r="M155" s="14">
        <v>4487.45</v>
      </c>
      <c r="N155" s="14">
        <f t="shared" si="9"/>
        <v>9069.58</v>
      </c>
      <c r="O155" s="14">
        <f t="shared" si="7"/>
        <v>40930.42</v>
      </c>
      <c r="Q155" s="25"/>
      <c r="R155" s="52">
        <f>VLOOKUP(B155,[1]Hoja2!$A$3:$M$774,13,0)</f>
        <v>40930.42</v>
      </c>
      <c r="S155" s="18">
        <f t="shared" si="8"/>
        <v>0</v>
      </c>
    </row>
    <row r="156" spans="1:19" ht="30" x14ac:dyDescent="0.25">
      <c r="A156" s="4">
        <v>148</v>
      </c>
      <c r="B156" s="4" t="s">
        <v>663</v>
      </c>
      <c r="C156" s="4" t="s">
        <v>1273</v>
      </c>
      <c r="D156" s="4" t="s">
        <v>21</v>
      </c>
      <c r="E156" s="4" t="s">
        <v>778</v>
      </c>
      <c r="F156" s="4" t="s">
        <v>786</v>
      </c>
      <c r="G156" s="14">
        <v>50000</v>
      </c>
      <c r="H156" s="4">
        <v>0</v>
      </c>
      <c r="I156" s="14">
        <v>50000</v>
      </c>
      <c r="J156" s="14">
        <v>1435</v>
      </c>
      <c r="K156" s="14">
        <v>1854</v>
      </c>
      <c r="L156" s="14">
        <v>1520</v>
      </c>
      <c r="M156" s="14">
        <v>15669.08</v>
      </c>
      <c r="N156" s="14">
        <f t="shared" si="9"/>
        <v>20478.080000000002</v>
      </c>
      <c r="O156" s="14">
        <f t="shared" si="7"/>
        <v>29521.919999999998</v>
      </c>
      <c r="Q156" s="25"/>
      <c r="R156" s="52">
        <f>VLOOKUP(B156,[1]Hoja2!$A$3:$M$774,13,0)</f>
        <v>29521.919999999998</v>
      </c>
      <c r="S156" s="18">
        <f t="shared" si="8"/>
        <v>0</v>
      </c>
    </row>
    <row r="157" spans="1:19" ht="30" x14ac:dyDescent="0.25">
      <c r="A157" s="4">
        <v>149</v>
      </c>
      <c r="B157" s="4" t="s">
        <v>717</v>
      </c>
      <c r="C157" s="4" t="s">
        <v>1273</v>
      </c>
      <c r="D157" s="4" t="s">
        <v>21</v>
      </c>
      <c r="E157" s="4" t="s">
        <v>780</v>
      </c>
      <c r="F157" s="4" t="s">
        <v>787</v>
      </c>
      <c r="G157" s="14">
        <v>50000</v>
      </c>
      <c r="H157" s="4">
        <v>0</v>
      </c>
      <c r="I157" s="14">
        <v>50000</v>
      </c>
      <c r="J157" s="14">
        <v>1435</v>
      </c>
      <c r="K157" s="14">
        <v>1400.27</v>
      </c>
      <c r="L157" s="14">
        <v>1520</v>
      </c>
      <c r="M157" s="32">
        <v>26152.77</v>
      </c>
      <c r="N157" s="14">
        <f t="shared" si="9"/>
        <v>30508.04</v>
      </c>
      <c r="O157" s="14">
        <f t="shared" si="7"/>
        <v>19491.96</v>
      </c>
      <c r="Q157" s="25"/>
      <c r="R157" s="52">
        <f>VLOOKUP(B157,[1]Hoja2!$A$3:$M$774,13,0)</f>
        <v>19491.96</v>
      </c>
      <c r="S157" s="18">
        <f t="shared" si="8"/>
        <v>0</v>
      </c>
    </row>
    <row r="158" spans="1:19" ht="30" x14ac:dyDescent="0.25">
      <c r="A158" s="4">
        <v>150</v>
      </c>
      <c r="B158" s="4" t="s">
        <v>754</v>
      </c>
      <c r="C158" s="4" t="s">
        <v>1273</v>
      </c>
      <c r="D158" s="4" t="s">
        <v>21</v>
      </c>
      <c r="E158" s="4" t="s">
        <v>778</v>
      </c>
      <c r="F158" s="4" t="s">
        <v>786</v>
      </c>
      <c r="G158" s="14">
        <v>50000</v>
      </c>
      <c r="H158" s="4">
        <v>0</v>
      </c>
      <c r="I158" s="14">
        <v>50000</v>
      </c>
      <c r="J158" s="14">
        <v>1435</v>
      </c>
      <c r="K158" s="14">
        <v>1854</v>
      </c>
      <c r="L158" s="14">
        <v>1520</v>
      </c>
      <c r="M158" s="14">
        <v>425</v>
      </c>
      <c r="N158" s="14">
        <f t="shared" si="9"/>
        <v>5234</v>
      </c>
      <c r="O158" s="14">
        <f t="shared" si="7"/>
        <v>44766</v>
      </c>
      <c r="Q158" s="25"/>
      <c r="R158" s="52">
        <f>VLOOKUP(B158,[1]Hoja2!$A$3:$M$774,13,0)</f>
        <v>44766</v>
      </c>
      <c r="S158" s="18">
        <f t="shared" si="8"/>
        <v>0</v>
      </c>
    </row>
    <row r="159" spans="1:19" ht="30" x14ac:dyDescent="0.25">
      <c r="A159" s="4">
        <v>151</v>
      </c>
      <c r="B159" s="4" t="s">
        <v>769</v>
      </c>
      <c r="C159" s="4" t="s">
        <v>1273</v>
      </c>
      <c r="D159" s="4" t="s">
        <v>21</v>
      </c>
      <c r="E159" s="4" t="s">
        <v>778</v>
      </c>
      <c r="F159" s="4" t="s">
        <v>787</v>
      </c>
      <c r="G159" s="14">
        <v>50000</v>
      </c>
      <c r="H159" s="4">
        <v>0</v>
      </c>
      <c r="I159" s="14">
        <v>50000</v>
      </c>
      <c r="J159" s="14">
        <v>1435</v>
      </c>
      <c r="K159" s="14">
        <v>1400.27</v>
      </c>
      <c r="L159" s="14">
        <v>1520</v>
      </c>
      <c r="M159" s="20">
        <v>12027.26</v>
      </c>
      <c r="N159" s="14">
        <f t="shared" si="9"/>
        <v>16382.53</v>
      </c>
      <c r="O159" s="14">
        <f t="shared" si="7"/>
        <v>33617.47</v>
      </c>
      <c r="Q159" s="25"/>
      <c r="R159" s="52">
        <f>VLOOKUP(B159,[1]Hoja2!$A$3:$M$774,13,0)</f>
        <v>33617.47</v>
      </c>
      <c r="S159" s="18">
        <f t="shared" si="8"/>
        <v>0</v>
      </c>
    </row>
    <row r="160" spans="1:19" ht="30" x14ac:dyDescent="0.25">
      <c r="A160" s="4">
        <v>152</v>
      </c>
      <c r="B160" s="4" t="s">
        <v>763</v>
      </c>
      <c r="C160" s="4" t="s">
        <v>1273</v>
      </c>
      <c r="D160" s="4" t="s">
        <v>36</v>
      </c>
      <c r="E160" s="4" t="s">
        <v>778</v>
      </c>
      <c r="F160" s="4" t="s">
        <v>787</v>
      </c>
      <c r="G160" s="14">
        <v>50000</v>
      </c>
      <c r="H160" s="4">
        <v>0</v>
      </c>
      <c r="I160" s="14">
        <v>50000</v>
      </c>
      <c r="J160" s="14">
        <v>1435</v>
      </c>
      <c r="K160" s="14">
        <v>1854</v>
      </c>
      <c r="L160" s="14">
        <v>1520</v>
      </c>
      <c r="M160" s="14">
        <v>2350</v>
      </c>
      <c r="N160" s="14">
        <f>+J160+K160+L160+M160</f>
        <v>7159</v>
      </c>
      <c r="O160" s="14">
        <f>+I160-N160</f>
        <v>42841</v>
      </c>
      <c r="Q160" s="25"/>
      <c r="R160" s="52">
        <f>VLOOKUP(B160,[1]Hoja2!$A$3:$M$774,13,0)</f>
        <v>42841</v>
      </c>
      <c r="S160" s="18">
        <f t="shared" si="8"/>
        <v>0</v>
      </c>
    </row>
    <row r="161" spans="1:19" ht="30" x14ac:dyDescent="0.25">
      <c r="A161" s="4">
        <v>153</v>
      </c>
      <c r="B161" s="4" t="s">
        <v>370</v>
      </c>
      <c r="C161" s="4" t="s">
        <v>1305</v>
      </c>
      <c r="D161" s="4" t="s">
        <v>156</v>
      </c>
      <c r="E161" s="4" t="s">
        <v>779</v>
      </c>
      <c r="F161" s="4" t="s">
        <v>786</v>
      </c>
      <c r="G161" s="14">
        <v>11000</v>
      </c>
      <c r="H161" s="4">
        <v>0</v>
      </c>
      <c r="I161" s="14">
        <v>11000</v>
      </c>
      <c r="J161" s="14">
        <v>315.7</v>
      </c>
      <c r="K161" s="14">
        <v>0</v>
      </c>
      <c r="L161" s="14">
        <v>334.4</v>
      </c>
      <c r="M161" s="14">
        <v>25</v>
      </c>
      <c r="N161" s="14">
        <f t="shared" si="9"/>
        <v>675.09999999999991</v>
      </c>
      <c r="O161" s="14">
        <f t="shared" si="7"/>
        <v>10324.9</v>
      </c>
      <c r="Q161" s="25"/>
      <c r="R161" s="52">
        <f>VLOOKUP(B161,[1]Hoja2!$A$3:$M$774,13,0)</f>
        <v>10324.9</v>
      </c>
      <c r="S161" s="18">
        <f t="shared" si="8"/>
        <v>0</v>
      </c>
    </row>
    <row r="162" spans="1:19" ht="30" x14ac:dyDescent="0.25">
      <c r="A162" s="4">
        <v>154</v>
      </c>
      <c r="B162" s="4" t="s">
        <v>386</v>
      </c>
      <c r="C162" s="4" t="s">
        <v>1305</v>
      </c>
      <c r="D162" s="4" t="s">
        <v>156</v>
      </c>
      <c r="E162" s="4" t="s">
        <v>779</v>
      </c>
      <c r="F162" s="4" t="s">
        <v>786</v>
      </c>
      <c r="G162" s="14">
        <v>11000</v>
      </c>
      <c r="H162" s="4">
        <v>0</v>
      </c>
      <c r="I162" s="14">
        <v>11000</v>
      </c>
      <c r="J162" s="14">
        <v>315.7</v>
      </c>
      <c r="K162" s="14">
        <v>0</v>
      </c>
      <c r="L162" s="14">
        <v>334.4</v>
      </c>
      <c r="M162" s="14">
        <v>25</v>
      </c>
      <c r="N162" s="14">
        <f t="shared" si="9"/>
        <v>675.09999999999991</v>
      </c>
      <c r="O162" s="14">
        <f t="shared" si="7"/>
        <v>10324.9</v>
      </c>
      <c r="Q162" s="25"/>
      <c r="R162" s="52">
        <f>VLOOKUP(B162,[1]Hoja2!$A$3:$M$774,13,0)</f>
        <v>10324.9</v>
      </c>
      <c r="S162" s="18">
        <f t="shared" si="8"/>
        <v>0</v>
      </c>
    </row>
    <row r="163" spans="1:19" ht="30" x14ac:dyDescent="0.25">
      <c r="A163" s="4">
        <v>155</v>
      </c>
      <c r="B163" s="4" t="s">
        <v>443</v>
      </c>
      <c r="C163" s="4" t="s">
        <v>1305</v>
      </c>
      <c r="D163" s="4" t="s">
        <v>156</v>
      </c>
      <c r="E163" s="4" t="s">
        <v>779</v>
      </c>
      <c r="F163" s="4" t="s">
        <v>786</v>
      </c>
      <c r="G163" s="14">
        <v>11000</v>
      </c>
      <c r="H163" s="4">
        <v>0</v>
      </c>
      <c r="I163" s="14">
        <v>11000</v>
      </c>
      <c r="J163" s="14">
        <v>315.7</v>
      </c>
      <c r="K163" s="14">
        <v>0</v>
      </c>
      <c r="L163" s="14">
        <v>334.4</v>
      </c>
      <c r="M163" s="14">
        <v>25</v>
      </c>
      <c r="N163" s="14">
        <f t="shared" si="9"/>
        <v>675.09999999999991</v>
      </c>
      <c r="O163" s="14">
        <f t="shared" si="7"/>
        <v>10324.9</v>
      </c>
      <c r="Q163" s="25"/>
      <c r="R163" s="52">
        <f>VLOOKUP(B163,[1]Hoja2!$A$3:$M$774,13,0)</f>
        <v>10324.9</v>
      </c>
      <c r="S163" s="18">
        <f t="shared" si="8"/>
        <v>0</v>
      </c>
    </row>
    <row r="164" spans="1:19" ht="30" x14ac:dyDescent="0.25">
      <c r="A164" s="4">
        <v>156</v>
      </c>
      <c r="B164" s="4" t="s">
        <v>604</v>
      </c>
      <c r="C164" s="4" t="s">
        <v>1305</v>
      </c>
      <c r="D164" s="4" t="s">
        <v>148</v>
      </c>
      <c r="E164" s="4" t="s">
        <v>779</v>
      </c>
      <c r="F164" s="4" t="s">
        <v>786</v>
      </c>
      <c r="G164" s="14">
        <v>11000</v>
      </c>
      <c r="H164" s="4">
        <v>0</v>
      </c>
      <c r="I164" s="14">
        <v>11000</v>
      </c>
      <c r="J164" s="14">
        <v>315.7</v>
      </c>
      <c r="K164" s="14">
        <v>0</v>
      </c>
      <c r="L164" s="14">
        <v>334.4</v>
      </c>
      <c r="M164" s="14">
        <v>25</v>
      </c>
      <c r="N164" s="14">
        <f t="shared" si="9"/>
        <v>675.09999999999991</v>
      </c>
      <c r="O164" s="14">
        <f t="shared" si="7"/>
        <v>10324.9</v>
      </c>
      <c r="Q164" s="25"/>
      <c r="R164" s="52">
        <f>VLOOKUP(B164,[1]Hoja2!$A$3:$M$774,13,0)</f>
        <v>10324.9</v>
      </c>
      <c r="S164" s="18">
        <f t="shared" si="8"/>
        <v>0</v>
      </c>
    </row>
    <row r="165" spans="1:19" ht="30" x14ac:dyDescent="0.25">
      <c r="A165" s="4">
        <v>157</v>
      </c>
      <c r="B165" s="4" t="s">
        <v>684</v>
      </c>
      <c r="C165" s="4" t="s">
        <v>1305</v>
      </c>
      <c r="D165" s="4" t="s">
        <v>308</v>
      </c>
      <c r="E165" s="4" t="s">
        <v>779</v>
      </c>
      <c r="F165" s="4" t="s">
        <v>786</v>
      </c>
      <c r="G165" s="14">
        <v>11000</v>
      </c>
      <c r="H165" s="4">
        <v>0</v>
      </c>
      <c r="I165" s="14">
        <v>11000</v>
      </c>
      <c r="J165" s="14">
        <v>315.7</v>
      </c>
      <c r="K165" s="14">
        <v>0</v>
      </c>
      <c r="L165" s="14">
        <v>334.4</v>
      </c>
      <c r="M165" s="14">
        <v>25</v>
      </c>
      <c r="N165" s="14">
        <f t="shared" si="9"/>
        <v>675.09999999999991</v>
      </c>
      <c r="O165" s="14">
        <f t="shared" si="7"/>
        <v>10324.9</v>
      </c>
      <c r="Q165" s="25"/>
      <c r="R165" s="52">
        <f>VLOOKUP(B165,[1]Hoja2!$A$3:$M$774,13,0)</f>
        <v>10324.9</v>
      </c>
      <c r="S165" s="18">
        <f t="shared" si="8"/>
        <v>0</v>
      </c>
    </row>
    <row r="166" spans="1:19" ht="30" x14ac:dyDescent="0.25">
      <c r="A166" s="4">
        <v>158</v>
      </c>
      <c r="B166" s="4" t="s">
        <v>677</v>
      </c>
      <c r="C166" s="4" t="s">
        <v>1305</v>
      </c>
      <c r="D166" s="4" t="s">
        <v>526</v>
      </c>
      <c r="E166" s="4" t="s">
        <v>779</v>
      </c>
      <c r="F166" s="4" t="s">
        <v>786</v>
      </c>
      <c r="G166" s="14">
        <v>10000</v>
      </c>
      <c r="H166" s="4">
        <v>0</v>
      </c>
      <c r="I166" s="14">
        <v>10000</v>
      </c>
      <c r="J166" s="14">
        <v>287</v>
      </c>
      <c r="K166" s="14">
        <v>0</v>
      </c>
      <c r="L166" s="14">
        <v>304</v>
      </c>
      <c r="M166" s="14">
        <v>25</v>
      </c>
      <c r="N166" s="14">
        <f t="shared" si="9"/>
        <v>616</v>
      </c>
      <c r="O166" s="14">
        <f t="shared" si="7"/>
        <v>9384</v>
      </c>
      <c r="Q166" s="25"/>
      <c r="R166" s="52">
        <f>VLOOKUP(B166,[1]Hoja2!$A$3:$M$774,13,0)</f>
        <v>9384</v>
      </c>
      <c r="S166" s="18">
        <f t="shared" si="8"/>
        <v>0</v>
      </c>
    </row>
    <row r="167" spans="1:19" ht="24.75" customHeight="1" x14ac:dyDescent="0.25">
      <c r="A167" s="4">
        <v>159</v>
      </c>
      <c r="B167" s="4" t="s">
        <v>678</v>
      </c>
      <c r="C167" s="4" t="s">
        <v>1305</v>
      </c>
      <c r="D167" s="4" t="s">
        <v>526</v>
      </c>
      <c r="E167" s="4" t="s">
        <v>779</v>
      </c>
      <c r="F167" s="4" t="s">
        <v>786</v>
      </c>
      <c r="G167" s="14">
        <v>10000</v>
      </c>
      <c r="H167" s="4">
        <v>0</v>
      </c>
      <c r="I167" s="14">
        <v>10000</v>
      </c>
      <c r="J167" s="14">
        <v>287</v>
      </c>
      <c r="K167" s="14">
        <v>0</v>
      </c>
      <c r="L167" s="14">
        <v>304</v>
      </c>
      <c r="M167" s="14">
        <v>25</v>
      </c>
      <c r="N167" s="14">
        <f t="shared" si="9"/>
        <v>616</v>
      </c>
      <c r="O167" s="14">
        <f t="shared" si="7"/>
        <v>9384</v>
      </c>
      <c r="Q167" s="25"/>
      <c r="R167" s="52">
        <f>VLOOKUP(B167,[1]Hoja2!$A$3:$M$774,13,0)</f>
        <v>9384</v>
      </c>
      <c r="S167" s="18">
        <f t="shared" si="8"/>
        <v>0</v>
      </c>
    </row>
    <row r="168" spans="1:19" ht="30" x14ac:dyDescent="0.25">
      <c r="A168" s="4">
        <v>160</v>
      </c>
      <c r="B168" s="4" t="s">
        <v>679</v>
      </c>
      <c r="C168" s="4" t="s">
        <v>1305</v>
      </c>
      <c r="D168" s="4" t="s">
        <v>557</v>
      </c>
      <c r="E168" s="4" t="s">
        <v>779</v>
      </c>
      <c r="F168" s="4" t="s">
        <v>786</v>
      </c>
      <c r="G168" s="14">
        <v>11000</v>
      </c>
      <c r="H168" s="4">
        <v>0</v>
      </c>
      <c r="I168" s="14">
        <v>11000</v>
      </c>
      <c r="J168" s="14">
        <v>315.7</v>
      </c>
      <c r="K168" s="14">
        <v>0</v>
      </c>
      <c r="L168" s="14">
        <v>334.4</v>
      </c>
      <c r="M168" s="14">
        <v>25</v>
      </c>
      <c r="N168" s="14">
        <f t="shared" si="9"/>
        <v>675.09999999999991</v>
      </c>
      <c r="O168" s="14">
        <f t="shared" si="7"/>
        <v>10324.9</v>
      </c>
      <c r="Q168" s="25"/>
      <c r="R168" s="52">
        <f>VLOOKUP(B168,[1]Hoja2!$A$3:$M$774,13,0)</f>
        <v>10324.9</v>
      </c>
      <c r="S168" s="18">
        <f t="shared" si="8"/>
        <v>0</v>
      </c>
    </row>
    <row r="169" spans="1:19" ht="30" x14ac:dyDescent="0.25">
      <c r="A169" s="4">
        <v>161</v>
      </c>
      <c r="B169" s="4" t="s">
        <v>362</v>
      </c>
      <c r="C169" s="4" t="s">
        <v>1305</v>
      </c>
      <c r="D169" s="4" t="s">
        <v>148</v>
      </c>
      <c r="E169" s="4" t="s">
        <v>779</v>
      </c>
      <c r="F169" s="4" t="s">
        <v>787</v>
      </c>
      <c r="G169" s="14">
        <v>11000</v>
      </c>
      <c r="H169" s="4">
        <v>0</v>
      </c>
      <c r="I169" s="14">
        <v>11000</v>
      </c>
      <c r="J169" s="14">
        <v>315.7</v>
      </c>
      <c r="K169" s="14">
        <v>0</v>
      </c>
      <c r="L169" s="14">
        <v>334.4</v>
      </c>
      <c r="M169" s="14">
        <v>25</v>
      </c>
      <c r="N169" s="14">
        <f t="shared" si="9"/>
        <v>675.09999999999991</v>
      </c>
      <c r="O169" s="14">
        <f t="shared" si="7"/>
        <v>10324.9</v>
      </c>
      <c r="Q169" s="25"/>
      <c r="R169" s="52">
        <f>VLOOKUP(B169,[1]Hoja2!$A$3:$M$774,13,0)</f>
        <v>10324.9</v>
      </c>
      <c r="S169" s="18">
        <f t="shared" si="8"/>
        <v>0</v>
      </c>
    </row>
    <row r="170" spans="1:19" ht="30" x14ac:dyDescent="0.25">
      <c r="A170" s="4">
        <v>162</v>
      </c>
      <c r="B170" s="4" t="s">
        <v>1194</v>
      </c>
      <c r="C170" s="4" t="s">
        <v>1305</v>
      </c>
      <c r="D170" s="4" t="s">
        <v>139</v>
      </c>
      <c r="E170" s="4" t="s">
        <v>779</v>
      </c>
      <c r="F170" s="4" t="s">
        <v>787</v>
      </c>
      <c r="G170" s="14">
        <v>10000</v>
      </c>
      <c r="H170" s="4">
        <v>0</v>
      </c>
      <c r="I170" s="14">
        <v>10000</v>
      </c>
      <c r="J170" s="14">
        <v>287</v>
      </c>
      <c r="K170" s="14">
        <v>0</v>
      </c>
      <c r="L170" s="14">
        <v>304</v>
      </c>
      <c r="M170" s="14">
        <v>25</v>
      </c>
      <c r="N170" s="14">
        <f t="shared" si="9"/>
        <v>616</v>
      </c>
      <c r="O170" s="14">
        <f t="shared" si="7"/>
        <v>9384</v>
      </c>
      <c r="Q170" s="25"/>
      <c r="R170" s="52">
        <f>VLOOKUP(B170,[1]Hoja2!$A$3:$M$774,13,0)</f>
        <v>9384</v>
      </c>
      <c r="S170" s="18">
        <f t="shared" si="8"/>
        <v>0</v>
      </c>
    </row>
    <row r="171" spans="1:19" ht="25.5" customHeight="1" x14ac:dyDescent="0.25">
      <c r="A171" s="4">
        <v>163</v>
      </c>
      <c r="B171" s="4" t="s">
        <v>119</v>
      </c>
      <c r="C171" s="4" t="s">
        <v>1306</v>
      </c>
      <c r="D171" s="4" t="s">
        <v>45</v>
      </c>
      <c r="E171" s="4" t="s">
        <v>780</v>
      </c>
      <c r="F171" s="4" t="s">
        <v>787</v>
      </c>
      <c r="G171" s="14">
        <v>21000</v>
      </c>
      <c r="H171" s="4">
        <v>0</v>
      </c>
      <c r="I171" s="14">
        <v>21000</v>
      </c>
      <c r="J171" s="14">
        <v>602.70000000000005</v>
      </c>
      <c r="K171" s="14">
        <v>0</v>
      </c>
      <c r="L171" s="14">
        <v>638.4</v>
      </c>
      <c r="M171" s="14">
        <v>25</v>
      </c>
      <c r="N171" s="14">
        <f t="shared" si="9"/>
        <v>1266.0999999999999</v>
      </c>
      <c r="O171" s="14">
        <f t="shared" si="7"/>
        <v>19733.900000000001</v>
      </c>
      <c r="Q171" s="25"/>
      <c r="R171" s="52">
        <f>VLOOKUP(B171,[1]Hoja2!$A$3:$M$774,13,0)</f>
        <v>19733.900000000001</v>
      </c>
      <c r="S171" s="18">
        <f t="shared" si="8"/>
        <v>0</v>
      </c>
    </row>
    <row r="172" spans="1:19" ht="24.75" customHeight="1" x14ac:dyDescent="0.25">
      <c r="A172" s="4">
        <v>164</v>
      </c>
      <c r="B172" s="4" t="s">
        <v>329</v>
      </c>
      <c r="C172" s="4" t="s">
        <v>1307</v>
      </c>
      <c r="D172" s="4" t="s">
        <v>21</v>
      </c>
      <c r="E172" s="4" t="s">
        <v>778</v>
      </c>
      <c r="F172" s="4" t="s">
        <v>787</v>
      </c>
      <c r="G172" s="14">
        <v>50000</v>
      </c>
      <c r="H172" s="4">
        <v>0</v>
      </c>
      <c r="I172" s="14">
        <v>50000</v>
      </c>
      <c r="J172" s="14">
        <v>1435</v>
      </c>
      <c r="K172" s="14">
        <v>1854</v>
      </c>
      <c r="L172" s="14">
        <v>1520</v>
      </c>
      <c r="M172" s="14">
        <v>25</v>
      </c>
      <c r="N172" s="14">
        <f t="shared" si="9"/>
        <v>4834</v>
      </c>
      <c r="O172" s="14">
        <f t="shared" si="7"/>
        <v>45166</v>
      </c>
      <c r="Q172" s="25"/>
      <c r="R172" s="52">
        <f>VLOOKUP(B172,[1]Hoja2!$A$3:$M$774,13,0)</f>
        <v>45166</v>
      </c>
      <c r="S172" s="18">
        <f t="shared" si="8"/>
        <v>0</v>
      </c>
    </row>
    <row r="173" spans="1:19" ht="24.75" customHeight="1" x14ac:dyDescent="0.25">
      <c r="A173" s="4">
        <v>165</v>
      </c>
      <c r="B173" s="4" t="s">
        <v>253</v>
      </c>
      <c r="C173" s="4" t="s">
        <v>1308</v>
      </c>
      <c r="D173" s="4" t="s">
        <v>21</v>
      </c>
      <c r="E173" s="4" t="s">
        <v>778</v>
      </c>
      <c r="F173" s="4" t="s">
        <v>787</v>
      </c>
      <c r="G173" s="14">
        <v>50000</v>
      </c>
      <c r="H173" s="4">
        <v>0</v>
      </c>
      <c r="I173" s="14">
        <v>50000</v>
      </c>
      <c r="J173" s="14">
        <v>1435</v>
      </c>
      <c r="K173" s="14">
        <v>1854</v>
      </c>
      <c r="L173" s="14">
        <v>1520</v>
      </c>
      <c r="M173" s="14">
        <v>1895</v>
      </c>
      <c r="N173" s="14">
        <f t="shared" si="9"/>
        <v>6704</v>
      </c>
      <c r="O173" s="14">
        <f t="shared" si="7"/>
        <v>43296</v>
      </c>
      <c r="Q173" s="25"/>
      <c r="R173" s="52">
        <f>VLOOKUP(B173,[1]Hoja2!$A$3:$M$774,13,0)</f>
        <v>43296</v>
      </c>
      <c r="S173" s="18">
        <f t="shared" si="8"/>
        <v>0</v>
      </c>
    </row>
    <row r="174" spans="1:19" ht="24.75" customHeight="1" x14ac:dyDescent="0.25">
      <c r="A174" s="4">
        <v>166</v>
      </c>
      <c r="B174" s="4" t="s">
        <v>758</v>
      </c>
      <c r="C174" s="4" t="s">
        <v>1308</v>
      </c>
      <c r="D174" s="4" t="s">
        <v>697</v>
      </c>
      <c r="E174" s="4" t="s">
        <v>779</v>
      </c>
      <c r="F174" s="4" t="s">
        <v>787</v>
      </c>
      <c r="G174" s="14">
        <v>22050</v>
      </c>
      <c r="H174" s="4">
        <v>0</v>
      </c>
      <c r="I174" s="14">
        <v>22050</v>
      </c>
      <c r="J174" s="14">
        <v>632.84</v>
      </c>
      <c r="K174" s="14">
        <v>0</v>
      </c>
      <c r="L174" s="14">
        <v>670.32</v>
      </c>
      <c r="M174" s="14">
        <v>1180</v>
      </c>
      <c r="N174" s="14">
        <f t="shared" si="9"/>
        <v>2483.16</v>
      </c>
      <c r="O174" s="14">
        <f t="shared" si="7"/>
        <v>19566.84</v>
      </c>
      <c r="Q174" s="25"/>
      <c r="R174" s="52">
        <f>VLOOKUP(B174,[1]Hoja2!$A$3:$M$774,13,0)</f>
        <v>19566.84</v>
      </c>
      <c r="S174" s="18">
        <f t="shared" si="8"/>
        <v>0</v>
      </c>
    </row>
    <row r="175" spans="1:19" ht="24.75" customHeight="1" x14ac:dyDescent="0.25">
      <c r="A175" s="4">
        <v>167</v>
      </c>
      <c r="B175" s="4" t="s">
        <v>217</v>
      </c>
      <c r="C175" s="4" t="s">
        <v>1309</v>
      </c>
      <c r="D175" s="4" t="s">
        <v>21</v>
      </c>
      <c r="E175" s="4" t="s">
        <v>780</v>
      </c>
      <c r="F175" s="4" t="s">
        <v>786</v>
      </c>
      <c r="G175" s="14">
        <v>50000</v>
      </c>
      <c r="H175" s="4">
        <v>0</v>
      </c>
      <c r="I175" s="14">
        <v>50000</v>
      </c>
      <c r="J175" s="14">
        <v>1435</v>
      </c>
      <c r="K175" s="14">
        <v>1854</v>
      </c>
      <c r="L175" s="14">
        <v>1520</v>
      </c>
      <c r="M175" s="14">
        <v>825</v>
      </c>
      <c r="N175" s="14">
        <f t="shared" si="9"/>
        <v>5634</v>
      </c>
      <c r="O175" s="14">
        <f t="shared" si="7"/>
        <v>44366</v>
      </c>
      <c r="Q175" s="25"/>
      <c r="R175" s="52">
        <f>VLOOKUP(B175,[1]Hoja2!$A$3:$M$774,13,0)</f>
        <v>44366</v>
      </c>
      <c r="S175" s="18">
        <f t="shared" si="8"/>
        <v>0</v>
      </c>
    </row>
    <row r="176" spans="1:19" ht="24.75" customHeight="1" x14ac:dyDescent="0.25">
      <c r="A176" s="4">
        <v>168</v>
      </c>
      <c r="B176" s="4" t="s">
        <v>231</v>
      </c>
      <c r="C176" s="4" t="s">
        <v>1310</v>
      </c>
      <c r="D176" s="4" t="s">
        <v>227</v>
      </c>
      <c r="E176" s="4" t="s">
        <v>779</v>
      </c>
      <c r="F176" s="4" t="s">
        <v>786</v>
      </c>
      <c r="G176" s="32">
        <v>16500</v>
      </c>
      <c r="H176">
        <v>0</v>
      </c>
      <c r="I176" s="32">
        <v>16500</v>
      </c>
      <c r="J176">
        <v>473.55</v>
      </c>
      <c r="K176">
        <v>0</v>
      </c>
      <c r="L176">
        <v>501.6</v>
      </c>
      <c r="M176" s="32">
        <v>2157.4499999999998</v>
      </c>
      <c r="N176" s="14">
        <f t="shared" si="9"/>
        <v>3132.6</v>
      </c>
      <c r="O176" s="14">
        <f t="shared" si="7"/>
        <v>13367.4</v>
      </c>
      <c r="Q176" s="25"/>
      <c r="R176" s="52">
        <f>VLOOKUP(B176,[1]Hoja2!$A$3:$M$774,13,0)</f>
        <v>13367.4</v>
      </c>
      <c r="S176" s="18">
        <f t="shared" si="8"/>
        <v>0</v>
      </c>
    </row>
    <row r="177" spans="1:19" ht="30" x14ac:dyDescent="0.25">
      <c r="A177" s="4">
        <v>169</v>
      </c>
      <c r="B177" s="4" t="s">
        <v>637</v>
      </c>
      <c r="C177" s="4" t="s">
        <v>1311</v>
      </c>
      <c r="D177" s="4" t="s">
        <v>21</v>
      </c>
      <c r="E177" s="4" t="s">
        <v>780</v>
      </c>
      <c r="F177" s="4" t="s">
        <v>786</v>
      </c>
      <c r="G177" s="14">
        <v>50000</v>
      </c>
      <c r="H177" s="4">
        <v>0</v>
      </c>
      <c r="I177" s="14">
        <v>50000</v>
      </c>
      <c r="J177" s="14">
        <v>1435</v>
      </c>
      <c r="K177" s="14">
        <v>1854</v>
      </c>
      <c r="L177" s="14">
        <v>1520</v>
      </c>
      <c r="M177" s="14">
        <v>425</v>
      </c>
      <c r="N177" s="14">
        <f t="shared" si="9"/>
        <v>5234</v>
      </c>
      <c r="O177" s="14">
        <f t="shared" si="7"/>
        <v>44766</v>
      </c>
      <c r="Q177" s="25"/>
      <c r="R177" s="52">
        <f>VLOOKUP(B177,[1]Hoja2!$A$3:$M$774,13,0)</f>
        <v>44766</v>
      </c>
      <c r="S177" s="18">
        <f t="shared" si="8"/>
        <v>0</v>
      </c>
    </row>
    <row r="178" spans="1:19" ht="30" x14ac:dyDescent="0.25">
      <c r="A178" s="4">
        <v>170</v>
      </c>
      <c r="B178" s="4" t="s">
        <v>58</v>
      </c>
      <c r="C178" s="4" t="s">
        <v>1000</v>
      </c>
      <c r="D178" s="4" t="s">
        <v>59</v>
      </c>
      <c r="E178" s="4" t="s">
        <v>780</v>
      </c>
      <c r="F178" s="4" t="s">
        <v>787</v>
      </c>
      <c r="G178" s="14">
        <v>70000</v>
      </c>
      <c r="H178" s="4">
        <v>0</v>
      </c>
      <c r="I178" s="14">
        <v>70000</v>
      </c>
      <c r="J178" s="14">
        <v>2009</v>
      </c>
      <c r="K178" s="14">
        <v>5368.48</v>
      </c>
      <c r="L178" s="14">
        <v>2128</v>
      </c>
      <c r="M178" s="14">
        <v>1657.3</v>
      </c>
      <c r="N178" s="14">
        <f t="shared" si="9"/>
        <v>11162.779999999999</v>
      </c>
      <c r="O178" s="14">
        <f t="shared" si="7"/>
        <v>58837.22</v>
      </c>
      <c r="Q178" s="25"/>
      <c r="R178" s="52">
        <f>VLOOKUP(B178,[1]Hoja2!$A$3:$M$774,13,0)</f>
        <v>58837.22</v>
      </c>
      <c r="S178" s="18">
        <f t="shared" si="8"/>
        <v>0</v>
      </c>
    </row>
    <row r="179" spans="1:19" ht="30" x14ac:dyDescent="0.25">
      <c r="A179" s="4">
        <v>171</v>
      </c>
      <c r="B179" s="4" t="s">
        <v>601</v>
      </c>
      <c r="C179" s="4" t="s">
        <v>1000</v>
      </c>
      <c r="D179" s="4" t="s">
        <v>21</v>
      </c>
      <c r="E179" s="4" t="s">
        <v>780</v>
      </c>
      <c r="F179" s="4" t="s">
        <v>787</v>
      </c>
      <c r="G179" s="14">
        <v>45000</v>
      </c>
      <c r="H179" s="4">
        <v>0</v>
      </c>
      <c r="I179" s="14">
        <v>45000</v>
      </c>
      <c r="J179" s="14">
        <v>1291.5</v>
      </c>
      <c r="K179" s="14">
        <v>1148.33</v>
      </c>
      <c r="L179" s="14">
        <v>1368</v>
      </c>
      <c r="M179" s="14">
        <v>25</v>
      </c>
      <c r="N179" s="14">
        <f>+J179+K179+L179+M179</f>
        <v>3832.83</v>
      </c>
      <c r="O179" s="14">
        <f>+I179-N179</f>
        <v>41167.17</v>
      </c>
      <c r="Q179" s="25"/>
      <c r="R179" s="52">
        <f>VLOOKUP(B179,[1]Hoja2!$A$3:$M$774,13,0)</f>
        <v>41167.17</v>
      </c>
      <c r="S179" s="18">
        <f t="shared" si="8"/>
        <v>0</v>
      </c>
    </row>
    <row r="180" spans="1:19" ht="30" x14ac:dyDescent="0.25">
      <c r="A180" s="4">
        <v>172</v>
      </c>
      <c r="B180" s="4" t="s">
        <v>1191</v>
      </c>
      <c r="C180" s="4" t="s">
        <v>1000</v>
      </c>
      <c r="D180" s="4" t="s">
        <v>350</v>
      </c>
      <c r="E180" s="4" t="s">
        <v>780</v>
      </c>
      <c r="F180" s="4" t="s">
        <v>786</v>
      </c>
      <c r="G180" s="14">
        <v>21000</v>
      </c>
      <c r="H180" s="4">
        <v>0</v>
      </c>
      <c r="I180" s="14">
        <v>21000</v>
      </c>
      <c r="J180" s="14">
        <v>602.70000000000005</v>
      </c>
      <c r="K180" s="14">
        <v>0</v>
      </c>
      <c r="L180" s="14">
        <v>638.4</v>
      </c>
      <c r="M180" s="14">
        <v>25</v>
      </c>
      <c r="N180" s="14">
        <f t="shared" si="9"/>
        <v>1266.0999999999999</v>
      </c>
      <c r="O180" s="14">
        <f t="shared" si="7"/>
        <v>19733.900000000001</v>
      </c>
      <c r="Q180" s="25"/>
      <c r="R180" s="52">
        <f>VLOOKUP(B180,[1]Hoja2!$A$3:$M$774,13,0)</f>
        <v>19733.900000000001</v>
      </c>
      <c r="S180" s="18">
        <f t="shared" si="8"/>
        <v>0</v>
      </c>
    </row>
    <row r="181" spans="1:19" ht="30" x14ac:dyDescent="0.25">
      <c r="A181" s="4">
        <v>173</v>
      </c>
      <c r="B181" s="4" t="s">
        <v>773</v>
      </c>
      <c r="C181" s="4" t="s">
        <v>1000</v>
      </c>
      <c r="D181" s="4" t="s">
        <v>45</v>
      </c>
      <c r="E181" s="4" t="s">
        <v>779</v>
      </c>
      <c r="F181" s="4" t="s">
        <v>787</v>
      </c>
      <c r="G181" s="32">
        <v>22050</v>
      </c>
      <c r="H181">
        <v>0</v>
      </c>
      <c r="I181" s="32">
        <v>22050</v>
      </c>
      <c r="J181">
        <v>632.84</v>
      </c>
      <c r="K181">
        <v>0</v>
      </c>
      <c r="L181">
        <v>670.32</v>
      </c>
      <c r="M181" s="32">
        <v>1537.45</v>
      </c>
      <c r="N181" s="14">
        <f t="shared" si="9"/>
        <v>2840.61</v>
      </c>
      <c r="O181" s="14">
        <f t="shared" si="7"/>
        <v>19209.39</v>
      </c>
      <c r="Q181" s="25"/>
      <c r="R181" s="52">
        <f>VLOOKUP(B181,[1]Hoja2!$A$3:$M$774,13,0)</f>
        <v>19209.39</v>
      </c>
      <c r="S181" s="18">
        <f t="shared" si="8"/>
        <v>0</v>
      </c>
    </row>
    <row r="182" spans="1:19" ht="30" x14ac:dyDescent="0.25">
      <c r="A182" s="4">
        <v>174</v>
      </c>
      <c r="B182" s="4" t="s">
        <v>596</v>
      </c>
      <c r="C182" s="4" t="s">
        <v>1120</v>
      </c>
      <c r="D182" s="4" t="s">
        <v>21</v>
      </c>
      <c r="E182" s="4" t="s">
        <v>780</v>
      </c>
      <c r="F182" s="4" t="s">
        <v>786</v>
      </c>
      <c r="G182" s="14">
        <v>50000</v>
      </c>
      <c r="H182" s="4">
        <v>0</v>
      </c>
      <c r="I182" s="14">
        <v>50000</v>
      </c>
      <c r="J182" s="14">
        <v>1435</v>
      </c>
      <c r="K182" s="14">
        <v>1854</v>
      </c>
      <c r="L182" s="14">
        <v>1520</v>
      </c>
      <c r="M182" s="14">
        <v>10785</v>
      </c>
      <c r="N182" s="14">
        <f t="shared" si="9"/>
        <v>15594</v>
      </c>
      <c r="O182" s="14">
        <f t="shared" si="7"/>
        <v>34406</v>
      </c>
      <c r="Q182" s="25"/>
      <c r="R182" s="52">
        <f>VLOOKUP(B182,[1]Hoja2!$A$3:$M$774,13,0)</f>
        <v>34406</v>
      </c>
      <c r="S182" s="18">
        <f t="shared" si="8"/>
        <v>0</v>
      </c>
    </row>
    <row r="183" spans="1:19" ht="30" x14ac:dyDescent="0.25">
      <c r="A183" s="4">
        <v>175</v>
      </c>
      <c r="B183" s="4" t="s">
        <v>32</v>
      </c>
      <c r="C183" s="4" t="s">
        <v>1120</v>
      </c>
      <c r="D183" s="4" t="s">
        <v>27</v>
      </c>
      <c r="E183" s="4" t="s">
        <v>778</v>
      </c>
      <c r="F183" s="4" t="s">
        <v>786</v>
      </c>
      <c r="G183" s="14">
        <v>75000</v>
      </c>
      <c r="H183" s="4">
        <v>0</v>
      </c>
      <c r="I183" s="14">
        <v>75000</v>
      </c>
      <c r="J183" s="14">
        <v>2152.5</v>
      </c>
      <c r="K183" s="14">
        <v>6006.89</v>
      </c>
      <c r="L183" s="14">
        <v>2280</v>
      </c>
      <c r="M183" s="14">
        <v>2037.45</v>
      </c>
      <c r="N183" s="14">
        <f t="shared" si="9"/>
        <v>12476.84</v>
      </c>
      <c r="O183" s="14">
        <f t="shared" si="7"/>
        <v>62523.16</v>
      </c>
      <c r="Q183" s="25"/>
      <c r="R183" s="52">
        <f>VLOOKUP(B183,[1]Hoja2!$A$3:$M$774,13,0)</f>
        <v>62523.16</v>
      </c>
      <c r="S183" s="18">
        <f t="shared" si="8"/>
        <v>0</v>
      </c>
    </row>
    <row r="184" spans="1:19" ht="30" x14ac:dyDescent="0.25">
      <c r="A184" s="4">
        <v>176</v>
      </c>
      <c r="B184" s="4" t="s">
        <v>143</v>
      </c>
      <c r="C184" s="4" t="s">
        <v>1120</v>
      </c>
      <c r="D184" s="4" t="s">
        <v>21</v>
      </c>
      <c r="E184" s="4" t="s">
        <v>780</v>
      </c>
      <c r="F184" s="4" t="s">
        <v>787</v>
      </c>
      <c r="G184" s="14">
        <v>50000</v>
      </c>
      <c r="H184" s="4">
        <v>0</v>
      </c>
      <c r="I184" s="14">
        <v>50000</v>
      </c>
      <c r="J184" s="14">
        <v>1435</v>
      </c>
      <c r="K184" s="14">
        <v>1854</v>
      </c>
      <c r="L184" s="14">
        <v>1520</v>
      </c>
      <c r="M184" s="14">
        <v>17927.32</v>
      </c>
      <c r="N184" s="14">
        <f t="shared" si="9"/>
        <v>22736.32</v>
      </c>
      <c r="O184" s="14">
        <f t="shared" si="7"/>
        <v>27263.68</v>
      </c>
      <c r="Q184" s="25"/>
      <c r="R184" s="52">
        <f>VLOOKUP(B184,[1]Hoja2!$A$3:$M$774,13,0)</f>
        <v>27263.68</v>
      </c>
      <c r="S184" s="18">
        <f t="shared" si="8"/>
        <v>0</v>
      </c>
    </row>
    <row r="185" spans="1:19" ht="30" x14ac:dyDescent="0.25">
      <c r="A185" s="4">
        <v>177</v>
      </c>
      <c r="B185" s="4" t="s">
        <v>203</v>
      </c>
      <c r="C185" s="4" t="s">
        <v>1120</v>
      </c>
      <c r="D185" s="4" t="s">
        <v>21</v>
      </c>
      <c r="E185" s="4" t="s">
        <v>778</v>
      </c>
      <c r="F185" s="4" t="s">
        <v>787</v>
      </c>
      <c r="G185" s="14">
        <v>50000</v>
      </c>
      <c r="H185" s="4">
        <v>0</v>
      </c>
      <c r="I185" s="14">
        <v>50000</v>
      </c>
      <c r="J185" s="14">
        <v>1435</v>
      </c>
      <c r="K185" s="14">
        <v>1854</v>
      </c>
      <c r="L185" s="14">
        <v>1520</v>
      </c>
      <c r="M185" s="14">
        <v>34575.93</v>
      </c>
      <c r="N185" s="14">
        <f t="shared" si="9"/>
        <v>39384.93</v>
      </c>
      <c r="O185" s="14">
        <f t="shared" si="7"/>
        <v>10615.07</v>
      </c>
      <c r="Q185" s="25"/>
      <c r="R185" s="52">
        <f>VLOOKUP(B185,[1]Hoja2!$A$3:$M$774,13,0)</f>
        <v>10615.07</v>
      </c>
      <c r="S185" s="18">
        <f t="shared" si="8"/>
        <v>0</v>
      </c>
    </row>
    <row r="186" spans="1:19" ht="30" x14ac:dyDescent="0.25">
      <c r="A186" s="4">
        <v>178</v>
      </c>
      <c r="B186" s="4" t="s">
        <v>267</v>
      </c>
      <c r="C186" s="4" t="s">
        <v>1120</v>
      </c>
      <c r="D186" s="4" t="s">
        <v>45</v>
      </c>
      <c r="E186" s="4" t="s">
        <v>780</v>
      </c>
      <c r="F186" s="4" t="s">
        <v>787</v>
      </c>
      <c r="G186" s="14">
        <v>22050</v>
      </c>
      <c r="H186" s="4">
        <v>0</v>
      </c>
      <c r="I186" s="14">
        <v>22050</v>
      </c>
      <c r="J186" s="14">
        <v>632.84</v>
      </c>
      <c r="K186" s="14">
        <v>0</v>
      </c>
      <c r="L186" s="14">
        <v>670.32</v>
      </c>
      <c r="M186" s="14">
        <v>25</v>
      </c>
      <c r="N186" s="14">
        <f t="shared" si="9"/>
        <v>1328.16</v>
      </c>
      <c r="O186" s="14">
        <f t="shared" si="7"/>
        <v>20721.84</v>
      </c>
      <c r="Q186" s="25"/>
      <c r="R186" s="52">
        <f>VLOOKUP(B186,[1]Hoja2!$A$3:$M$774,13,0)</f>
        <v>20721.84</v>
      </c>
      <c r="S186" s="18">
        <f t="shared" si="8"/>
        <v>0</v>
      </c>
    </row>
    <row r="187" spans="1:19" ht="30" x14ac:dyDescent="0.25">
      <c r="A187" s="4">
        <v>179</v>
      </c>
      <c r="B187" s="4" t="s">
        <v>272</v>
      </c>
      <c r="C187" s="4" t="s">
        <v>1120</v>
      </c>
      <c r="D187" s="4" t="s">
        <v>45</v>
      </c>
      <c r="E187" s="4" t="s">
        <v>780</v>
      </c>
      <c r="F187" s="4" t="s">
        <v>787</v>
      </c>
      <c r="G187" s="32">
        <v>22050</v>
      </c>
      <c r="H187">
        <v>0</v>
      </c>
      <c r="I187" s="32">
        <v>22050</v>
      </c>
      <c r="J187">
        <v>632.84</v>
      </c>
      <c r="K187">
        <v>0</v>
      </c>
      <c r="L187">
        <v>670.32</v>
      </c>
      <c r="M187" s="32">
        <v>1537.45</v>
      </c>
      <c r="N187" s="14">
        <f t="shared" si="9"/>
        <v>2840.61</v>
      </c>
      <c r="O187" s="14">
        <f t="shared" si="7"/>
        <v>19209.39</v>
      </c>
      <c r="Q187" s="25"/>
      <c r="R187" s="52">
        <f>VLOOKUP(B187,[1]Hoja2!$A$3:$M$774,13,0)</f>
        <v>19209.39</v>
      </c>
      <c r="S187" s="18">
        <f t="shared" si="8"/>
        <v>0</v>
      </c>
    </row>
    <row r="188" spans="1:19" ht="30" x14ac:dyDescent="0.25">
      <c r="A188" s="4">
        <v>180</v>
      </c>
      <c r="B188" s="4" t="s">
        <v>420</v>
      </c>
      <c r="C188" s="4" t="s">
        <v>1120</v>
      </c>
      <c r="D188" s="4" t="s">
        <v>135</v>
      </c>
      <c r="E188" s="4" t="s">
        <v>778</v>
      </c>
      <c r="F188" s="4" t="s">
        <v>787</v>
      </c>
      <c r="G188" s="32">
        <v>22050</v>
      </c>
      <c r="H188">
        <v>0</v>
      </c>
      <c r="I188" s="32">
        <v>22050</v>
      </c>
      <c r="J188">
        <v>632.84</v>
      </c>
      <c r="K188">
        <v>0</v>
      </c>
      <c r="L188">
        <v>670.32</v>
      </c>
      <c r="M188" s="32">
        <v>10876.02</v>
      </c>
      <c r="N188" s="14">
        <f t="shared" si="9"/>
        <v>12179.18</v>
      </c>
      <c r="O188" s="14">
        <f t="shared" si="7"/>
        <v>9870.82</v>
      </c>
      <c r="Q188" s="25"/>
      <c r="R188" s="52">
        <f>VLOOKUP(B188,[1]Hoja2!$A$3:$M$774,13,0)</f>
        <v>9870.82</v>
      </c>
      <c r="S188" s="18">
        <f t="shared" si="8"/>
        <v>0</v>
      </c>
    </row>
    <row r="189" spans="1:19" ht="30" x14ac:dyDescent="0.25">
      <c r="A189" s="4">
        <v>181</v>
      </c>
      <c r="B189" s="4" t="s">
        <v>470</v>
      </c>
      <c r="C189" s="4" t="s">
        <v>1120</v>
      </c>
      <c r="D189" s="4" t="s">
        <v>135</v>
      </c>
      <c r="E189" s="4" t="s">
        <v>778</v>
      </c>
      <c r="F189" s="4" t="s">
        <v>787</v>
      </c>
      <c r="G189" s="32">
        <v>22050</v>
      </c>
      <c r="H189">
        <v>0</v>
      </c>
      <c r="I189" s="32">
        <v>22050</v>
      </c>
      <c r="J189">
        <v>632.84</v>
      </c>
      <c r="K189">
        <v>0</v>
      </c>
      <c r="L189">
        <v>670.32</v>
      </c>
      <c r="M189" s="32">
        <v>1537.45</v>
      </c>
      <c r="N189" s="14">
        <f t="shared" si="9"/>
        <v>2840.61</v>
      </c>
      <c r="O189" s="14">
        <f t="shared" si="7"/>
        <v>19209.39</v>
      </c>
      <c r="Q189" s="25"/>
      <c r="R189" s="52">
        <f>VLOOKUP(B189,[1]Hoja2!$A$3:$M$774,13,0)</f>
        <v>19209.39</v>
      </c>
      <c r="S189" s="18">
        <f t="shared" si="8"/>
        <v>0</v>
      </c>
    </row>
    <row r="190" spans="1:19" ht="30" x14ac:dyDescent="0.25">
      <c r="A190" s="4">
        <v>182</v>
      </c>
      <c r="B190" s="4" t="s">
        <v>575</v>
      </c>
      <c r="C190" s="4" t="s">
        <v>1120</v>
      </c>
      <c r="D190" s="4" t="s">
        <v>99</v>
      </c>
      <c r="E190" s="4" t="s">
        <v>780</v>
      </c>
      <c r="F190" s="4" t="s">
        <v>787</v>
      </c>
      <c r="G190" s="14">
        <v>40000</v>
      </c>
      <c r="H190" s="4">
        <v>0</v>
      </c>
      <c r="I190" s="14">
        <v>40000</v>
      </c>
      <c r="J190" s="14">
        <f>+I190*2.87%</f>
        <v>1148</v>
      </c>
      <c r="K190" s="14">
        <v>442.65</v>
      </c>
      <c r="L190" s="14">
        <f>+I190*3.04%</f>
        <v>1216</v>
      </c>
      <c r="M190" s="14">
        <v>325</v>
      </c>
      <c r="N190" s="14">
        <f>+J190+K190+L190+M190</f>
        <v>3131.65</v>
      </c>
      <c r="O190" s="14">
        <f>+I190-N190</f>
        <v>36868.35</v>
      </c>
      <c r="Q190" s="25"/>
      <c r="R190" s="52" t="e">
        <f>VLOOKUP(B190,[1]Hoja2!$A$3:$M$774,13,0)</f>
        <v>#N/A</v>
      </c>
      <c r="S190" s="18" t="e">
        <f t="shared" si="8"/>
        <v>#N/A</v>
      </c>
    </row>
    <row r="191" spans="1:19" ht="24.75" customHeight="1" x14ac:dyDescent="0.25">
      <c r="A191" s="4">
        <v>183</v>
      </c>
      <c r="B191" s="4" t="s">
        <v>1122</v>
      </c>
      <c r="C191" s="4" t="s">
        <v>689</v>
      </c>
      <c r="D191" s="4" t="s">
        <v>34</v>
      </c>
      <c r="E191" s="4" t="s">
        <v>778</v>
      </c>
      <c r="F191" s="4" t="s">
        <v>786</v>
      </c>
      <c r="G191" s="14">
        <v>100000</v>
      </c>
      <c r="H191" s="4">
        <v>0</v>
      </c>
      <c r="I191" s="14">
        <v>100000</v>
      </c>
      <c r="J191" s="20">
        <v>2870</v>
      </c>
      <c r="K191" s="14">
        <v>12105.37</v>
      </c>
      <c r="L191" s="14">
        <v>3040</v>
      </c>
      <c r="M191" s="14">
        <v>25</v>
      </c>
      <c r="N191" s="14">
        <f t="shared" si="9"/>
        <v>18040.370000000003</v>
      </c>
      <c r="O191" s="14">
        <f t="shared" si="7"/>
        <v>81959.63</v>
      </c>
      <c r="Q191" s="25"/>
      <c r="R191" s="52">
        <f>VLOOKUP(B191,[1]Hoja2!$A$3:$M$774,13,0)</f>
        <v>81959.63</v>
      </c>
      <c r="S191" s="18">
        <f t="shared" si="8"/>
        <v>0</v>
      </c>
    </row>
    <row r="192" spans="1:19" ht="36.75" customHeight="1" x14ac:dyDescent="0.25">
      <c r="A192" s="4">
        <v>184</v>
      </c>
      <c r="B192" s="4" t="s">
        <v>131</v>
      </c>
      <c r="C192" s="4" t="s">
        <v>689</v>
      </c>
      <c r="D192" s="4" t="s">
        <v>1292</v>
      </c>
      <c r="E192" s="4" t="s">
        <v>778</v>
      </c>
      <c r="F192" s="4" t="s">
        <v>787</v>
      </c>
      <c r="G192" s="14">
        <v>100000</v>
      </c>
      <c r="H192" s="4">
        <v>0</v>
      </c>
      <c r="I192" s="14">
        <v>100000</v>
      </c>
      <c r="J192" s="14">
        <v>2870</v>
      </c>
      <c r="K192" s="14">
        <v>11349.14</v>
      </c>
      <c r="L192" s="14">
        <v>3040</v>
      </c>
      <c r="M192" s="14">
        <v>3049.9</v>
      </c>
      <c r="N192" s="14">
        <f>+J192+K192+L192+M192</f>
        <v>20309.04</v>
      </c>
      <c r="O192" s="14">
        <f>+I192-N192</f>
        <v>79690.959999999992</v>
      </c>
      <c r="Q192" s="25"/>
      <c r="R192" s="52">
        <f>VLOOKUP(B192,[1]Hoja2!$A$3:$M$774,13,0)</f>
        <v>79690.960000000006</v>
      </c>
      <c r="S192" s="18">
        <f t="shared" si="8"/>
        <v>0</v>
      </c>
    </row>
    <row r="193" spans="1:19" ht="24.75" customHeight="1" x14ac:dyDescent="0.25">
      <c r="A193" s="4">
        <v>185</v>
      </c>
      <c r="B193" s="4" t="s">
        <v>169</v>
      </c>
      <c r="C193" s="4" t="s">
        <v>689</v>
      </c>
      <c r="D193" s="4" t="s">
        <v>21</v>
      </c>
      <c r="E193" s="4" t="s">
        <v>780</v>
      </c>
      <c r="F193" s="4" t="s">
        <v>786</v>
      </c>
      <c r="G193" s="14">
        <v>50000</v>
      </c>
      <c r="H193" s="4">
        <v>0</v>
      </c>
      <c r="I193" s="14">
        <v>50000</v>
      </c>
      <c r="J193" s="14">
        <v>1435</v>
      </c>
      <c r="K193" s="14">
        <v>1854</v>
      </c>
      <c r="L193" s="14">
        <v>1520</v>
      </c>
      <c r="M193" s="14">
        <v>425</v>
      </c>
      <c r="N193" s="14">
        <f t="shared" si="9"/>
        <v>5234</v>
      </c>
      <c r="O193" s="14">
        <f t="shared" si="7"/>
        <v>44766</v>
      </c>
      <c r="Q193" s="25"/>
      <c r="R193" s="52">
        <f>VLOOKUP(B193,[1]Hoja2!$A$3:$M$774,13,0)</f>
        <v>44766</v>
      </c>
      <c r="S193" s="18">
        <f t="shared" si="8"/>
        <v>0</v>
      </c>
    </row>
    <row r="194" spans="1:19" ht="24.75" customHeight="1" x14ac:dyDescent="0.25">
      <c r="A194" s="4">
        <v>186</v>
      </c>
      <c r="B194" s="4" t="s">
        <v>30</v>
      </c>
      <c r="C194" s="4" t="s">
        <v>689</v>
      </c>
      <c r="D194" s="4" t="s">
        <v>31</v>
      </c>
      <c r="E194" s="4" t="s">
        <v>778</v>
      </c>
      <c r="F194" s="4" t="s">
        <v>786</v>
      </c>
      <c r="G194" s="32">
        <v>60000</v>
      </c>
      <c r="H194">
        <v>0</v>
      </c>
      <c r="I194" s="32">
        <v>60000</v>
      </c>
      <c r="J194" s="32">
        <v>1722</v>
      </c>
      <c r="K194" s="32">
        <v>3184.19</v>
      </c>
      <c r="L194" s="32">
        <v>1824</v>
      </c>
      <c r="M194" s="32">
        <v>2237.4499999999998</v>
      </c>
      <c r="N194" s="14">
        <f t="shared" si="9"/>
        <v>8967.64</v>
      </c>
      <c r="O194" s="14">
        <f t="shared" si="7"/>
        <v>51032.36</v>
      </c>
      <c r="Q194" s="25"/>
      <c r="R194" s="52">
        <f>VLOOKUP(B194,[1]Hoja2!$A$3:$M$774,13,0)</f>
        <v>51032.36</v>
      </c>
      <c r="S194" s="18">
        <f t="shared" si="8"/>
        <v>0</v>
      </c>
    </row>
    <row r="195" spans="1:19" ht="24.75" customHeight="1" x14ac:dyDescent="0.25">
      <c r="A195" s="4">
        <v>187</v>
      </c>
      <c r="B195" s="4" t="s">
        <v>47</v>
      </c>
      <c r="C195" s="4" t="s">
        <v>689</v>
      </c>
      <c r="D195" s="4" t="s">
        <v>34</v>
      </c>
      <c r="E195" s="4" t="s">
        <v>778</v>
      </c>
      <c r="F195" s="4" t="s">
        <v>786</v>
      </c>
      <c r="G195" s="14">
        <v>75000</v>
      </c>
      <c r="H195" s="4">
        <v>0</v>
      </c>
      <c r="I195" s="14">
        <v>75000</v>
      </c>
      <c r="J195" s="14">
        <v>2152.5</v>
      </c>
      <c r="K195" s="14">
        <v>6309.38</v>
      </c>
      <c r="L195" s="14">
        <v>2280</v>
      </c>
      <c r="M195" s="14">
        <v>975</v>
      </c>
      <c r="N195" s="14">
        <f t="shared" si="9"/>
        <v>11716.880000000001</v>
      </c>
      <c r="O195" s="14">
        <f t="shared" si="7"/>
        <v>63283.119999999995</v>
      </c>
      <c r="Q195" s="25"/>
      <c r="R195" s="52">
        <f>VLOOKUP(B195,[1]Hoja2!$A$3:$M$774,13,0)</f>
        <v>63283.12</v>
      </c>
      <c r="S195" s="18">
        <f t="shared" si="8"/>
        <v>0</v>
      </c>
    </row>
    <row r="196" spans="1:19" ht="30" x14ac:dyDescent="0.25">
      <c r="A196" s="4">
        <v>188</v>
      </c>
      <c r="B196" s="4" t="s">
        <v>85</v>
      </c>
      <c r="C196" s="4" t="s">
        <v>689</v>
      </c>
      <c r="D196" s="4" t="s">
        <v>36</v>
      </c>
      <c r="E196" s="4" t="s">
        <v>780</v>
      </c>
      <c r="F196" s="4" t="s">
        <v>787</v>
      </c>
      <c r="G196" s="14">
        <v>50000</v>
      </c>
      <c r="H196" s="4">
        <v>0</v>
      </c>
      <c r="I196" s="14">
        <v>50000</v>
      </c>
      <c r="J196" s="14">
        <v>1435</v>
      </c>
      <c r="K196" s="14">
        <v>1854</v>
      </c>
      <c r="L196" s="14">
        <v>1520</v>
      </c>
      <c r="M196" s="32">
        <v>31529.16</v>
      </c>
      <c r="N196" s="14">
        <f t="shared" si="9"/>
        <v>36338.160000000003</v>
      </c>
      <c r="O196" s="14">
        <f t="shared" si="7"/>
        <v>13661.839999999997</v>
      </c>
      <c r="Q196" s="25"/>
      <c r="R196" s="52">
        <f>VLOOKUP(B196,[1]Hoja2!$A$3:$M$774,13,0)</f>
        <v>13661.84</v>
      </c>
      <c r="S196" s="18">
        <f t="shared" si="8"/>
        <v>0</v>
      </c>
    </row>
    <row r="197" spans="1:19" ht="30" x14ac:dyDescent="0.25">
      <c r="A197" s="4">
        <v>189</v>
      </c>
      <c r="B197" s="4" t="s">
        <v>68</v>
      </c>
      <c r="C197" s="4" t="s">
        <v>689</v>
      </c>
      <c r="D197" s="4" t="s">
        <v>31</v>
      </c>
      <c r="E197" s="4" t="s">
        <v>778</v>
      </c>
      <c r="F197" s="4" t="s">
        <v>786</v>
      </c>
      <c r="G197" s="14">
        <v>60000</v>
      </c>
      <c r="H197" s="4">
        <v>0</v>
      </c>
      <c r="I197" s="14">
        <v>60000</v>
      </c>
      <c r="J197" s="14">
        <v>1722</v>
      </c>
      <c r="K197" s="14">
        <v>3486.68</v>
      </c>
      <c r="L197" s="14">
        <v>1824</v>
      </c>
      <c r="M197" s="14">
        <v>1922</v>
      </c>
      <c r="N197" s="14">
        <f t="shared" si="9"/>
        <v>8954.68</v>
      </c>
      <c r="O197" s="14">
        <f t="shared" si="7"/>
        <v>51045.32</v>
      </c>
      <c r="Q197" s="25"/>
      <c r="R197" s="52">
        <f>VLOOKUP(B197,[1]Hoja2!$A$3:$M$774,13,0)</f>
        <v>51045.32</v>
      </c>
      <c r="S197" s="18">
        <f t="shared" si="8"/>
        <v>0</v>
      </c>
    </row>
    <row r="198" spans="1:19" ht="30" x14ac:dyDescent="0.25">
      <c r="A198" s="4">
        <v>190</v>
      </c>
      <c r="B198" s="4" t="s">
        <v>317</v>
      </c>
      <c r="C198" s="4" t="s">
        <v>689</v>
      </c>
      <c r="D198" s="4" t="s">
        <v>133</v>
      </c>
      <c r="E198" s="4" t="s">
        <v>778</v>
      </c>
      <c r="F198" s="4" t="s">
        <v>786</v>
      </c>
      <c r="G198" s="14">
        <v>40000</v>
      </c>
      <c r="H198" s="4">
        <v>0</v>
      </c>
      <c r="I198" s="14">
        <v>40000</v>
      </c>
      <c r="J198" s="14">
        <v>1148</v>
      </c>
      <c r="K198" s="14">
        <v>442.65</v>
      </c>
      <c r="L198" s="14">
        <v>1216</v>
      </c>
      <c r="M198" s="14">
        <v>25</v>
      </c>
      <c r="N198" s="14">
        <f t="shared" si="9"/>
        <v>2831.65</v>
      </c>
      <c r="O198" s="14">
        <f t="shared" si="7"/>
        <v>37168.35</v>
      </c>
      <c r="Q198" s="25"/>
      <c r="R198" s="52">
        <f>VLOOKUP(B198,[1]Hoja2!$A$3:$M$774,13,0)</f>
        <v>37168.35</v>
      </c>
      <c r="S198" s="18">
        <f t="shared" si="8"/>
        <v>0</v>
      </c>
    </row>
    <row r="199" spans="1:19" ht="30" x14ac:dyDescent="0.25">
      <c r="A199" s="4">
        <v>191</v>
      </c>
      <c r="B199" s="4" t="s">
        <v>599</v>
      </c>
      <c r="C199" s="4" t="s">
        <v>689</v>
      </c>
      <c r="D199" s="4" t="s">
        <v>21</v>
      </c>
      <c r="E199" s="4" t="s">
        <v>778</v>
      </c>
      <c r="F199" s="4" t="s">
        <v>787</v>
      </c>
      <c r="G199" s="14">
        <v>50000</v>
      </c>
      <c r="H199" s="4">
        <v>0</v>
      </c>
      <c r="I199" s="14">
        <v>50000</v>
      </c>
      <c r="J199" s="14">
        <v>1435</v>
      </c>
      <c r="K199" s="14">
        <v>1854</v>
      </c>
      <c r="L199" s="14">
        <v>1520</v>
      </c>
      <c r="M199" s="14">
        <v>1025</v>
      </c>
      <c r="N199" s="14">
        <f t="shared" si="9"/>
        <v>5834</v>
      </c>
      <c r="O199" s="14">
        <f t="shared" si="7"/>
        <v>44166</v>
      </c>
      <c r="Q199" s="25"/>
      <c r="R199" s="52">
        <f>VLOOKUP(B199,[1]Hoja2!$A$3:$M$774,13,0)</f>
        <v>44166</v>
      </c>
      <c r="S199" s="18">
        <f t="shared" si="8"/>
        <v>0</v>
      </c>
    </row>
    <row r="200" spans="1:19" ht="30" x14ac:dyDescent="0.25">
      <c r="A200" s="4">
        <v>192</v>
      </c>
      <c r="B200" s="4" t="s">
        <v>631</v>
      </c>
      <c r="C200" s="4" t="s">
        <v>689</v>
      </c>
      <c r="D200" s="4" t="s">
        <v>59</v>
      </c>
      <c r="E200" s="4" t="s">
        <v>778</v>
      </c>
      <c r="F200" s="4" t="s">
        <v>786</v>
      </c>
      <c r="G200" s="14">
        <v>50000</v>
      </c>
      <c r="H200" s="4">
        <v>0</v>
      </c>
      <c r="I200" s="14">
        <v>50000</v>
      </c>
      <c r="J200" s="14">
        <v>1435</v>
      </c>
      <c r="K200" s="14">
        <v>1854</v>
      </c>
      <c r="L200" s="14">
        <v>1520</v>
      </c>
      <c r="M200" s="14">
        <v>825</v>
      </c>
      <c r="N200" s="14">
        <f t="shared" si="9"/>
        <v>5634</v>
      </c>
      <c r="O200" s="14">
        <f t="shared" si="7"/>
        <v>44366</v>
      </c>
      <c r="Q200" s="25"/>
      <c r="R200" s="52">
        <f>VLOOKUP(B200,[1]Hoja2!$A$3:$M$774,13,0)</f>
        <v>44366</v>
      </c>
      <c r="S200" s="18">
        <f t="shared" si="8"/>
        <v>0</v>
      </c>
    </row>
    <row r="201" spans="1:19" ht="30" x14ac:dyDescent="0.25">
      <c r="A201" s="4">
        <v>193</v>
      </c>
      <c r="B201" s="4" t="s">
        <v>475</v>
      </c>
      <c r="C201" s="4" t="s">
        <v>673</v>
      </c>
      <c r="D201" s="4" t="s">
        <v>21</v>
      </c>
      <c r="E201" s="4" t="s">
        <v>780</v>
      </c>
      <c r="F201" s="4" t="s">
        <v>786</v>
      </c>
      <c r="G201" s="14">
        <v>50000</v>
      </c>
      <c r="H201" s="4">
        <v>0</v>
      </c>
      <c r="I201" s="14">
        <v>50000</v>
      </c>
      <c r="J201" s="14">
        <v>1435</v>
      </c>
      <c r="K201" s="14">
        <v>1854</v>
      </c>
      <c r="L201" s="14">
        <v>1520</v>
      </c>
      <c r="M201" s="14">
        <v>25</v>
      </c>
      <c r="N201" s="14">
        <f t="shared" si="9"/>
        <v>4834</v>
      </c>
      <c r="O201" s="14">
        <f t="shared" ref="O201:O262" si="10">+I201-N201</f>
        <v>45166</v>
      </c>
      <c r="Q201" s="25"/>
      <c r="R201" s="52">
        <f>VLOOKUP(B201,[1]Hoja2!$A$3:$M$774,13,0)</f>
        <v>45166</v>
      </c>
      <c r="S201" s="18">
        <f t="shared" si="8"/>
        <v>0</v>
      </c>
    </row>
    <row r="202" spans="1:19" ht="24.75" customHeight="1" x14ac:dyDescent="0.25">
      <c r="A202" s="4">
        <v>194</v>
      </c>
      <c r="B202" s="4" t="s">
        <v>695</v>
      </c>
      <c r="C202" s="4" t="s">
        <v>673</v>
      </c>
      <c r="D202" s="4" t="s">
        <v>40</v>
      </c>
      <c r="E202" s="4" t="s">
        <v>778</v>
      </c>
      <c r="F202" s="4" t="s">
        <v>787</v>
      </c>
      <c r="G202" s="14">
        <v>60000</v>
      </c>
      <c r="H202" s="4">
        <v>0</v>
      </c>
      <c r="I202" s="14">
        <v>60000</v>
      </c>
      <c r="J202" s="14">
        <v>1722</v>
      </c>
      <c r="K202" s="32">
        <v>3486.68</v>
      </c>
      <c r="L202" s="14">
        <v>1824</v>
      </c>
      <c r="M202">
        <v>425</v>
      </c>
      <c r="N202" s="14">
        <f t="shared" si="9"/>
        <v>7457.68</v>
      </c>
      <c r="O202" s="14">
        <f t="shared" si="10"/>
        <v>52542.32</v>
      </c>
      <c r="Q202" s="25"/>
      <c r="R202" s="52">
        <f>VLOOKUP(B202,[1]Hoja2!$A$3:$M$774,13,0)</f>
        <v>52542.32</v>
      </c>
      <c r="S202" s="18">
        <f t="shared" ref="S202:S265" si="11">+O202-R202</f>
        <v>0</v>
      </c>
    </row>
    <row r="203" spans="1:19" ht="30" x14ac:dyDescent="0.25">
      <c r="A203" s="4">
        <v>195</v>
      </c>
      <c r="B203" s="4" t="s">
        <v>600</v>
      </c>
      <c r="C203" s="4" t="s">
        <v>673</v>
      </c>
      <c r="D203" s="4" t="s">
        <v>21</v>
      </c>
      <c r="E203" s="4" t="s">
        <v>780</v>
      </c>
      <c r="F203" s="4" t="s">
        <v>786</v>
      </c>
      <c r="G203" s="14">
        <v>50000</v>
      </c>
      <c r="H203" s="4">
        <v>0</v>
      </c>
      <c r="I203" s="14">
        <v>50000</v>
      </c>
      <c r="J203" s="14">
        <f>+I203*2.87%</f>
        <v>1435</v>
      </c>
      <c r="K203" s="14">
        <v>1854</v>
      </c>
      <c r="L203" s="14">
        <v>1520</v>
      </c>
      <c r="M203" s="14">
        <v>975</v>
      </c>
      <c r="N203" s="14">
        <f t="shared" si="9"/>
        <v>5784</v>
      </c>
      <c r="O203" s="14">
        <f t="shared" si="10"/>
        <v>44216</v>
      </c>
      <c r="Q203" s="25"/>
      <c r="R203" s="52">
        <f>VLOOKUP(B203,[1]Hoja2!$A$3:$M$774,13,0)</f>
        <v>44216</v>
      </c>
      <c r="S203" s="18">
        <f t="shared" si="11"/>
        <v>0</v>
      </c>
    </row>
    <row r="204" spans="1:19" ht="30" x14ac:dyDescent="0.25">
      <c r="A204" s="4">
        <v>196</v>
      </c>
      <c r="B204" s="4" t="s">
        <v>715</v>
      </c>
      <c r="C204" s="4" t="s">
        <v>673</v>
      </c>
      <c r="D204" s="4" t="s">
        <v>36</v>
      </c>
      <c r="E204" s="4" t="s">
        <v>778</v>
      </c>
      <c r="F204" s="4" t="s">
        <v>786</v>
      </c>
      <c r="G204" s="14">
        <v>50000</v>
      </c>
      <c r="H204" s="4">
        <v>0</v>
      </c>
      <c r="I204" s="14">
        <v>50000</v>
      </c>
      <c r="J204" s="14">
        <v>1435</v>
      </c>
      <c r="K204" s="14">
        <v>1854</v>
      </c>
      <c r="L204" s="14">
        <v>1520</v>
      </c>
      <c r="M204" s="32">
        <v>11525</v>
      </c>
      <c r="N204" s="14">
        <f t="shared" si="9"/>
        <v>16334</v>
      </c>
      <c r="O204" s="14">
        <f t="shared" si="10"/>
        <v>33666</v>
      </c>
      <c r="Q204" s="25"/>
      <c r="R204" s="52">
        <f>VLOOKUP(B204,[1]Hoja2!$A$3:$M$774,13,0)</f>
        <v>33666</v>
      </c>
      <c r="S204" s="18">
        <f t="shared" si="11"/>
        <v>0</v>
      </c>
    </row>
    <row r="205" spans="1:19" ht="24.75" customHeight="1" x14ac:dyDescent="0.25">
      <c r="A205" s="4">
        <v>197</v>
      </c>
      <c r="B205" s="4" t="s">
        <v>736</v>
      </c>
      <c r="C205" s="4" t="s">
        <v>673</v>
      </c>
      <c r="D205" s="4" t="s">
        <v>376</v>
      </c>
      <c r="E205" s="4" t="s">
        <v>780</v>
      </c>
      <c r="F205" s="4" t="s">
        <v>786</v>
      </c>
      <c r="G205" s="14">
        <v>22050</v>
      </c>
      <c r="H205" s="4">
        <v>0</v>
      </c>
      <c r="I205" s="14">
        <v>22050</v>
      </c>
      <c r="J205" s="14">
        <v>632.84</v>
      </c>
      <c r="K205" s="14">
        <v>0</v>
      </c>
      <c r="L205" s="14">
        <v>670.32</v>
      </c>
      <c r="M205" s="14">
        <v>449</v>
      </c>
      <c r="N205" s="14">
        <f t="shared" si="9"/>
        <v>1752.16</v>
      </c>
      <c r="O205" s="14">
        <f t="shared" si="10"/>
        <v>20297.84</v>
      </c>
      <c r="Q205" s="25"/>
      <c r="R205" s="52">
        <f>VLOOKUP(B205,[1]Hoja2!$A$3:$M$774,13,0)</f>
        <v>20297.84</v>
      </c>
      <c r="S205" s="18">
        <f t="shared" si="11"/>
        <v>0</v>
      </c>
    </row>
    <row r="206" spans="1:19" ht="30" x14ac:dyDescent="0.25">
      <c r="A206" s="4">
        <v>198</v>
      </c>
      <c r="B206" s="4" t="s">
        <v>750</v>
      </c>
      <c r="C206" s="4" t="s">
        <v>673</v>
      </c>
      <c r="D206" s="4" t="s">
        <v>36</v>
      </c>
      <c r="E206" s="4" t="s">
        <v>778</v>
      </c>
      <c r="F206" s="4" t="s">
        <v>786</v>
      </c>
      <c r="G206" s="14">
        <v>50000</v>
      </c>
      <c r="H206" s="4">
        <v>0</v>
      </c>
      <c r="I206" s="14">
        <v>50000</v>
      </c>
      <c r="J206" s="14">
        <v>1435</v>
      </c>
      <c r="K206" s="14">
        <v>1854</v>
      </c>
      <c r="L206" s="14">
        <v>1520</v>
      </c>
      <c r="M206" s="14">
        <v>18971.439999999999</v>
      </c>
      <c r="N206" s="14">
        <f t="shared" si="9"/>
        <v>23780.44</v>
      </c>
      <c r="O206" s="14">
        <f t="shared" si="10"/>
        <v>26219.56</v>
      </c>
      <c r="Q206" s="25"/>
      <c r="R206" s="52">
        <f>VLOOKUP(B206,[1]Hoja2!$A$3:$M$774,13,0)</f>
        <v>26219.56</v>
      </c>
      <c r="S206" s="18">
        <f t="shared" si="11"/>
        <v>0</v>
      </c>
    </row>
    <row r="207" spans="1:19" ht="30" x14ac:dyDescent="0.25">
      <c r="A207" s="4">
        <v>199</v>
      </c>
      <c r="B207" s="4" t="s">
        <v>44</v>
      </c>
      <c r="C207" s="4" t="s">
        <v>1312</v>
      </c>
      <c r="D207" s="4" t="s">
        <v>45</v>
      </c>
      <c r="E207" s="4" t="s">
        <v>779</v>
      </c>
      <c r="F207" s="4" t="s">
        <v>787</v>
      </c>
      <c r="G207" s="14">
        <v>22050</v>
      </c>
      <c r="H207" s="4">
        <v>0</v>
      </c>
      <c r="I207" s="14">
        <v>22050</v>
      </c>
      <c r="J207" s="14">
        <v>632.84</v>
      </c>
      <c r="K207" s="14">
        <v>0</v>
      </c>
      <c r="L207" s="14">
        <v>670.32</v>
      </c>
      <c r="M207" s="14">
        <v>25</v>
      </c>
      <c r="N207" s="14">
        <f t="shared" si="9"/>
        <v>1328.16</v>
      </c>
      <c r="O207" s="14">
        <f t="shared" si="10"/>
        <v>20721.84</v>
      </c>
      <c r="Q207" s="25"/>
      <c r="R207" s="52">
        <f>VLOOKUP(B207,[1]Hoja2!$A$3:$M$774,13,0)</f>
        <v>20721.84</v>
      </c>
      <c r="S207" s="18">
        <f t="shared" si="11"/>
        <v>0</v>
      </c>
    </row>
    <row r="208" spans="1:19" ht="30" x14ac:dyDescent="0.25">
      <c r="A208" s="4">
        <v>200</v>
      </c>
      <c r="B208" s="4" t="s">
        <v>429</v>
      </c>
      <c r="C208" s="4" t="s">
        <v>1312</v>
      </c>
      <c r="D208" s="4" t="s">
        <v>45</v>
      </c>
      <c r="E208" s="4" t="s">
        <v>779</v>
      </c>
      <c r="F208" s="4" t="s">
        <v>787</v>
      </c>
      <c r="G208" s="14">
        <v>26000</v>
      </c>
      <c r="H208" s="4">
        <v>0</v>
      </c>
      <c r="I208" s="14">
        <v>26000</v>
      </c>
      <c r="J208" s="14">
        <v>746.2</v>
      </c>
      <c r="K208" s="14">
        <v>0</v>
      </c>
      <c r="L208" s="14">
        <v>790.4</v>
      </c>
      <c r="M208" s="14">
        <v>25</v>
      </c>
      <c r="N208" s="14">
        <f t="shared" si="9"/>
        <v>1561.6</v>
      </c>
      <c r="O208" s="14">
        <f t="shared" si="10"/>
        <v>24438.400000000001</v>
      </c>
      <c r="Q208" s="25"/>
      <c r="R208" s="52">
        <f>VLOOKUP(B208,[1]Hoja2!$A$3:$M$774,13,0)</f>
        <v>24438.400000000001</v>
      </c>
      <c r="S208" s="18">
        <f t="shared" si="11"/>
        <v>0</v>
      </c>
    </row>
    <row r="209" spans="1:19" ht="30" x14ac:dyDescent="0.25">
      <c r="A209" s="4">
        <v>201</v>
      </c>
      <c r="B209" s="4" t="s">
        <v>532</v>
      </c>
      <c r="C209" s="4" t="s">
        <v>1312</v>
      </c>
      <c r="D209" s="4" t="s">
        <v>94</v>
      </c>
      <c r="E209" s="4" t="s">
        <v>778</v>
      </c>
      <c r="F209" s="4" t="s">
        <v>786</v>
      </c>
      <c r="G209" s="14">
        <v>35000</v>
      </c>
      <c r="H209" s="4">
        <v>0</v>
      </c>
      <c r="I209" s="14">
        <v>35000</v>
      </c>
      <c r="J209" s="14">
        <v>1004.5</v>
      </c>
      <c r="K209" s="14">
        <v>0</v>
      </c>
      <c r="L209" s="14">
        <v>1064</v>
      </c>
      <c r="M209" s="14">
        <v>25</v>
      </c>
      <c r="N209" s="14">
        <f t="shared" si="9"/>
        <v>2093.5</v>
      </c>
      <c r="O209" s="14">
        <f t="shared" si="10"/>
        <v>32906.5</v>
      </c>
      <c r="Q209" s="25"/>
      <c r="R209" s="52">
        <f>VLOOKUP(B209,[1]Hoja2!$A$3:$M$774,13,0)</f>
        <v>32906.5</v>
      </c>
      <c r="S209" s="18">
        <f t="shared" si="11"/>
        <v>0</v>
      </c>
    </row>
    <row r="210" spans="1:19" ht="30" x14ac:dyDescent="0.25">
      <c r="A210" s="4">
        <v>202</v>
      </c>
      <c r="B210" s="4" t="s">
        <v>536</v>
      </c>
      <c r="C210" s="4" t="s">
        <v>1312</v>
      </c>
      <c r="D210" s="4" t="s">
        <v>94</v>
      </c>
      <c r="E210" s="4" t="s">
        <v>778</v>
      </c>
      <c r="F210" s="4" t="s">
        <v>787</v>
      </c>
      <c r="G210" s="14">
        <v>35000</v>
      </c>
      <c r="H210" s="4">
        <v>0</v>
      </c>
      <c r="I210" s="14">
        <v>35000</v>
      </c>
      <c r="J210" s="14">
        <v>1004.5</v>
      </c>
      <c r="K210" s="14">
        <v>0</v>
      </c>
      <c r="L210" s="14">
        <v>1064</v>
      </c>
      <c r="M210" s="14">
        <v>425</v>
      </c>
      <c r="N210" s="14">
        <f t="shared" si="9"/>
        <v>2493.5</v>
      </c>
      <c r="O210" s="14">
        <f t="shared" si="10"/>
        <v>32506.5</v>
      </c>
      <c r="Q210" s="25"/>
      <c r="R210" s="52">
        <f>VLOOKUP(B210,[1]Hoja2!$A$3:$M$774,13,0)</f>
        <v>32506.5</v>
      </c>
      <c r="S210" s="18">
        <f t="shared" si="11"/>
        <v>0</v>
      </c>
    </row>
    <row r="211" spans="1:19" ht="30" x14ac:dyDescent="0.25">
      <c r="A211" s="4">
        <v>203</v>
      </c>
      <c r="B211" s="4" t="s">
        <v>691</v>
      </c>
      <c r="C211" s="4" t="s">
        <v>1312</v>
      </c>
      <c r="D211" s="4" t="s">
        <v>21</v>
      </c>
      <c r="E211" s="4" t="s">
        <v>780</v>
      </c>
      <c r="F211" s="4" t="s">
        <v>787</v>
      </c>
      <c r="G211" s="14">
        <v>50000</v>
      </c>
      <c r="H211" s="4">
        <v>0</v>
      </c>
      <c r="I211" s="14">
        <v>50000</v>
      </c>
      <c r="J211" s="14">
        <v>1435</v>
      </c>
      <c r="K211" s="14">
        <v>1854</v>
      </c>
      <c r="L211" s="14">
        <v>1520</v>
      </c>
      <c r="M211" s="14">
        <v>2125</v>
      </c>
      <c r="N211" s="14">
        <f t="shared" si="9"/>
        <v>6934</v>
      </c>
      <c r="O211" s="14">
        <f t="shared" si="10"/>
        <v>43066</v>
      </c>
      <c r="Q211" s="25"/>
      <c r="R211" s="52">
        <f>VLOOKUP(B211,[1]Hoja2!$A$3:$M$774,13,0)</f>
        <v>43066</v>
      </c>
      <c r="S211" s="18">
        <f t="shared" si="11"/>
        <v>0</v>
      </c>
    </row>
    <row r="212" spans="1:19" ht="30" x14ac:dyDescent="0.25">
      <c r="A212" s="4">
        <v>204</v>
      </c>
      <c r="B212" s="4" t="s">
        <v>694</v>
      </c>
      <c r="C212" s="4" t="s">
        <v>1312</v>
      </c>
      <c r="D212" s="4" t="s">
        <v>21</v>
      </c>
      <c r="E212" s="4" t="s">
        <v>778</v>
      </c>
      <c r="F212" s="4" t="s">
        <v>787</v>
      </c>
      <c r="G212" s="14">
        <v>50000</v>
      </c>
      <c r="H212" s="4">
        <v>0</v>
      </c>
      <c r="I212" s="14">
        <v>50000</v>
      </c>
      <c r="J212" s="14">
        <v>1435</v>
      </c>
      <c r="K212" s="14">
        <v>1854</v>
      </c>
      <c r="L212" s="14">
        <v>1520</v>
      </c>
      <c r="M212" s="14">
        <v>425</v>
      </c>
      <c r="N212" s="14">
        <f t="shared" si="9"/>
        <v>5234</v>
      </c>
      <c r="O212" s="14">
        <f t="shared" si="10"/>
        <v>44766</v>
      </c>
      <c r="Q212" s="25"/>
      <c r="R212" s="52">
        <f>VLOOKUP(B212,[1]Hoja2!$A$3:$M$774,13,0)</f>
        <v>44766</v>
      </c>
      <c r="S212" s="18">
        <f t="shared" si="11"/>
        <v>0</v>
      </c>
    </row>
    <row r="213" spans="1:19" ht="30" x14ac:dyDescent="0.25">
      <c r="A213" s="4">
        <v>205</v>
      </c>
      <c r="B213" s="4" t="s">
        <v>482</v>
      </c>
      <c r="C213" s="4" t="s">
        <v>1312</v>
      </c>
      <c r="D213" s="4" t="s">
        <v>45</v>
      </c>
      <c r="E213" s="4" t="s">
        <v>779</v>
      </c>
      <c r="F213" s="4" t="s">
        <v>787</v>
      </c>
      <c r="G213" s="14">
        <v>22050</v>
      </c>
      <c r="H213" s="4">
        <v>0</v>
      </c>
      <c r="I213" s="14">
        <v>22050</v>
      </c>
      <c r="J213" s="14">
        <v>632.84</v>
      </c>
      <c r="K213" s="14">
        <v>0</v>
      </c>
      <c r="L213" s="14">
        <v>670.32</v>
      </c>
      <c r="M213" s="14">
        <v>25</v>
      </c>
      <c r="N213" s="14">
        <f t="shared" si="9"/>
        <v>1328.16</v>
      </c>
      <c r="O213" s="14">
        <f t="shared" si="10"/>
        <v>20721.84</v>
      </c>
      <c r="Q213" s="25"/>
      <c r="R213" s="52">
        <f>VLOOKUP(B213,[1]Hoja2!$A$3:$M$774,13,0)</f>
        <v>20721.84</v>
      </c>
      <c r="S213" s="18">
        <f t="shared" si="11"/>
        <v>0</v>
      </c>
    </row>
    <row r="214" spans="1:19" ht="30" x14ac:dyDescent="0.25">
      <c r="A214" s="4">
        <v>206</v>
      </c>
      <c r="B214" s="4" t="s">
        <v>83</v>
      </c>
      <c r="C214" s="4" t="s">
        <v>1313</v>
      </c>
      <c r="D214" s="4" t="s">
        <v>21</v>
      </c>
      <c r="E214" s="4" t="s">
        <v>778</v>
      </c>
      <c r="F214" s="4" t="s">
        <v>786</v>
      </c>
      <c r="G214" s="14">
        <v>50000</v>
      </c>
      <c r="H214" s="4">
        <v>0</v>
      </c>
      <c r="I214" s="14">
        <v>50000</v>
      </c>
      <c r="J214" s="14">
        <v>1435</v>
      </c>
      <c r="K214" s="14">
        <v>1627.13</v>
      </c>
      <c r="L214" s="14">
        <v>1520</v>
      </c>
      <c r="M214" s="14">
        <v>4237.45</v>
      </c>
      <c r="N214" s="14">
        <f t="shared" si="9"/>
        <v>8819.58</v>
      </c>
      <c r="O214" s="14">
        <f t="shared" si="10"/>
        <v>41180.42</v>
      </c>
      <c r="Q214" s="25"/>
      <c r="R214" s="52">
        <f>VLOOKUP(B214,[1]Hoja2!$A$3:$M$774,13,0)</f>
        <v>41180.42</v>
      </c>
      <c r="S214" s="18">
        <f t="shared" si="11"/>
        <v>0</v>
      </c>
    </row>
    <row r="215" spans="1:19" ht="30" x14ac:dyDescent="0.25">
      <c r="A215" s="4">
        <v>207</v>
      </c>
      <c r="B215" s="4" t="s">
        <v>153</v>
      </c>
      <c r="C215" s="4" t="s">
        <v>1313</v>
      </c>
      <c r="D215" s="4" t="s">
        <v>21</v>
      </c>
      <c r="E215" s="4" t="s">
        <v>778</v>
      </c>
      <c r="F215" s="4" t="s">
        <v>787</v>
      </c>
      <c r="G215" s="14">
        <v>50000</v>
      </c>
      <c r="H215" s="4">
        <v>0</v>
      </c>
      <c r="I215" s="14">
        <v>50000</v>
      </c>
      <c r="J215" s="14">
        <v>1435</v>
      </c>
      <c r="K215" s="14">
        <v>1854</v>
      </c>
      <c r="L215" s="14">
        <v>1520</v>
      </c>
      <c r="M215" s="14">
        <v>17371.77</v>
      </c>
      <c r="N215" s="14">
        <f t="shared" ref="N215:N224" si="12">+J215+K215+L215+M215</f>
        <v>22180.77</v>
      </c>
      <c r="O215" s="14">
        <f t="shared" si="10"/>
        <v>27819.23</v>
      </c>
      <c r="Q215" s="25"/>
      <c r="R215" s="52">
        <f>VLOOKUP(B215,[1]Hoja2!$A$3:$M$774,13,0)</f>
        <v>27819.23</v>
      </c>
      <c r="S215" s="18">
        <f t="shared" si="11"/>
        <v>0</v>
      </c>
    </row>
    <row r="216" spans="1:19" ht="30" x14ac:dyDescent="0.25">
      <c r="A216" s="4">
        <v>208</v>
      </c>
      <c r="B216" s="4" t="s">
        <v>414</v>
      </c>
      <c r="C216" s="4" t="s">
        <v>1313</v>
      </c>
      <c r="D216" s="4" t="s">
        <v>45</v>
      </c>
      <c r="E216" s="4" t="s">
        <v>778</v>
      </c>
      <c r="F216" s="4" t="s">
        <v>787</v>
      </c>
      <c r="G216" s="14">
        <v>22050</v>
      </c>
      <c r="H216" s="4">
        <v>0</v>
      </c>
      <c r="I216" s="14">
        <v>22050</v>
      </c>
      <c r="J216" s="14">
        <v>632.84</v>
      </c>
      <c r="K216" s="14">
        <v>0</v>
      </c>
      <c r="L216" s="14">
        <v>670.32</v>
      </c>
      <c r="M216" s="14">
        <v>25</v>
      </c>
      <c r="N216" s="14">
        <f t="shared" si="12"/>
        <v>1328.16</v>
      </c>
      <c r="O216" s="14">
        <f t="shared" si="10"/>
        <v>20721.84</v>
      </c>
      <c r="Q216" s="25"/>
      <c r="R216" s="52">
        <f>VLOOKUP(B216,[1]Hoja2!$A$3:$M$774,13,0)</f>
        <v>20721.84</v>
      </c>
      <c r="S216" s="18">
        <f t="shared" si="11"/>
        <v>0</v>
      </c>
    </row>
    <row r="217" spans="1:19" ht="30" x14ac:dyDescent="0.25">
      <c r="A217" s="4">
        <v>209</v>
      </c>
      <c r="B217" s="4" t="s">
        <v>271</v>
      </c>
      <c r="C217" s="4" t="s">
        <v>1220</v>
      </c>
      <c r="D217" s="4" t="s">
        <v>45</v>
      </c>
      <c r="E217" s="4" t="s">
        <v>778</v>
      </c>
      <c r="F217" s="4" t="s">
        <v>787</v>
      </c>
      <c r="G217" s="14">
        <v>26250</v>
      </c>
      <c r="H217" s="4">
        <v>0</v>
      </c>
      <c r="I217" s="14">
        <v>26250</v>
      </c>
      <c r="J217" s="14">
        <v>753.38</v>
      </c>
      <c r="K217" s="14">
        <v>0</v>
      </c>
      <c r="L217" s="14">
        <v>798</v>
      </c>
      <c r="M217" s="14">
        <v>2035.8</v>
      </c>
      <c r="N217" s="14">
        <f t="shared" si="12"/>
        <v>3587.1800000000003</v>
      </c>
      <c r="O217" s="14">
        <f t="shared" si="10"/>
        <v>22662.82</v>
      </c>
      <c r="Q217" s="25"/>
      <c r="R217" s="52">
        <f>VLOOKUP(B217,[1]Hoja2!$A$3:$M$774,13,0)</f>
        <v>22662.82</v>
      </c>
      <c r="S217" s="18">
        <f t="shared" si="11"/>
        <v>0</v>
      </c>
    </row>
    <row r="218" spans="1:19" ht="24.75" customHeight="1" x14ac:dyDescent="0.25">
      <c r="A218" s="4">
        <v>210</v>
      </c>
      <c r="B218" s="4" t="s">
        <v>63</v>
      </c>
      <c r="C218" s="4" t="s">
        <v>1219</v>
      </c>
      <c r="D218" s="4" t="s">
        <v>54</v>
      </c>
      <c r="E218" s="4" t="s">
        <v>778</v>
      </c>
      <c r="F218" s="4" t="s">
        <v>786</v>
      </c>
      <c r="G218" s="14">
        <v>60000</v>
      </c>
      <c r="H218" s="4">
        <v>0</v>
      </c>
      <c r="I218" s="14">
        <v>60000</v>
      </c>
      <c r="J218" s="14">
        <v>1722</v>
      </c>
      <c r="K218" s="14">
        <v>3486.68</v>
      </c>
      <c r="L218" s="14">
        <v>1824</v>
      </c>
      <c r="M218" s="14">
        <v>525</v>
      </c>
      <c r="N218" s="14">
        <f>+J218+K218+L218+M218</f>
        <v>7557.68</v>
      </c>
      <c r="O218" s="14">
        <f>+I218-N218</f>
        <v>52442.32</v>
      </c>
      <c r="Q218" s="25"/>
      <c r="R218" s="52">
        <f>VLOOKUP(B218,[1]Hoja2!$A$3:$M$774,13,0)</f>
        <v>52442.32</v>
      </c>
      <c r="S218" s="18">
        <f t="shared" si="11"/>
        <v>0</v>
      </c>
    </row>
    <row r="219" spans="1:19" ht="15" x14ac:dyDescent="0.25">
      <c r="A219" s="4">
        <v>211</v>
      </c>
      <c r="B219" s="4" t="s">
        <v>318</v>
      </c>
      <c r="C219" s="4" t="s">
        <v>1219</v>
      </c>
      <c r="D219" s="4" t="s">
        <v>45</v>
      </c>
      <c r="E219" s="4" t="s">
        <v>779</v>
      </c>
      <c r="F219" s="4" t="s">
        <v>787</v>
      </c>
      <c r="G219" s="14">
        <v>22050</v>
      </c>
      <c r="H219" s="4">
        <v>0</v>
      </c>
      <c r="I219" s="14">
        <v>22050</v>
      </c>
      <c r="J219" s="14">
        <v>632.84</v>
      </c>
      <c r="K219" s="14">
        <v>0</v>
      </c>
      <c r="L219" s="14">
        <v>670.32</v>
      </c>
      <c r="M219" s="14">
        <v>25</v>
      </c>
      <c r="N219" s="14">
        <f>+J219+K219+L219+M219</f>
        <v>1328.16</v>
      </c>
      <c r="O219" s="14">
        <f>+I219-N219</f>
        <v>20721.84</v>
      </c>
      <c r="Q219" s="25"/>
      <c r="R219" s="52">
        <f>VLOOKUP(B219,[1]Hoja2!$A$3:$M$774,13,0)</f>
        <v>20721.84</v>
      </c>
      <c r="S219" s="18">
        <f t="shared" si="11"/>
        <v>0</v>
      </c>
    </row>
    <row r="220" spans="1:19" ht="28.5" customHeight="1" x14ac:dyDescent="0.25">
      <c r="A220" s="4">
        <v>212</v>
      </c>
      <c r="B220" s="4" t="s">
        <v>281</v>
      </c>
      <c r="C220" s="4" t="s">
        <v>1248</v>
      </c>
      <c r="D220" s="4" t="s">
        <v>21</v>
      </c>
      <c r="E220" s="4" t="s">
        <v>780</v>
      </c>
      <c r="F220" s="4" t="s">
        <v>787</v>
      </c>
      <c r="G220" s="14">
        <v>50000</v>
      </c>
      <c r="H220" s="4">
        <v>0</v>
      </c>
      <c r="I220" s="14">
        <v>50000</v>
      </c>
      <c r="J220" s="14">
        <v>1435</v>
      </c>
      <c r="K220" s="20">
        <v>1400.27</v>
      </c>
      <c r="L220" s="14">
        <v>1520</v>
      </c>
      <c r="M220" s="20">
        <v>8236.44</v>
      </c>
      <c r="N220" s="14">
        <f t="shared" si="12"/>
        <v>12591.710000000001</v>
      </c>
      <c r="O220" s="14">
        <f t="shared" si="10"/>
        <v>37408.29</v>
      </c>
      <c r="Q220" s="25"/>
      <c r="R220" s="52">
        <f>VLOOKUP(B220,[1]Hoja2!$A$3:$M$774,13,0)</f>
        <v>37408.29</v>
      </c>
      <c r="S220" s="18">
        <f t="shared" si="11"/>
        <v>0</v>
      </c>
    </row>
    <row r="221" spans="1:19" ht="24.75" customHeight="1" x14ac:dyDescent="0.25">
      <c r="A221" s="4">
        <v>213</v>
      </c>
      <c r="B221" s="4" t="s">
        <v>56</v>
      </c>
      <c r="C221" s="4" t="s">
        <v>1314</v>
      </c>
      <c r="D221" s="4" t="s">
        <v>31</v>
      </c>
      <c r="E221" s="4" t="s">
        <v>780</v>
      </c>
      <c r="F221" s="4" t="s">
        <v>786</v>
      </c>
      <c r="G221" s="14">
        <v>60000</v>
      </c>
      <c r="H221" s="4">
        <v>0</v>
      </c>
      <c r="I221" s="14">
        <v>60000</v>
      </c>
      <c r="J221" s="14">
        <v>1722</v>
      </c>
      <c r="K221" s="14">
        <v>3486.68</v>
      </c>
      <c r="L221" s="14">
        <v>1824</v>
      </c>
      <c r="M221" s="14">
        <v>2025</v>
      </c>
      <c r="N221" s="14">
        <f t="shared" si="12"/>
        <v>9057.68</v>
      </c>
      <c r="O221" s="14">
        <f t="shared" si="10"/>
        <v>50942.32</v>
      </c>
      <c r="Q221" s="25"/>
      <c r="R221" s="52">
        <f>VLOOKUP(B221,[1]Hoja2!$A$3:$M$774,13,0)</f>
        <v>50942.32</v>
      </c>
      <c r="S221" s="18">
        <f t="shared" si="11"/>
        <v>0</v>
      </c>
    </row>
    <row r="222" spans="1:19" ht="24.75" customHeight="1" x14ac:dyDescent="0.25">
      <c r="A222" s="4">
        <v>214</v>
      </c>
      <c r="B222" s="4" t="s">
        <v>375</v>
      </c>
      <c r="C222" s="4" t="s">
        <v>1314</v>
      </c>
      <c r="D222" s="4" t="s">
        <v>376</v>
      </c>
      <c r="E222" s="4" t="s">
        <v>780</v>
      </c>
      <c r="F222" s="4" t="s">
        <v>787</v>
      </c>
      <c r="G222" s="14">
        <v>30000</v>
      </c>
      <c r="H222" s="4">
        <v>0</v>
      </c>
      <c r="I222" s="14">
        <v>30000</v>
      </c>
      <c r="J222" s="14">
        <v>861</v>
      </c>
      <c r="K222" s="14">
        <v>0</v>
      </c>
      <c r="L222" s="14">
        <v>912</v>
      </c>
      <c r="M222" s="14">
        <v>25</v>
      </c>
      <c r="N222" s="14">
        <f t="shared" si="12"/>
        <v>1798</v>
      </c>
      <c r="O222" s="14">
        <f t="shared" si="10"/>
        <v>28202</v>
      </c>
      <c r="Q222" s="25"/>
      <c r="R222" s="52">
        <f>VLOOKUP(B222,[1]Hoja2!$A$3:$M$774,13,0)</f>
        <v>28202</v>
      </c>
      <c r="S222" s="18">
        <f t="shared" si="11"/>
        <v>0</v>
      </c>
    </row>
    <row r="223" spans="1:19" ht="24.75" customHeight="1" x14ac:dyDescent="0.25">
      <c r="A223" s="4">
        <v>215</v>
      </c>
      <c r="B223" s="4" t="s">
        <v>403</v>
      </c>
      <c r="C223" s="4" t="s">
        <v>1314</v>
      </c>
      <c r="D223" s="4" t="s">
        <v>148</v>
      </c>
      <c r="E223" s="4" t="s">
        <v>779</v>
      </c>
      <c r="F223" s="4" t="s">
        <v>786</v>
      </c>
      <c r="G223" s="14">
        <v>22050</v>
      </c>
      <c r="H223" s="4">
        <v>0</v>
      </c>
      <c r="I223" s="14">
        <v>22050</v>
      </c>
      <c r="J223" s="14">
        <v>632.84</v>
      </c>
      <c r="K223" s="14">
        <v>0</v>
      </c>
      <c r="L223" s="14">
        <v>670.32</v>
      </c>
      <c r="M223" s="14">
        <v>7411.23</v>
      </c>
      <c r="N223" s="14">
        <f t="shared" si="12"/>
        <v>8714.39</v>
      </c>
      <c r="O223" s="14">
        <f t="shared" si="10"/>
        <v>13335.61</v>
      </c>
      <c r="Q223" s="25"/>
      <c r="R223" s="52">
        <f>VLOOKUP(B223,[1]Hoja2!$A$3:$M$774,13,0)</f>
        <v>13335.61</v>
      </c>
      <c r="S223" s="18">
        <f t="shared" si="11"/>
        <v>0</v>
      </c>
    </row>
    <row r="224" spans="1:19" ht="45" x14ac:dyDescent="0.25">
      <c r="A224" s="4">
        <v>216</v>
      </c>
      <c r="B224" s="4" t="s">
        <v>688</v>
      </c>
      <c r="C224" s="4" t="s">
        <v>1315</v>
      </c>
      <c r="D224" s="4" t="s">
        <v>40</v>
      </c>
      <c r="E224" s="4" t="s">
        <v>780</v>
      </c>
      <c r="F224" s="4" t="s">
        <v>787</v>
      </c>
      <c r="G224" s="14">
        <v>60000</v>
      </c>
      <c r="H224" s="4">
        <v>0</v>
      </c>
      <c r="I224" s="14">
        <v>60000</v>
      </c>
      <c r="J224" s="14">
        <v>1722</v>
      </c>
      <c r="K224" s="14">
        <v>3486.68</v>
      </c>
      <c r="L224" s="14">
        <v>1824</v>
      </c>
      <c r="M224" s="14">
        <v>1225</v>
      </c>
      <c r="N224" s="14">
        <f t="shared" si="12"/>
        <v>8257.68</v>
      </c>
      <c r="O224" s="14">
        <f t="shared" si="10"/>
        <v>51742.32</v>
      </c>
      <c r="Q224" s="25"/>
      <c r="R224" s="52">
        <f>VLOOKUP(B224,[1]Hoja2!$A$3:$M$774,13,0)</f>
        <v>51742.32</v>
      </c>
      <c r="S224" s="18">
        <f t="shared" si="11"/>
        <v>0</v>
      </c>
    </row>
    <row r="225" spans="1:19" ht="24.75" customHeight="1" x14ac:dyDescent="0.25">
      <c r="A225" s="4">
        <v>217</v>
      </c>
      <c r="B225" s="4" t="s">
        <v>509</v>
      </c>
      <c r="C225" s="4" t="s">
        <v>1316</v>
      </c>
      <c r="D225" s="4" t="s">
        <v>36</v>
      </c>
      <c r="E225" s="4" t="s">
        <v>780</v>
      </c>
      <c r="F225" s="4" t="s">
        <v>786</v>
      </c>
      <c r="G225" s="14">
        <v>50000</v>
      </c>
      <c r="H225" s="4">
        <v>0</v>
      </c>
      <c r="I225" s="14">
        <v>50000</v>
      </c>
      <c r="J225" s="14">
        <v>1435</v>
      </c>
      <c r="K225" s="14">
        <v>1854</v>
      </c>
      <c r="L225" s="14">
        <v>1520</v>
      </c>
      <c r="M225" s="14">
        <v>1684</v>
      </c>
      <c r="N225" s="14">
        <v>6493</v>
      </c>
      <c r="O225" s="14">
        <f t="shared" si="10"/>
        <v>43507</v>
      </c>
      <c r="Q225" s="25"/>
      <c r="R225" s="52">
        <f>VLOOKUP(B225,[1]Hoja2!$A$3:$M$774,13,0)</f>
        <v>43507</v>
      </c>
      <c r="S225" s="18">
        <f t="shared" si="11"/>
        <v>0</v>
      </c>
    </row>
    <row r="226" spans="1:19" ht="30" x14ac:dyDescent="0.25">
      <c r="A226" s="4">
        <v>218</v>
      </c>
      <c r="B226" s="4" t="s">
        <v>90</v>
      </c>
      <c r="C226" s="4" t="s">
        <v>1317</v>
      </c>
      <c r="D226" s="4" t="s">
        <v>40</v>
      </c>
      <c r="E226" s="4" t="s">
        <v>778</v>
      </c>
      <c r="F226" s="4" t="s">
        <v>787</v>
      </c>
      <c r="G226" s="14">
        <v>60000</v>
      </c>
      <c r="H226" s="4">
        <v>0</v>
      </c>
      <c r="I226" s="14">
        <v>60000</v>
      </c>
      <c r="J226" s="14">
        <v>1722</v>
      </c>
      <c r="K226" s="14">
        <v>3486.68</v>
      </c>
      <c r="L226" s="14">
        <v>1824</v>
      </c>
      <c r="M226" s="14">
        <v>425</v>
      </c>
      <c r="N226" s="14">
        <f t="shared" ref="N226:N280" si="13">+J226+K226+L226+M226</f>
        <v>7457.68</v>
      </c>
      <c r="O226" s="14">
        <f t="shared" si="10"/>
        <v>52542.32</v>
      </c>
      <c r="Q226" s="25"/>
      <c r="R226" s="52">
        <f>VLOOKUP(B226,[1]Hoja2!$A$3:$M$774,13,0)</f>
        <v>52542.32</v>
      </c>
      <c r="S226" s="18">
        <f t="shared" si="11"/>
        <v>0</v>
      </c>
    </row>
    <row r="227" spans="1:19" ht="30" x14ac:dyDescent="0.25">
      <c r="A227" s="4">
        <v>219</v>
      </c>
      <c r="B227" s="4" t="s">
        <v>1090</v>
      </c>
      <c r="C227" s="4" t="s">
        <v>1317</v>
      </c>
      <c r="D227" s="4" t="s">
        <v>21</v>
      </c>
      <c r="E227" s="4" t="s">
        <v>778</v>
      </c>
      <c r="F227" s="4" t="s">
        <v>786</v>
      </c>
      <c r="G227" s="14">
        <v>50000</v>
      </c>
      <c r="H227" s="4">
        <v>0</v>
      </c>
      <c r="I227" s="14">
        <v>50000</v>
      </c>
      <c r="J227" s="14">
        <v>1435</v>
      </c>
      <c r="K227" s="14">
        <v>1854</v>
      </c>
      <c r="L227" s="14">
        <v>1520</v>
      </c>
      <c r="M227" s="14">
        <v>425</v>
      </c>
      <c r="N227" s="14">
        <f t="shared" si="13"/>
        <v>5234</v>
      </c>
      <c r="O227" s="14">
        <f t="shared" si="10"/>
        <v>44766</v>
      </c>
      <c r="Q227" s="25"/>
      <c r="R227" s="52">
        <f>VLOOKUP(B227,[1]Hoja2!$A$3:$M$774,13,0)</f>
        <v>44766</v>
      </c>
      <c r="S227" s="18">
        <f t="shared" si="11"/>
        <v>0</v>
      </c>
    </row>
    <row r="228" spans="1:19" ht="30" x14ac:dyDescent="0.25">
      <c r="A228" s="4">
        <v>220</v>
      </c>
      <c r="B228" s="4" t="s">
        <v>172</v>
      </c>
      <c r="C228" s="4" t="s">
        <v>1317</v>
      </c>
      <c r="D228" s="4" t="s">
        <v>156</v>
      </c>
      <c r="E228" s="4" t="s">
        <v>779</v>
      </c>
      <c r="F228" s="4" t="s">
        <v>786</v>
      </c>
      <c r="G228" s="14">
        <v>11000</v>
      </c>
      <c r="H228" s="4">
        <v>0</v>
      </c>
      <c r="I228" s="14">
        <v>11000</v>
      </c>
      <c r="J228" s="14">
        <v>315.7</v>
      </c>
      <c r="K228" s="14">
        <v>0</v>
      </c>
      <c r="L228" s="14">
        <v>334.4</v>
      </c>
      <c r="M228" s="14">
        <v>25</v>
      </c>
      <c r="N228" s="14">
        <f t="shared" si="13"/>
        <v>675.09999999999991</v>
      </c>
      <c r="O228" s="14">
        <f t="shared" si="10"/>
        <v>10324.9</v>
      </c>
      <c r="Q228" s="25"/>
      <c r="R228" s="52">
        <f>VLOOKUP(B228,[1]Hoja2!$A$3:$M$774,13,0)</f>
        <v>10324.9</v>
      </c>
      <c r="S228" s="18">
        <f t="shared" si="11"/>
        <v>0</v>
      </c>
    </row>
    <row r="229" spans="1:19" ht="30" x14ac:dyDescent="0.25">
      <c r="A229" s="4">
        <v>221</v>
      </c>
      <c r="B229" s="4" t="s">
        <v>199</v>
      </c>
      <c r="C229" s="4" t="s">
        <v>1317</v>
      </c>
      <c r="D229" s="4" t="s">
        <v>139</v>
      </c>
      <c r="E229" s="4" t="s">
        <v>779</v>
      </c>
      <c r="F229" s="4" t="s">
        <v>787</v>
      </c>
      <c r="G229" s="14">
        <v>11000</v>
      </c>
      <c r="H229" s="4">
        <v>0</v>
      </c>
      <c r="I229" s="14">
        <v>11000</v>
      </c>
      <c r="J229" s="14">
        <v>315.7</v>
      </c>
      <c r="K229" s="14">
        <v>0</v>
      </c>
      <c r="L229" s="14">
        <v>334.4</v>
      </c>
      <c r="M229" s="14">
        <v>25</v>
      </c>
      <c r="N229" s="14">
        <f t="shared" si="13"/>
        <v>675.09999999999991</v>
      </c>
      <c r="O229" s="14">
        <f t="shared" si="10"/>
        <v>10324.9</v>
      </c>
      <c r="Q229" s="25"/>
      <c r="R229" s="52">
        <f>VLOOKUP(B229,[1]Hoja2!$A$3:$M$774,13,0)</f>
        <v>10324.9</v>
      </c>
      <c r="S229" s="18">
        <f t="shared" si="11"/>
        <v>0</v>
      </c>
    </row>
    <row r="230" spans="1:19" ht="30" x14ac:dyDescent="0.25">
      <c r="A230" s="4">
        <v>222</v>
      </c>
      <c r="B230" s="4" t="s">
        <v>651</v>
      </c>
      <c r="C230" s="4" t="s">
        <v>1317</v>
      </c>
      <c r="D230" s="4" t="s">
        <v>156</v>
      </c>
      <c r="E230" s="4" t="s">
        <v>779</v>
      </c>
      <c r="F230" s="4" t="s">
        <v>786</v>
      </c>
      <c r="G230" s="14">
        <v>11000</v>
      </c>
      <c r="H230" s="4">
        <v>0</v>
      </c>
      <c r="I230" s="14">
        <v>11000</v>
      </c>
      <c r="J230" s="14">
        <v>315.7</v>
      </c>
      <c r="K230" s="14">
        <v>0</v>
      </c>
      <c r="L230" s="14">
        <v>334.4</v>
      </c>
      <c r="M230" s="14">
        <v>25</v>
      </c>
      <c r="N230" s="14">
        <f t="shared" si="13"/>
        <v>675.09999999999991</v>
      </c>
      <c r="O230" s="14">
        <f t="shared" si="10"/>
        <v>10324.9</v>
      </c>
      <c r="Q230" s="25"/>
      <c r="R230" s="52">
        <f>VLOOKUP(B230,[1]Hoja2!$A$3:$M$774,13,0)</f>
        <v>10324.9</v>
      </c>
      <c r="S230" s="18">
        <f t="shared" si="11"/>
        <v>0</v>
      </c>
    </row>
    <row r="231" spans="1:19" ht="30" x14ac:dyDescent="0.25">
      <c r="A231" s="4">
        <v>223</v>
      </c>
      <c r="B231" s="4" t="s">
        <v>84</v>
      </c>
      <c r="C231" s="4" t="s">
        <v>1318</v>
      </c>
      <c r="D231" s="4" t="s">
        <v>40</v>
      </c>
      <c r="E231" s="4" t="s">
        <v>778</v>
      </c>
      <c r="F231" s="4" t="s">
        <v>787</v>
      </c>
      <c r="G231" s="14">
        <v>60000</v>
      </c>
      <c r="H231" s="4">
        <v>0</v>
      </c>
      <c r="I231" s="14">
        <v>60000</v>
      </c>
      <c r="J231" s="14">
        <v>1722</v>
      </c>
      <c r="K231" s="14">
        <v>3184.19</v>
      </c>
      <c r="L231" s="14">
        <v>1824</v>
      </c>
      <c r="M231" s="14">
        <v>1937.45</v>
      </c>
      <c r="N231" s="14">
        <f t="shared" si="13"/>
        <v>8667.6400000000012</v>
      </c>
      <c r="O231" s="14">
        <f t="shared" si="10"/>
        <v>51332.36</v>
      </c>
      <c r="Q231" s="25"/>
      <c r="R231" s="52">
        <f>VLOOKUP(B231,[1]Hoja2!$A$3:$M$774,13,0)</f>
        <v>51332.36</v>
      </c>
      <c r="S231" s="18">
        <f t="shared" si="11"/>
        <v>0</v>
      </c>
    </row>
    <row r="232" spans="1:19" ht="30" x14ac:dyDescent="0.25">
      <c r="A232" s="4">
        <v>224</v>
      </c>
      <c r="B232" s="4" t="s">
        <v>65</v>
      </c>
      <c r="C232" s="4" t="s">
        <v>1318</v>
      </c>
      <c r="D232" s="4" t="s">
        <v>21</v>
      </c>
      <c r="E232" s="4" t="s">
        <v>778</v>
      </c>
      <c r="F232" s="4" t="s">
        <v>787</v>
      </c>
      <c r="G232" s="14">
        <v>50000</v>
      </c>
      <c r="H232" s="4">
        <v>0</v>
      </c>
      <c r="I232" s="14">
        <v>50000</v>
      </c>
      <c r="J232" s="14">
        <v>1435</v>
      </c>
      <c r="K232" s="14">
        <v>719.66</v>
      </c>
      <c r="L232" s="14">
        <v>1520</v>
      </c>
      <c r="M232" s="14">
        <v>7987.25</v>
      </c>
      <c r="N232" s="14">
        <f t="shared" si="13"/>
        <v>11661.91</v>
      </c>
      <c r="O232" s="14">
        <f t="shared" si="10"/>
        <v>38338.089999999997</v>
      </c>
      <c r="Q232" s="25"/>
      <c r="R232" s="52">
        <f>VLOOKUP(B232,[1]Hoja2!$A$3:$M$774,13,0)</f>
        <v>38338.089999999997</v>
      </c>
      <c r="S232" s="18">
        <f t="shared" si="11"/>
        <v>0</v>
      </c>
    </row>
    <row r="233" spans="1:19" ht="30" x14ac:dyDescent="0.25">
      <c r="A233" s="4">
        <v>225</v>
      </c>
      <c r="B233" s="4" t="s">
        <v>184</v>
      </c>
      <c r="C233" s="4" t="s">
        <v>1318</v>
      </c>
      <c r="D233" s="4" t="s">
        <v>21</v>
      </c>
      <c r="E233" s="4" t="s">
        <v>780</v>
      </c>
      <c r="F233" s="4" t="s">
        <v>787</v>
      </c>
      <c r="G233" s="14">
        <v>50000</v>
      </c>
      <c r="H233" s="4">
        <v>0</v>
      </c>
      <c r="I233" s="14">
        <v>50000</v>
      </c>
      <c r="J233" s="14">
        <v>1435</v>
      </c>
      <c r="K233" s="14">
        <v>1854</v>
      </c>
      <c r="L233" s="14">
        <v>1520</v>
      </c>
      <c r="M233" s="14">
        <v>425</v>
      </c>
      <c r="N233" s="14">
        <f t="shared" si="13"/>
        <v>5234</v>
      </c>
      <c r="O233" s="14">
        <f t="shared" si="10"/>
        <v>44766</v>
      </c>
      <c r="Q233" s="25"/>
      <c r="R233" s="52">
        <f>VLOOKUP(B233,[1]Hoja2!$A$3:$M$774,13,0)</f>
        <v>44766</v>
      </c>
      <c r="S233" s="18">
        <f t="shared" si="11"/>
        <v>0</v>
      </c>
    </row>
    <row r="234" spans="1:19" ht="30" x14ac:dyDescent="0.25">
      <c r="A234" s="4">
        <v>226</v>
      </c>
      <c r="B234" s="4" t="s">
        <v>483</v>
      </c>
      <c r="C234" s="4" t="s">
        <v>1319</v>
      </c>
      <c r="D234" s="4" t="s">
        <v>484</v>
      </c>
      <c r="E234" s="4" t="s">
        <v>779</v>
      </c>
      <c r="F234" s="4" t="s">
        <v>787</v>
      </c>
      <c r="G234" s="14">
        <v>22050</v>
      </c>
      <c r="H234" s="4">
        <v>0</v>
      </c>
      <c r="I234" s="14">
        <v>22050</v>
      </c>
      <c r="J234" s="14">
        <v>632.84</v>
      </c>
      <c r="K234" s="14">
        <v>0</v>
      </c>
      <c r="L234" s="14">
        <v>670.32</v>
      </c>
      <c r="M234" s="14">
        <v>25</v>
      </c>
      <c r="N234" s="14">
        <f t="shared" si="13"/>
        <v>1328.16</v>
      </c>
      <c r="O234" s="14">
        <f t="shared" si="10"/>
        <v>20721.84</v>
      </c>
      <c r="Q234" s="25"/>
      <c r="R234" s="52">
        <f>VLOOKUP(B234,[1]Hoja2!$A$3:$M$774,13,0)</f>
        <v>20721.84</v>
      </c>
      <c r="S234" s="18">
        <f t="shared" si="11"/>
        <v>0</v>
      </c>
    </row>
    <row r="235" spans="1:19" ht="30" x14ac:dyDescent="0.25">
      <c r="A235" s="4">
        <v>227</v>
      </c>
      <c r="B235" s="4" t="s">
        <v>702</v>
      </c>
      <c r="C235" s="4" t="s">
        <v>1319</v>
      </c>
      <c r="D235" s="4" t="s">
        <v>21</v>
      </c>
      <c r="E235" s="4" t="s">
        <v>778</v>
      </c>
      <c r="F235" s="4" t="s">
        <v>787</v>
      </c>
      <c r="G235" s="14">
        <v>50000</v>
      </c>
      <c r="H235" s="4">
        <v>0</v>
      </c>
      <c r="I235" s="14">
        <v>50000</v>
      </c>
      <c r="J235" s="14">
        <v>1435</v>
      </c>
      <c r="K235" s="14">
        <v>1854</v>
      </c>
      <c r="L235" s="14">
        <v>1520</v>
      </c>
      <c r="M235" s="14">
        <v>425</v>
      </c>
      <c r="N235" s="14">
        <f t="shared" si="13"/>
        <v>5234</v>
      </c>
      <c r="O235" s="14">
        <f t="shared" si="10"/>
        <v>44766</v>
      </c>
      <c r="Q235" s="25"/>
      <c r="R235" s="52">
        <f>VLOOKUP(B235,[1]Hoja2!$A$3:$M$774,13,0)</f>
        <v>44766</v>
      </c>
      <c r="S235" s="18">
        <f t="shared" si="11"/>
        <v>0</v>
      </c>
    </row>
    <row r="236" spans="1:19" ht="30" x14ac:dyDescent="0.25">
      <c r="A236" s="4">
        <v>228</v>
      </c>
      <c r="B236" s="4" t="s">
        <v>556</v>
      </c>
      <c r="C236" s="4" t="s">
        <v>1320</v>
      </c>
      <c r="D236" s="4" t="s">
        <v>557</v>
      </c>
      <c r="E236" s="4" t="s">
        <v>779</v>
      </c>
      <c r="F236" s="4" t="s">
        <v>786</v>
      </c>
      <c r="G236" s="14">
        <v>11000</v>
      </c>
      <c r="H236" s="4">
        <v>0</v>
      </c>
      <c r="I236" s="14">
        <v>11000</v>
      </c>
      <c r="J236" s="14">
        <v>315.7</v>
      </c>
      <c r="K236" s="14">
        <v>0</v>
      </c>
      <c r="L236" s="14">
        <v>334.4</v>
      </c>
      <c r="M236" s="14">
        <v>25</v>
      </c>
      <c r="N236" s="14">
        <f t="shared" si="13"/>
        <v>675.09999999999991</v>
      </c>
      <c r="O236" s="14">
        <f t="shared" si="10"/>
        <v>10324.9</v>
      </c>
      <c r="Q236" s="25"/>
      <c r="R236" s="52">
        <f>VLOOKUP(B236,[1]Hoja2!$A$3:$M$774,13,0)</f>
        <v>10324.9</v>
      </c>
      <c r="S236" s="18">
        <f t="shared" si="11"/>
        <v>0</v>
      </c>
    </row>
    <row r="237" spans="1:19" ht="24.75" customHeight="1" x14ac:dyDescent="0.25">
      <c r="A237" s="4">
        <v>229</v>
      </c>
      <c r="B237" s="4" t="s">
        <v>670</v>
      </c>
      <c r="C237" s="4" t="s">
        <v>1321</v>
      </c>
      <c r="D237" s="4" t="s">
        <v>45</v>
      </c>
      <c r="E237" s="4" t="s">
        <v>779</v>
      </c>
      <c r="F237" s="4" t="s">
        <v>787</v>
      </c>
      <c r="G237" s="14">
        <v>21000</v>
      </c>
      <c r="H237" s="4">
        <v>0</v>
      </c>
      <c r="I237" s="14">
        <v>21000</v>
      </c>
      <c r="J237" s="14">
        <v>602.70000000000005</v>
      </c>
      <c r="K237" s="14">
        <v>0</v>
      </c>
      <c r="L237" s="14">
        <v>638.4</v>
      </c>
      <c r="M237" s="14">
        <v>25</v>
      </c>
      <c r="N237" s="14">
        <f t="shared" si="13"/>
        <v>1266.0999999999999</v>
      </c>
      <c r="O237" s="14">
        <f t="shared" si="10"/>
        <v>19733.900000000001</v>
      </c>
      <c r="Q237" s="25"/>
      <c r="R237" s="52">
        <f>VLOOKUP(B237,[1]Hoja2!$A$3:$M$774,13,0)</f>
        <v>19733.900000000001</v>
      </c>
      <c r="S237" s="18">
        <f t="shared" si="11"/>
        <v>0</v>
      </c>
    </row>
    <row r="238" spans="1:19" ht="24.75" customHeight="1" x14ac:dyDescent="0.25">
      <c r="A238" s="4">
        <v>230</v>
      </c>
      <c r="B238" s="4" t="s">
        <v>35</v>
      </c>
      <c r="C238" s="4" t="s">
        <v>1086</v>
      </c>
      <c r="D238" s="4" t="s">
        <v>36</v>
      </c>
      <c r="E238" s="4" t="s">
        <v>778</v>
      </c>
      <c r="F238" s="4" t="s">
        <v>786</v>
      </c>
      <c r="G238" s="14">
        <v>50000</v>
      </c>
      <c r="H238" s="4">
        <v>0</v>
      </c>
      <c r="I238" s="14">
        <v>50000</v>
      </c>
      <c r="J238" s="14">
        <v>1435</v>
      </c>
      <c r="K238" s="14">
        <v>1854</v>
      </c>
      <c r="L238" s="14">
        <v>1520</v>
      </c>
      <c r="M238" s="14">
        <v>2325</v>
      </c>
      <c r="N238" s="14">
        <f t="shared" si="13"/>
        <v>7134</v>
      </c>
      <c r="O238" s="14">
        <f t="shared" si="10"/>
        <v>42866</v>
      </c>
      <c r="Q238" s="25"/>
      <c r="R238" s="52">
        <f>VLOOKUP(B238,[1]Hoja2!$A$3:$M$774,13,0)</f>
        <v>42866</v>
      </c>
      <c r="S238" s="18">
        <f t="shared" si="11"/>
        <v>0</v>
      </c>
    </row>
    <row r="239" spans="1:19" ht="24.75" customHeight="1" x14ac:dyDescent="0.25">
      <c r="A239" s="4">
        <v>231</v>
      </c>
      <c r="B239" s="4" t="s">
        <v>41</v>
      </c>
      <c r="C239" s="4" t="s">
        <v>1086</v>
      </c>
      <c r="D239" s="4" t="s">
        <v>36</v>
      </c>
      <c r="E239" s="4" t="s">
        <v>778</v>
      </c>
      <c r="F239" s="4" t="s">
        <v>786</v>
      </c>
      <c r="G239" s="14">
        <v>50000</v>
      </c>
      <c r="H239" s="4">
        <v>0</v>
      </c>
      <c r="I239" s="14">
        <v>50000</v>
      </c>
      <c r="J239" s="14">
        <v>1435</v>
      </c>
      <c r="K239" s="14">
        <v>1854</v>
      </c>
      <c r="L239" s="14">
        <v>1520</v>
      </c>
      <c r="M239" s="14">
        <v>425</v>
      </c>
      <c r="N239" s="14">
        <f t="shared" si="13"/>
        <v>5234</v>
      </c>
      <c r="O239" s="14">
        <f t="shared" si="10"/>
        <v>44766</v>
      </c>
      <c r="Q239" s="25"/>
      <c r="R239" s="52">
        <f>VLOOKUP(B239,[1]Hoja2!$A$3:$M$774,13,0)</f>
        <v>44766</v>
      </c>
      <c r="S239" s="18">
        <f t="shared" si="11"/>
        <v>0</v>
      </c>
    </row>
    <row r="240" spans="1:19" ht="24.75" customHeight="1" x14ac:dyDescent="0.25">
      <c r="A240" s="4">
        <v>232</v>
      </c>
      <c r="B240" s="4" t="s">
        <v>51</v>
      </c>
      <c r="C240" s="4" t="s">
        <v>1086</v>
      </c>
      <c r="D240" s="4" t="s">
        <v>21</v>
      </c>
      <c r="E240" s="4" t="s">
        <v>780</v>
      </c>
      <c r="F240" s="4" t="s">
        <v>787</v>
      </c>
      <c r="G240" s="14">
        <v>50000</v>
      </c>
      <c r="H240" s="4">
        <v>0</v>
      </c>
      <c r="I240" s="14">
        <v>50000</v>
      </c>
      <c r="J240" s="14">
        <v>1435</v>
      </c>
      <c r="K240" s="14">
        <v>1173.4000000000001</v>
      </c>
      <c r="L240" s="14">
        <v>1520</v>
      </c>
      <c r="M240" s="14">
        <v>5562.35</v>
      </c>
      <c r="N240" s="14">
        <f t="shared" si="13"/>
        <v>9690.75</v>
      </c>
      <c r="O240" s="14">
        <f t="shared" si="10"/>
        <v>40309.25</v>
      </c>
      <c r="Q240" s="25"/>
      <c r="R240" s="52">
        <f>VLOOKUP(B240,[1]Hoja2!$A$3:$M$774,13,0)</f>
        <v>40309.25</v>
      </c>
      <c r="S240" s="18">
        <f t="shared" si="11"/>
        <v>0</v>
      </c>
    </row>
    <row r="241" spans="1:19" ht="24.75" customHeight="1" x14ac:dyDescent="0.25">
      <c r="A241" s="4">
        <v>233</v>
      </c>
      <c r="B241" s="4" t="s">
        <v>103</v>
      </c>
      <c r="C241" s="4" t="s">
        <v>1086</v>
      </c>
      <c r="D241" s="4" t="s">
        <v>991</v>
      </c>
      <c r="E241" s="4" t="s">
        <v>778</v>
      </c>
      <c r="F241" s="4" t="s">
        <v>786</v>
      </c>
      <c r="G241" s="14">
        <v>50000</v>
      </c>
      <c r="H241" s="4">
        <v>0</v>
      </c>
      <c r="I241" s="14">
        <v>50000</v>
      </c>
      <c r="J241" s="14">
        <v>1435</v>
      </c>
      <c r="K241" s="14">
        <v>1854</v>
      </c>
      <c r="L241" s="14">
        <v>1520</v>
      </c>
      <c r="M241" s="14">
        <v>425</v>
      </c>
      <c r="N241" s="14">
        <f t="shared" si="13"/>
        <v>5234</v>
      </c>
      <c r="O241" s="14">
        <f t="shared" si="10"/>
        <v>44766</v>
      </c>
      <c r="Q241" s="25"/>
      <c r="R241" s="52">
        <f>VLOOKUP(B241,[1]Hoja2!$A$3:$M$774,13,0)</f>
        <v>44766</v>
      </c>
      <c r="S241" s="18">
        <f t="shared" si="11"/>
        <v>0</v>
      </c>
    </row>
    <row r="242" spans="1:19" ht="24.75" customHeight="1" x14ac:dyDescent="0.25">
      <c r="A242" s="4">
        <v>234</v>
      </c>
      <c r="B242" s="4" t="s">
        <v>105</v>
      </c>
      <c r="C242" s="4" t="s">
        <v>1086</v>
      </c>
      <c r="D242" s="4" t="s">
        <v>21</v>
      </c>
      <c r="E242" s="4" t="s">
        <v>778</v>
      </c>
      <c r="F242" s="4" t="s">
        <v>787</v>
      </c>
      <c r="G242" s="14">
        <v>50000</v>
      </c>
      <c r="H242" s="4">
        <v>0</v>
      </c>
      <c r="I242" s="14">
        <v>50000</v>
      </c>
      <c r="J242" s="14">
        <v>1435</v>
      </c>
      <c r="K242" s="14">
        <v>1854</v>
      </c>
      <c r="L242" s="14">
        <v>1520</v>
      </c>
      <c r="M242" s="14">
        <v>425</v>
      </c>
      <c r="N242" s="14">
        <f t="shared" si="13"/>
        <v>5234</v>
      </c>
      <c r="O242" s="14">
        <f t="shared" si="10"/>
        <v>44766</v>
      </c>
      <c r="Q242" s="25"/>
      <c r="R242" s="52">
        <f>VLOOKUP(B242,[1]Hoja2!$A$3:$M$774,13,0)</f>
        <v>44766</v>
      </c>
      <c r="S242" s="18">
        <f t="shared" si="11"/>
        <v>0</v>
      </c>
    </row>
    <row r="243" spans="1:19" ht="24.75" customHeight="1" x14ac:dyDescent="0.25">
      <c r="A243" s="4">
        <v>235</v>
      </c>
      <c r="B243" s="1" t="s">
        <v>1153</v>
      </c>
      <c r="C243" s="4" t="s">
        <v>1086</v>
      </c>
      <c r="D243" s="4" t="s">
        <v>308</v>
      </c>
      <c r="E243" s="4" t="s">
        <v>779</v>
      </c>
      <c r="F243" s="4" t="s">
        <v>786</v>
      </c>
      <c r="G243" s="14">
        <v>11000</v>
      </c>
      <c r="H243" s="4">
        <v>0</v>
      </c>
      <c r="I243" s="14">
        <v>11000</v>
      </c>
      <c r="J243" s="14">
        <v>315.7</v>
      </c>
      <c r="K243" s="14">
        <v>0</v>
      </c>
      <c r="L243" s="14">
        <v>334.4</v>
      </c>
      <c r="M243" s="14">
        <v>25</v>
      </c>
      <c r="N243" s="14">
        <f t="shared" si="13"/>
        <v>675.09999999999991</v>
      </c>
      <c r="O243" s="14">
        <f t="shared" si="10"/>
        <v>10324.9</v>
      </c>
      <c r="Q243" s="25"/>
      <c r="R243" s="52">
        <f>VLOOKUP(B243,[1]Hoja2!$A$3:$M$774,13,0)</f>
        <v>10324.9</v>
      </c>
      <c r="S243" s="18">
        <f t="shared" si="11"/>
        <v>0</v>
      </c>
    </row>
    <row r="244" spans="1:19" ht="24.75" customHeight="1" x14ac:dyDescent="0.25">
      <c r="A244" s="4">
        <v>236</v>
      </c>
      <c r="B244" s="1" t="s">
        <v>1161</v>
      </c>
      <c r="C244" s="4" t="s">
        <v>1086</v>
      </c>
      <c r="D244" s="4" t="s">
        <v>308</v>
      </c>
      <c r="E244" s="4" t="s">
        <v>779</v>
      </c>
      <c r="F244" s="4" t="s">
        <v>786</v>
      </c>
      <c r="G244" s="14">
        <v>11000</v>
      </c>
      <c r="H244" s="4">
        <v>0</v>
      </c>
      <c r="I244" s="14">
        <v>11000</v>
      </c>
      <c r="J244" s="14">
        <v>315.7</v>
      </c>
      <c r="K244" s="14">
        <v>0</v>
      </c>
      <c r="L244" s="14">
        <v>334.4</v>
      </c>
      <c r="M244" s="14">
        <v>25</v>
      </c>
      <c r="N244" s="14">
        <f t="shared" si="13"/>
        <v>675.09999999999991</v>
      </c>
      <c r="O244" s="14">
        <f t="shared" si="10"/>
        <v>10324.9</v>
      </c>
      <c r="Q244" s="25"/>
      <c r="R244" s="52">
        <f>VLOOKUP(B244,[1]Hoja2!$A$3:$M$774,13,0)</f>
        <v>10324.9</v>
      </c>
      <c r="S244" s="18">
        <f t="shared" si="11"/>
        <v>0</v>
      </c>
    </row>
    <row r="245" spans="1:19" ht="24.75" customHeight="1" x14ac:dyDescent="0.25">
      <c r="A245" s="4">
        <v>237</v>
      </c>
      <c r="B245" s="1" t="s">
        <v>1162</v>
      </c>
      <c r="C245" s="4" t="s">
        <v>1086</v>
      </c>
      <c r="D245" s="4" t="s">
        <v>308</v>
      </c>
      <c r="E245" s="4" t="s">
        <v>779</v>
      </c>
      <c r="F245" s="4" t="s">
        <v>786</v>
      </c>
      <c r="G245" s="14">
        <v>11000</v>
      </c>
      <c r="H245" s="4">
        <v>0</v>
      </c>
      <c r="I245" s="14">
        <v>11000</v>
      </c>
      <c r="J245" s="14">
        <v>315.7</v>
      </c>
      <c r="K245" s="14">
        <v>0</v>
      </c>
      <c r="L245" s="14">
        <v>334.4</v>
      </c>
      <c r="M245" s="14">
        <v>25</v>
      </c>
      <c r="N245" s="14">
        <f t="shared" si="13"/>
        <v>675.09999999999991</v>
      </c>
      <c r="O245" s="14">
        <f t="shared" si="10"/>
        <v>10324.9</v>
      </c>
      <c r="Q245" s="25"/>
      <c r="R245" s="52">
        <f>VLOOKUP(B245,[1]Hoja2!$A$3:$M$774,13,0)</f>
        <v>10324.9</v>
      </c>
      <c r="S245" s="18">
        <f t="shared" si="11"/>
        <v>0</v>
      </c>
    </row>
    <row r="246" spans="1:19" ht="24.75" customHeight="1" x14ac:dyDescent="0.25">
      <c r="A246" s="4">
        <v>238</v>
      </c>
      <c r="B246" s="4" t="s">
        <v>1126</v>
      </c>
      <c r="C246" s="4" t="s">
        <v>1086</v>
      </c>
      <c r="D246" s="4" t="s">
        <v>308</v>
      </c>
      <c r="E246" s="4" t="s">
        <v>779</v>
      </c>
      <c r="F246" s="4" t="s">
        <v>786</v>
      </c>
      <c r="G246" s="14">
        <v>10000</v>
      </c>
      <c r="H246" s="4">
        <v>0</v>
      </c>
      <c r="I246" s="14">
        <v>10000</v>
      </c>
      <c r="J246" s="14">
        <v>287</v>
      </c>
      <c r="K246" s="14">
        <v>0</v>
      </c>
      <c r="L246" s="14">
        <v>304</v>
      </c>
      <c r="M246" s="14">
        <v>25</v>
      </c>
      <c r="N246" s="14">
        <f t="shared" si="13"/>
        <v>616</v>
      </c>
      <c r="O246" s="14">
        <f t="shared" si="10"/>
        <v>9384</v>
      </c>
      <c r="Q246" s="25"/>
      <c r="R246" s="52">
        <f>VLOOKUP(B246,[1]Hoja2!$A$3:$M$774,13,0)</f>
        <v>9384</v>
      </c>
      <c r="S246" s="18">
        <f t="shared" si="11"/>
        <v>0</v>
      </c>
    </row>
    <row r="247" spans="1:19" ht="24.75" customHeight="1" x14ac:dyDescent="0.25">
      <c r="A247" s="4">
        <v>239</v>
      </c>
      <c r="B247" s="4" t="s">
        <v>194</v>
      </c>
      <c r="C247" s="4" t="s">
        <v>1086</v>
      </c>
      <c r="D247" s="4" t="s">
        <v>21</v>
      </c>
      <c r="E247" s="4" t="s">
        <v>778</v>
      </c>
      <c r="F247" s="4" t="s">
        <v>786</v>
      </c>
      <c r="G247" s="14">
        <v>50000</v>
      </c>
      <c r="H247" s="4">
        <v>0</v>
      </c>
      <c r="I247" s="14">
        <v>50000</v>
      </c>
      <c r="J247" s="14">
        <v>1435</v>
      </c>
      <c r="K247" s="14">
        <v>1854</v>
      </c>
      <c r="L247" s="14">
        <v>1520</v>
      </c>
      <c r="M247" s="14">
        <v>525</v>
      </c>
      <c r="N247" s="14">
        <f t="shared" si="13"/>
        <v>5334</v>
      </c>
      <c r="O247" s="14">
        <f t="shared" si="10"/>
        <v>44666</v>
      </c>
      <c r="Q247" s="25"/>
      <c r="R247" s="52">
        <f>VLOOKUP(B247,[1]Hoja2!$A$3:$M$774,13,0)</f>
        <v>44666</v>
      </c>
      <c r="S247" s="18">
        <f t="shared" si="11"/>
        <v>0</v>
      </c>
    </row>
    <row r="248" spans="1:19" ht="24.75" customHeight="1" x14ac:dyDescent="0.25">
      <c r="A248" s="4">
        <v>240</v>
      </c>
      <c r="B248" s="4" t="s">
        <v>214</v>
      </c>
      <c r="C248" s="4" t="s">
        <v>1086</v>
      </c>
      <c r="D248" s="4" t="s">
        <v>21</v>
      </c>
      <c r="E248" s="4" t="s">
        <v>780</v>
      </c>
      <c r="F248" s="4" t="s">
        <v>786</v>
      </c>
      <c r="G248" s="14">
        <v>50000</v>
      </c>
      <c r="H248" s="4">
        <v>0</v>
      </c>
      <c r="I248" s="14">
        <v>50000</v>
      </c>
      <c r="J248" s="14">
        <v>1435</v>
      </c>
      <c r="K248" s="14">
        <v>1854</v>
      </c>
      <c r="L248" s="14">
        <v>1520</v>
      </c>
      <c r="M248" s="14">
        <v>425</v>
      </c>
      <c r="N248" s="14">
        <f t="shared" si="13"/>
        <v>5234</v>
      </c>
      <c r="O248" s="14">
        <f t="shared" si="10"/>
        <v>44766</v>
      </c>
      <c r="Q248" s="25"/>
      <c r="R248" s="52">
        <f>VLOOKUP(B248,[1]Hoja2!$A$3:$M$774,13,0)</f>
        <v>44766</v>
      </c>
      <c r="S248" s="18">
        <f t="shared" si="11"/>
        <v>0</v>
      </c>
    </row>
    <row r="249" spans="1:19" ht="24.75" customHeight="1" x14ac:dyDescent="0.25">
      <c r="A249" s="4">
        <v>241</v>
      </c>
      <c r="B249" s="4" t="s">
        <v>216</v>
      </c>
      <c r="C249" s="4" t="s">
        <v>1086</v>
      </c>
      <c r="D249" s="4" t="s">
        <v>21</v>
      </c>
      <c r="E249" s="4" t="s">
        <v>778</v>
      </c>
      <c r="F249" s="4" t="s">
        <v>786</v>
      </c>
      <c r="G249" s="14">
        <v>50000</v>
      </c>
      <c r="H249" s="4">
        <v>0</v>
      </c>
      <c r="I249" s="14">
        <v>50000</v>
      </c>
      <c r="J249" s="14">
        <v>1435</v>
      </c>
      <c r="K249" s="14">
        <v>1854</v>
      </c>
      <c r="L249" s="14">
        <v>1520</v>
      </c>
      <c r="M249" s="32">
        <v>3075</v>
      </c>
      <c r="N249" s="14">
        <f t="shared" si="13"/>
        <v>7884</v>
      </c>
      <c r="O249" s="14">
        <f t="shared" si="10"/>
        <v>42116</v>
      </c>
      <c r="Q249" s="25"/>
      <c r="R249" s="52">
        <f>VLOOKUP(B249,[1]Hoja2!$A$3:$M$774,13,0)</f>
        <v>42116</v>
      </c>
      <c r="S249" s="18">
        <f t="shared" si="11"/>
        <v>0</v>
      </c>
    </row>
    <row r="250" spans="1:19" ht="24.75" customHeight="1" x14ac:dyDescent="0.25">
      <c r="A250" s="4">
        <v>242</v>
      </c>
      <c r="B250" s="4" t="s">
        <v>225</v>
      </c>
      <c r="C250" s="4" t="s">
        <v>1086</v>
      </c>
      <c r="D250" s="4" t="s">
        <v>160</v>
      </c>
      <c r="E250" s="4" t="s">
        <v>779</v>
      </c>
      <c r="F250" s="4" t="s">
        <v>786</v>
      </c>
      <c r="G250" s="14">
        <v>30000</v>
      </c>
      <c r="H250" s="4">
        <v>0</v>
      </c>
      <c r="I250" s="14">
        <v>30000</v>
      </c>
      <c r="J250" s="14">
        <v>861</v>
      </c>
      <c r="K250" s="14">
        <v>0</v>
      </c>
      <c r="L250" s="14">
        <v>912</v>
      </c>
      <c r="M250" s="14">
        <v>25</v>
      </c>
      <c r="N250" s="14">
        <f t="shared" si="13"/>
        <v>1798</v>
      </c>
      <c r="O250" s="14">
        <f t="shared" si="10"/>
        <v>28202</v>
      </c>
      <c r="Q250" s="25"/>
      <c r="R250" s="52">
        <f>VLOOKUP(B250,[1]Hoja2!$A$3:$M$774,13,0)</f>
        <v>28202</v>
      </c>
      <c r="S250" s="18">
        <f t="shared" si="11"/>
        <v>0</v>
      </c>
    </row>
    <row r="251" spans="1:19" ht="24.75" customHeight="1" x14ac:dyDescent="0.25">
      <c r="A251" s="4">
        <v>243</v>
      </c>
      <c r="B251" s="4" t="s">
        <v>247</v>
      </c>
      <c r="C251" s="4" t="s">
        <v>1086</v>
      </c>
      <c r="D251" s="4" t="s">
        <v>160</v>
      </c>
      <c r="E251" s="4" t="s">
        <v>779</v>
      </c>
      <c r="F251" s="4" t="s">
        <v>786</v>
      </c>
      <c r="G251" s="14">
        <v>11000</v>
      </c>
      <c r="H251" s="4">
        <v>0</v>
      </c>
      <c r="I251" s="14">
        <v>11000</v>
      </c>
      <c r="J251" s="14">
        <v>315.7</v>
      </c>
      <c r="K251" s="14">
        <v>0</v>
      </c>
      <c r="L251" s="14">
        <v>334.4</v>
      </c>
      <c r="M251" s="14">
        <v>25</v>
      </c>
      <c r="N251" s="14">
        <f t="shared" si="13"/>
        <v>675.09999999999991</v>
      </c>
      <c r="O251" s="14">
        <f t="shared" si="10"/>
        <v>10324.9</v>
      </c>
      <c r="Q251" s="25"/>
      <c r="R251" s="52">
        <f>VLOOKUP(B251,[1]Hoja2!$A$3:$M$774,13,0)</f>
        <v>10324.9</v>
      </c>
      <c r="S251" s="18">
        <f t="shared" si="11"/>
        <v>0</v>
      </c>
    </row>
    <row r="252" spans="1:19" ht="24.75" customHeight="1" x14ac:dyDescent="0.25">
      <c r="A252" s="4">
        <v>244</v>
      </c>
      <c r="B252" s="4" t="s">
        <v>248</v>
      </c>
      <c r="C252" s="4" t="s">
        <v>1086</v>
      </c>
      <c r="D252" s="4" t="s">
        <v>148</v>
      </c>
      <c r="E252" s="4" t="s">
        <v>778</v>
      </c>
      <c r="F252" s="4" t="s">
        <v>786</v>
      </c>
      <c r="G252" s="14">
        <v>22050</v>
      </c>
      <c r="H252" s="4">
        <v>0</v>
      </c>
      <c r="I252" s="14">
        <v>22050</v>
      </c>
      <c r="J252" s="14">
        <v>632.84</v>
      </c>
      <c r="K252" s="14">
        <v>0</v>
      </c>
      <c r="L252" s="14">
        <v>670.32</v>
      </c>
      <c r="M252" s="14">
        <v>1537.45</v>
      </c>
      <c r="N252" s="14">
        <f t="shared" si="13"/>
        <v>2840.61</v>
      </c>
      <c r="O252" s="14">
        <f t="shared" si="10"/>
        <v>19209.39</v>
      </c>
      <c r="Q252" s="25"/>
      <c r="R252" s="52">
        <f>VLOOKUP(B252,[1]Hoja2!$A$3:$M$774,13,0)</f>
        <v>19209.39</v>
      </c>
      <c r="S252" s="18">
        <f t="shared" si="11"/>
        <v>0</v>
      </c>
    </row>
    <row r="253" spans="1:19" ht="24.75" customHeight="1" x14ac:dyDescent="0.25">
      <c r="A253" s="4">
        <v>245</v>
      </c>
      <c r="B253" s="4" t="s">
        <v>249</v>
      </c>
      <c r="C253" s="4" t="s">
        <v>1086</v>
      </c>
      <c r="D253" s="4" t="s">
        <v>148</v>
      </c>
      <c r="E253" s="4" t="s">
        <v>778</v>
      </c>
      <c r="F253" s="4" t="s">
        <v>786</v>
      </c>
      <c r="G253" s="14">
        <v>11000</v>
      </c>
      <c r="H253" s="4">
        <v>0</v>
      </c>
      <c r="I253" s="14">
        <v>11000</v>
      </c>
      <c r="J253" s="14">
        <v>315.7</v>
      </c>
      <c r="K253" s="14">
        <v>0</v>
      </c>
      <c r="L253" s="14">
        <v>334.4</v>
      </c>
      <c r="M253" s="14">
        <v>25</v>
      </c>
      <c r="N253" s="14">
        <f t="shared" si="13"/>
        <v>675.09999999999991</v>
      </c>
      <c r="O253" s="14">
        <f t="shared" si="10"/>
        <v>10324.9</v>
      </c>
      <c r="Q253" s="25"/>
      <c r="R253" s="52">
        <f>VLOOKUP(B253,[1]Hoja2!$A$3:$M$774,13,0)</f>
        <v>10324.9</v>
      </c>
      <c r="S253" s="18">
        <f t="shared" si="11"/>
        <v>0</v>
      </c>
    </row>
    <row r="254" spans="1:19" ht="24.75" customHeight="1" x14ac:dyDescent="0.25">
      <c r="A254" s="4">
        <v>246</v>
      </c>
      <c r="B254" s="4" t="s">
        <v>279</v>
      </c>
      <c r="C254" s="4" t="s">
        <v>1086</v>
      </c>
      <c r="D254" s="4" t="s">
        <v>45</v>
      </c>
      <c r="E254" s="4" t="s">
        <v>780</v>
      </c>
      <c r="F254" s="4" t="s">
        <v>787</v>
      </c>
      <c r="G254" s="14">
        <v>22050</v>
      </c>
      <c r="H254" s="4">
        <v>0</v>
      </c>
      <c r="I254" s="14">
        <v>22050</v>
      </c>
      <c r="J254" s="14">
        <v>632.84</v>
      </c>
      <c r="K254" s="14">
        <v>0</v>
      </c>
      <c r="L254" s="14">
        <v>670.32</v>
      </c>
      <c r="M254" s="14">
        <v>1537.45</v>
      </c>
      <c r="N254" s="14">
        <f t="shared" si="13"/>
        <v>2840.61</v>
      </c>
      <c r="O254" s="14">
        <f t="shared" si="10"/>
        <v>19209.39</v>
      </c>
      <c r="Q254" s="25"/>
      <c r="R254" s="52">
        <f>VLOOKUP(B254,[1]Hoja2!$A$3:$M$774,13,0)</f>
        <v>19209.39</v>
      </c>
      <c r="S254" s="18">
        <f t="shared" si="11"/>
        <v>0</v>
      </c>
    </row>
    <row r="255" spans="1:19" ht="24.75" customHeight="1" x14ac:dyDescent="0.25">
      <c r="A255" s="4">
        <v>247</v>
      </c>
      <c r="B255" s="4" t="s">
        <v>280</v>
      </c>
      <c r="C255" s="4" t="s">
        <v>1086</v>
      </c>
      <c r="D255" s="4" t="s">
        <v>148</v>
      </c>
      <c r="E255" s="4" t="s">
        <v>778</v>
      </c>
      <c r="F255" s="4" t="s">
        <v>786</v>
      </c>
      <c r="G255" s="14">
        <v>19000</v>
      </c>
      <c r="H255" s="4">
        <v>0</v>
      </c>
      <c r="I255" s="14">
        <v>19000</v>
      </c>
      <c r="J255" s="14">
        <v>545.29999999999995</v>
      </c>
      <c r="K255" s="14">
        <v>0</v>
      </c>
      <c r="L255" s="14">
        <v>577.6</v>
      </c>
      <c r="M255" s="14">
        <v>25</v>
      </c>
      <c r="N255" s="14">
        <f t="shared" si="13"/>
        <v>1147.9000000000001</v>
      </c>
      <c r="O255" s="14">
        <f t="shared" si="10"/>
        <v>17852.099999999999</v>
      </c>
      <c r="Q255" s="25"/>
      <c r="R255" s="52">
        <f>VLOOKUP(B255,[1]Hoja2!$A$3:$M$774,13,0)</f>
        <v>17852.099999999999</v>
      </c>
      <c r="S255" s="18">
        <f t="shared" si="11"/>
        <v>0</v>
      </c>
    </row>
    <row r="256" spans="1:19" ht="24.75" customHeight="1" x14ac:dyDescent="0.25">
      <c r="A256" s="4">
        <v>248</v>
      </c>
      <c r="B256" s="4" t="s">
        <v>299</v>
      </c>
      <c r="C256" s="4" t="s">
        <v>1086</v>
      </c>
      <c r="D256" s="4" t="s">
        <v>160</v>
      </c>
      <c r="E256" s="4" t="s">
        <v>779</v>
      </c>
      <c r="F256" s="4" t="s">
        <v>786</v>
      </c>
      <c r="G256" s="14">
        <v>11000</v>
      </c>
      <c r="H256" s="4">
        <v>0</v>
      </c>
      <c r="I256" s="14">
        <v>11000</v>
      </c>
      <c r="J256" s="14">
        <v>315.7</v>
      </c>
      <c r="K256" s="14">
        <v>0</v>
      </c>
      <c r="L256" s="14">
        <v>334.4</v>
      </c>
      <c r="M256" s="14">
        <v>25</v>
      </c>
      <c r="N256" s="14">
        <f t="shared" si="13"/>
        <v>675.09999999999991</v>
      </c>
      <c r="O256" s="14">
        <f t="shared" si="10"/>
        <v>10324.9</v>
      </c>
      <c r="Q256" s="25"/>
      <c r="R256" s="52">
        <f>VLOOKUP(B256,[1]Hoja2!$A$3:$M$774,13,0)</f>
        <v>10324.9</v>
      </c>
      <c r="S256" s="18">
        <f t="shared" si="11"/>
        <v>0</v>
      </c>
    </row>
    <row r="257" spans="1:19" ht="24.75" customHeight="1" x14ac:dyDescent="0.25">
      <c r="A257" s="4">
        <v>249</v>
      </c>
      <c r="B257" s="4" t="s">
        <v>311</v>
      </c>
      <c r="C257" s="4" t="s">
        <v>1086</v>
      </c>
      <c r="D257" s="4" t="s">
        <v>160</v>
      </c>
      <c r="E257" s="4" t="s">
        <v>779</v>
      </c>
      <c r="F257" s="4" t="s">
        <v>786</v>
      </c>
      <c r="G257" s="14">
        <v>11000</v>
      </c>
      <c r="H257" s="4">
        <v>0</v>
      </c>
      <c r="I257" s="14">
        <v>11000</v>
      </c>
      <c r="J257" s="14">
        <v>315.7</v>
      </c>
      <c r="K257" s="14">
        <v>0</v>
      </c>
      <c r="L257" s="14">
        <v>334.4</v>
      </c>
      <c r="M257" s="32">
        <v>2702.83</v>
      </c>
      <c r="N257" s="14">
        <f t="shared" si="13"/>
        <v>3352.93</v>
      </c>
      <c r="O257" s="14">
        <f t="shared" si="10"/>
        <v>7647.07</v>
      </c>
      <c r="Q257" s="25"/>
      <c r="R257" s="52">
        <f>VLOOKUP(B257,[1]Hoja2!$A$3:$M$774,13,0)</f>
        <v>7647.07</v>
      </c>
      <c r="S257" s="18">
        <f t="shared" si="11"/>
        <v>0</v>
      </c>
    </row>
    <row r="258" spans="1:19" ht="24.75" customHeight="1" x14ac:dyDescent="0.25">
      <c r="A258" s="4">
        <v>250</v>
      </c>
      <c r="B258" s="4" t="s">
        <v>316</v>
      </c>
      <c r="C258" s="4" t="s">
        <v>1086</v>
      </c>
      <c r="D258" s="4" t="s">
        <v>21</v>
      </c>
      <c r="E258" s="4" t="s">
        <v>780</v>
      </c>
      <c r="F258" s="4" t="s">
        <v>786</v>
      </c>
      <c r="G258" s="14">
        <v>50000</v>
      </c>
      <c r="H258" s="4">
        <v>0</v>
      </c>
      <c r="I258" s="14">
        <v>50000</v>
      </c>
      <c r="J258" s="14">
        <v>1435</v>
      </c>
      <c r="K258" s="14">
        <v>1627.13</v>
      </c>
      <c r="L258" s="14">
        <v>1520</v>
      </c>
      <c r="M258" s="32">
        <v>6367.45</v>
      </c>
      <c r="N258" s="14">
        <f t="shared" si="13"/>
        <v>10949.58</v>
      </c>
      <c r="O258" s="14">
        <f t="shared" si="10"/>
        <v>39050.42</v>
      </c>
      <c r="Q258" s="25"/>
      <c r="R258" s="52">
        <f>VLOOKUP(B258,[1]Hoja2!$A$3:$M$774,13,0)</f>
        <v>39050.42</v>
      </c>
      <c r="S258" s="18">
        <f t="shared" si="11"/>
        <v>0</v>
      </c>
    </row>
    <row r="259" spans="1:19" ht="24.75" customHeight="1" x14ac:dyDescent="0.25">
      <c r="A259" s="4">
        <v>251</v>
      </c>
      <c r="B259" s="4" t="s">
        <v>354</v>
      </c>
      <c r="C259" s="4" t="s">
        <v>1086</v>
      </c>
      <c r="D259" s="4" t="s">
        <v>21</v>
      </c>
      <c r="E259" s="4" t="s">
        <v>780</v>
      </c>
      <c r="F259" s="4" t="s">
        <v>787</v>
      </c>
      <c r="G259" s="14">
        <v>50000</v>
      </c>
      <c r="H259" s="4">
        <v>0</v>
      </c>
      <c r="I259" s="14">
        <v>50000</v>
      </c>
      <c r="J259" s="14">
        <v>1435</v>
      </c>
      <c r="K259" s="14">
        <v>1854</v>
      </c>
      <c r="L259" s="14">
        <v>1520</v>
      </c>
      <c r="M259" s="14">
        <v>25</v>
      </c>
      <c r="N259" s="14">
        <f t="shared" si="13"/>
        <v>4834</v>
      </c>
      <c r="O259" s="14">
        <f t="shared" si="10"/>
        <v>45166</v>
      </c>
      <c r="Q259" s="25"/>
      <c r="R259" s="52">
        <f>VLOOKUP(B259,[1]Hoja2!$A$3:$M$774,13,0)</f>
        <v>45166</v>
      </c>
      <c r="S259" s="18">
        <f t="shared" si="11"/>
        <v>0</v>
      </c>
    </row>
    <row r="260" spans="1:19" ht="24.75" customHeight="1" x14ac:dyDescent="0.25">
      <c r="A260" s="4">
        <v>252</v>
      </c>
      <c r="B260" s="4" t="s">
        <v>406</v>
      </c>
      <c r="C260" s="4" t="s">
        <v>1086</v>
      </c>
      <c r="D260" s="4" t="s">
        <v>21</v>
      </c>
      <c r="E260" s="4" t="s">
        <v>780</v>
      </c>
      <c r="F260" s="4" t="s">
        <v>786</v>
      </c>
      <c r="G260" s="14">
        <v>50000</v>
      </c>
      <c r="H260" s="4">
        <v>0</v>
      </c>
      <c r="I260" s="14">
        <v>50000</v>
      </c>
      <c r="J260" s="14">
        <v>1435</v>
      </c>
      <c r="K260" s="14">
        <v>1854</v>
      </c>
      <c r="L260" s="14">
        <v>1520</v>
      </c>
      <c r="M260" s="14">
        <v>25</v>
      </c>
      <c r="N260" s="14">
        <f t="shared" si="13"/>
        <v>4834</v>
      </c>
      <c r="O260" s="14">
        <f t="shared" si="10"/>
        <v>45166</v>
      </c>
      <c r="Q260" s="25"/>
      <c r="R260" s="52">
        <f>VLOOKUP(B260,[1]Hoja2!$A$3:$M$774,13,0)</f>
        <v>45166</v>
      </c>
      <c r="S260" s="18">
        <f t="shared" si="11"/>
        <v>0</v>
      </c>
    </row>
    <row r="261" spans="1:19" ht="24.75" customHeight="1" x14ac:dyDescent="0.25">
      <c r="A261" s="4">
        <v>253</v>
      </c>
      <c r="B261" s="4" t="s">
        <v>416</v>
      </c>
      <c r="C261" s="4" t="s">
        <v>1086</v>
      </c>
      <c r="D261" s="4" t="s">
        <v>160</v>
      </c>
      <c r="E261" s="4" t="s">
        <v>779</v>
      </c>
      <c r="F261" s="4" t="s">
        <v>786</v>
      </c>
      <c r="G261" s="14">
        <v>11000</v>
      </c>
      <c r="H261" s="4">
        <v>0</v>
      </c>
      <c r="I261" s="14">
        <v>11000</v>
      </c>
      <c r="J261" s="14">
        <v>315.7</v>
      </c>
      <c r="K261" s="14">
        <v>0</v>
      </c>
      <c r="L261" s="14">
        <v>334.4</v>
      </c>
      <c r="M261" s="14">
        <v>25</v>
      </c>
      <c r="N261" s="14">
        <f t="shared" si="13"/>
        <v>675.09999999999991</v>
      </c>
      <c r="O261" s="14">
        <f t="shared" si="10"/>
        <v>10324.9</v>
      </c>
      <c r="Q261" s="25"/>
      <c r="R261" s="52">
        <f>VLOOKUP(B261,[1]Hoja2!$A$3:$M$774,13,0)</f>
        <v>10324.9</v>
      </c>
      <c r="S261" s="18">
        <f t="shared" si="11"/>
        <v>0</v>
      </c>
    </row>
    <row r="262" spans="1:19" ht="24.75" customHeight="1" x14ac:dyDescent="0.25">
      <c r="A262" s="4">
        <v>254</v>
      </c>
      <c r="B262" s="4" t="s">
        <v>462</v>
      </c>
      <c r="C262" s="4" t="s">
        <v>1086</v>
      </c>
      <c r="D262" s="4" t="s">
        <v>21</v>
      </c>
      <c r="E262" s="4" t="s">
        <v>778</v>
      </c>
      <c r="F262" s="4" t="s">
        <v>786</v>
      </c>
      <c r="G262" s="14">
        <v>50000</v>
      </c>
      <c r="H262" s="4">
        <v>0</v>
      </c>
      <c r="I262" s="14">
        <v>50000</v>
      </c>
      <c r="J262" s="14">
        <v>1435</v>
      </c>
      <c r="K262" s="14">
        <v>1854</v>
      </c>
      <c r="L262" s="14">
        <v>1520</v>
      </c>
      <c r="M262" s="14">
        <v>1025</v>
      </c>
      <c r="N262" s="14">
        <f t="shared" si="13"/>
        <v>5834</v>
      </c>
      <c r="O262" s="14">
        <f t="shared" si="10"/>
        <v>44166</v>
      </c>
      <c r="Q262" s="25"/>
      <c r="R262" s="52">
        <f>VLOOKUP(B262,[1]Hoja2!$A$3:$M$774,13,0)</f>
        <v>44166</v>
      </c>
      <c r="S262" s="18">
        <f t="shared" si="11"/>
        <v>0</v>
      </c>
    </row>
    <row r="263" spans="1:19" ht="24.75" customHeight="1" x14ac:dyDescent="0.25">
      <c r="A263" s="4">
        <v>255</v>
      </c>
      <c r="B263" s="4" t="s">
        <v>479</v>
      </c>
      <c r="C263" s="4" t="s">
        <v>1086</v>
      </c>
      <c r="D263" s="4" t="s">
        <v>156</v>
      </c>
      <c r="E263" s="4" t="s">
        <v>779</v>
      </c>
      <c r="F263" s="4" t="s">
        <v>786</v>
      </c>
      <c r="G263" s="14">
        <v>11000</v>
      </c>
      <c r="H263" s="4">
        <v>0</v>
      </c>
      <c r="I263" s="14">
        <v>11000</v>
      </c>
      <c r="J263" s="14">
        <v>315.7</v>
      </c>
      <c r="K263" s="14">
        <v>0</v>
      </c>
      <c r="L263" s="14">
        <v>334.4</v>
      </c>
      <c r="M263" s="14">
        <v>25</v>
      </c>
      <c r="N263" s="14">
        <f t="shared" si="13"/>
        <v>675.09999999999991</v>
      </c>
      <c r="O263" s="14">
        <f t="shared" ref="O263:O324" si="14">+I263-N263</f>
        <v>10324.9</v>
      </c>
      <c r="Q263" s="25"/>
      <c r="R263" s="52">
        <f>VLOOKUP(B263,[1]Hoja2!$A$3:$M$774,13,0)</f>
        <v>10324.9</v>
      </c>
      <c r="S263" s="18">
        <f t="shared" si="11"/>
        <v>0</v>
      </c>
    </row>
    <row r="264" spans="1:19" ht="24.75" customHeight="1" x14ac:dyDescent="0.25">
      <c r="A264" s="4">
        <v>256</v>
      </c>
      <c r="B264" s="4" t="s">
        <v>492</v>
      </c>
      <c r="C264" s="4" t="s">
        <v>1086</v>
      </c>
      <c r="D264" s="4" t="s">
        <v>160</v>
      </c>
      <c r="E264" s="4" t="s">
        <v>779</v>
      </c>
      <c r="F264" s="4" t="s">
        <v>786</v>
      </c>
      <c r="G264" s="14">
        <v>11000</v>
      </c>
      <c r="H264" s="4">
        <v>0</v>
      </c>
      <c r="I264" s="14">
        <v>11000</v>
      </c>
      <c r="J264" s="14">
        <v>315.7</v>
      </c>
      <c r="K264" s="14">
        <v>0</v>
      </c>
      <c r="L264" s="14">
        <v>334.4</v>
      </c>
      <c r="M264" s="14">
        <v>25</v>
      </c>
      <c r="N264" s="14">
        <f t="shared" si="13"/>
        <v>675.09999999999991</v>
      </c>
      <c r="O264" s="14">
        <f t="shared" si="14"/>
        <v>10324.9</v>
      </c>
      <c r="Q264" s="25"/>
      <c r="R264" s="52">
        <f>VLOOKUP(B264,[1]Hoja2!$A$3:$M$774,13,0)</f>
        <v>10324.9</v>
      </c>
      <c r="S264" s="18">
        <f t="shared" si="11"/>
        <v>0</v>
      </c>
    </row>
    <row r="265" spans="1:19" ht="24.75" customHeight="1" x14ac:dyDescent="0.25">
      <c r="A265" s="4">
        <v>257</v>
      </c>
      <c r="B265" s="4" t="s">
        <v>493</v>
      </c>
      <c r="C265" s="4" t="s">
        <v>1086</v>
      </c>
      <c r="D265" s="4" t="s">
        <v>160</v>
      </c>
      <c r="E265" s="4" t="s">
        <v>779</v>
      </c>
      <c r="F265" s="4" t="s">
        <v>786</v>
      </c>
      <c r="G265" s="14">
        <v>11000</v>
      </c>
      <c r="H265" s="4">
        <v>0</v>
      </c>
      <c r="I265" s="14">
        <v>11000</v>
      </c>
      <c r="J265" s="14">
        <v>315.7</v>
      </c>
      <c r="K265" s="14">
        <v>0</v>
      </c>
      <c r="L265" s="14">
        <v>334.4</v>
      </c>
      <c r="M265" s="14">
        <v>25</v>
      </c>
      <c r="N265" s="14">
        <f t="shared" si="13"/>
        <v>675.09999999999991</v>
      </c>
      <c r="O265" s="14">
        <f t="shared" si="14"/>
        <v>10324.9</v>
      </c>
      <c r="Q265" s="25"/>
      <c r="R265" s="52">
        <f>VLOOKUP(B265,[1]Hoja2!$A$3:$M$774,13,0)</f>
        <v>10324.9</v>
      </c>
      <c r="S265" s="18">
        <f t="shared" si="11"/>
        <v>0</v>
      </c>
    </row>
    <row r="266" spans="1:19" ht="24.75" customHeight="1" x14ac:dyDescent="0.25">
      <c r="A266" s="4">
        <v>258</v>
      </c>
      <c r="B266" s="4" t="s">
        <v>494</v>
      </c>
      <c r="C266" s="4" t="s">
        <v>1086</v>
      </c>
      <c r="D266" s="4" t="s">
        <v>160</v>
      </c>
      <c r="E266" s="4" t="s">
        <v>779</v>
      </c>
      <c r="F266" s="4" t="s">
        <v>786</v>
      </c>
      <c r="G266" s="14">
        <v>11000</v>
      </c>
      <c r="H266" s="4">
        <v>0</v>
      </c>
      <c r="I266" s="14">
        <v>11000</v>
      </c>
      <c r="J266" s="14">
        <v>315.7</v>
      </c>
      <c r="K266" s="14">
        <v>0</v>
      </c>
      <c r="L266" s="14">
        <v>334.4</v>
      </c>
      <c r="M266" s="14">
        <v>25</v>
      </c>
      <c r="N266" s="14">
        <f t="shared" si="13"/>
        <v>675.09999999999991</v>
      </c>
      <c r="O266" s="14">
        <f t="shared" si="14"/>
        <v>10324.9</v>
      </c>
      <c r="Q266" s="25"/>
      <c r="R266" s="52">
        <f>VLOOKUP(B266,[1]Hoja2!$A$3:$M$774,13,0)</f>
        <v>10324.9</v>
      </c>
      <c r="S266" s="18">
        <f t="shared" ref="S266:S329" si="15">+O266-R266</f>
        <v>0</v>
      </c>
    </row>
    <row r="267" spans="1:19" ht="24.75" customHeight="1" x14ac:dyDescent="0.25">
      <c r="A267" s="4">
        <v>259</v>
      </c>
      <c r="B267" s="4" t="s">
        <v>495</v>
      </c>
      <c r="C267" s="4" t="s">
        <v>1086</v>
      </c>
      <c r="D267" s="4" t="s">
        <v>160</v>
      </c>
      <c r="E267" s="4" t="s">
        <v>779</v>
      </c>
      <c r="F267" s="4" t="s">
        <v>786</v>
      </c>
      <c r="G267" s="14">
        <v>11000</v>
      </c>
      <c r="H267" s="4">
        <v>0</v>
      </c>
      <c r="I267" s="14">
        <v>11000</v>
      </c>
      <c r="J267" s="14">
        <v>315.7</v>
      </c>
      <c r="K267" s="14">
        <v>0</v>
      </c>
      <c r="L267" s="14">
        <v>334.4</v>
      </c>
      <c r="M267" s="32">
        <v>2396.85</v>
      </c>
      <c r="N267" s="14">
        <f t="shared" si="13"/>
        <v>3046.95</v>
      </c>
      <c r="O267" s="14">
        <f t="shared" si="14"/>
        <v>7953.05</v>
      </c>
      <c r="Q267" s="25"/>
      <c r="R267" s="52">
        <f>VLOOKUP(B267,[1]Hoja2!$A$3:$M$774,13,0)</f>
        <v>7953.05</v>
      </c>
      <c r="S267" s="18">
        <f t="shared" si="15"/>
        <v>0</v>
      </c>
    </row>
    <row r="268" spans="1:19" ht="24.75" customHeight="1" x14ac:dyDescent="0.25">
      <c r="A268" s="4">
        <v>260</v>
      </c>
      <c r="B268" s="4" t="s">
        <v>496</v>
      </c>
      <c r="C268" s="4" t="s">
        <v>1086</v>
      </c>
      <c r="D268" s="4" t="s">
        <v>160</v>
      </c>
      <c r="E268" s="4" t="s">
        <v>779</v>
      </c>
      <c r="F268" s="4" t="s">
        <v>786</v>
      </c>
      <c r="G268" s="14">
        <v>11000</v>
      </c>
      <c r="H268" s="4">
        <v>0</v>
      </c>
      <c r="I268" s="14">
        <v>11000</v>
      </c>
      <c r="J268" s="14">
        <v>315.7</v>
      </c>
      <c r="K268" s="14">
        <v>0</v>
      </c>
      <c r="L268" s="14">
        <v>334.4</v>
      </c>
      <c r="M268" s="14">
        <v>25</v>
      </c>
      <c r="N268" s="14">
        <f t="shared" si="13"/>
        <v>675.09999999999991</v>
      </c>
      <c r="O268" s="14">
        <f t="shared" si="14"/>
        <v>10324.9</v>
      </c>
      <c r="Q268" s="25"/>
      <c r="R268" s="52">
        <f>VLOOKUP(B268,[1]Hoja2!$A$3:$M$774,13,0)</f>
        <v>10324.9</v>
      </c>
      <c r="S268" s="18">
        <f t="shared" si="15"/>
        <v>0</v>
      </c>
    </row>
    <row r="269" spans="1:19" ht="24.75" customHeight="1" x14ac:dyDescent="0.25">
      <c r="A269" s="4">
        <v>261</v>
      </c>
      <c r="B269" s="4" t="s">
        <v>519</v>
      </c>
      <c r="C269" s="4" t="s">
        <v>1086</v>
      </c>
      <c r="D269" s="4" t="s">
        <v>160</v>
      </c>
      <c r="E269" s="4" t="s">
        <v>779</v>
      </c>
      <c r="F269" s="4" t="s">
        <v>786</v>
      </c>
      <c r="G269" s="14">
        <v>11000</v>
      </c>
      <c r="H269" s="4">
        <v>0</v>
      </c>
      <c r="I269" s="14">
        <v>11000</v>
      </c>
      <c r="J269" s="14">
        <v>315.7</v>
      </c>
      <c r="K269" s="14">
        <v>0</v>
      </c>
      <c r="L269" s="14">
        <v>334.4</v>
      </c>
      <c r="M269" s="14">
        <v>25</v>
      </c>
      <c r="N269" s="14">
        <f t="shared" si="13"/>
        <v>675.09999999999991</v>
      </c>
      <c r="O269" s="14">
        <f t="shared" si="14"/>
        <v>10324.9</v>
      </c>
      <c r="Q269" s="25"/>
      <c r="R269" s="52">
        <f>VLOOKUP(B269,[1]Hoja2!$A$3:$M$774,13,0)</f>
        <v>10324.9</v>
      </c>
      <c r="S269" s="18">
        <f t="shared" si="15"/>
        <v>0</v>
      </c>
    </row>
    <row r="270" spans="1:19" ht="24.75" customHeight="1" x14ac:dyDescent="0.25">
      <c r="A270" s="4">
        <v>262</v>
      </c>
      <c r="B270" s="4" t="s">
        <v>559</v>
      </c>
      <c r="C270" s="4" t="s">
        <v>1086</v>
      </c>
      <c r="D270" s="4" t="s">
        <v>160</v>
      </c>
      <c r="E270" s="4" t="s">
        <v>779</v>
      </c>
      <c r="F270" s="4" t="s">
        <v>786</v>
      </c>
      <c r="G270" s="14">
        <v>11000</v>
      </c>
      <c r="H270" s="4">
        <v>0</v>
      </c>
      <c r="I270" s="14">
        <v>11000</v>
      </c>
      <c r="J270" s="14">
        <v>315.7</v>
      </c>
      <c r="K270" s="14">
        <v>0</v>
      </c>
      <c r="L270" s="14">
        <v>334.4</v>
      </c>
      <c r="M270" s="14">
        <v>25</v>
      </c>
      <c r="N270" s="14">
        <f t="shared" si="13"/>
        <v>675.09999999999991</v>
      </c>
      <c r="O270" s="14">
        <f t="shared" si="14"/>
        <v>10324.9</v>
      </c>
      <c r="Q270" s="25"/>
      <c r="R270" s="52">
        <f>VLOOKUP(B270,[1]Hoja2!$A$3:$M$774,13,0)</f>
        <v>10324.9</v>
      </c>
      <c r="S270" s="18">
        <f t="shared" si="15"/>
        <v>0</v>
      </c>
    </row>
    <row r="271" spans="1:19" ht="24.75" customHeight="1" x14ac:dyDescent="0.25">
      <c r="A271" s="4">
        <v>263</v>
      </c>
      <c r="B271" s="4" t="s">
        <v>568</v>
      </c>
      <c r="C271" s="4" t="s">
        <v>1086</v>
      </c>
      <c r="D271" s="4" t="s">
        <v>308</v>
      </c>
      <c r="E271" s="4" t="s">
        <v>779</v>
      </c>
      <c r="F271" s="4" t="s">
        <v>786</v>
      </c>
      <c r="G271" s="14">
        <v>11000</v>
      </c>
      <c r="H271" s="4">
        <v>0</v>
      </c>
      <c r="I271" s="14">
        <v>11000</v>
      </c>
      <c r="J271" s="14">
        <v>315.7</v>
      </c>
      <c r="K271" s="14">
        <v>0</v>
      </c>
      <c r="L271" s="14">
        <v>334.4</v>
      </c>
      <c r="M271" s="14">
        <v>25</v>
      </c>
      <c r="N271" s="14">
        <f t="shared" si="13"/>
        <v>675.09999999999991</v>
      </c>
      <c r="O271" s="14">
        <f t="shared" si="14"/>
        <v>10324.9</v>
      </c>
      <c r="Q271" s="25"/>
      <c r="R271" s="52">
        <f>VLOOKUP(B271,[1]Hoja2!$A$3:$M$774,13,0)</f>
        <v>10324.9</v>
      </c>
      <c r="S271" s="18">
        <f t="shared" si="15"/>
        <v>0</v>
      </c>
    </row>
    <row r="272" spans="1:19" ht="24.75" customHeight="1" x14ac:dyDescent="0.25">
      <c r="A272" s="4">
        <v>264</v>
      </c>
      <c r="B272" s="1" t="s">
        <v>1188</v>
      </c>
      <c r="C272" s="4" t="s">
        <v>1086</v>
      </c>
      <c r="D272" s="4" t="s">
        <v>308</v>
      </c>
      <c r="E272" s="4" t="s">
        <v>779</v>
      </c>
      <c r="F272" s="4" t="s">
        <v>786</v>
      </c>
      <c r="G272" s="14">
        <v>11000</v>
      </c>
      <c r="H272" s="4">
        <v>0</v>
      </c>
      <c r="I272" s="14">
        <f>+G272+H272</f>
        <v>11000</v>
      </c>
      <c r="J272" s="14">
        <v>315.7</v>
      </c>
      <c r="K272" s="14">
        <v>0</v>
      </c>
      <c r="L272" s="14">
        <v>334.4</v>
      </c>
      <c r="M272" s="14">
        <v>25</v>
      </c>
      <c r="N272" s="14">
        <f t="shared" si="13"/>
        <v>675.09999999999991</v>
      </c>
      <c r="O272" s="14">
        <f t="shared" si="14"/>
        <v>10324.9</v>
      </c>
      <c r="Q272" s="25"/>
      <c r="R272" s="52">
        <f>VLOOKUP(B272,[1]Hoja2!$A$3:$M$774,13,0)</f>
        <v>10324.9</v>
      </c>
      <c r="S272" s="18">
        <f t="shared" si="15"/>
        <v>0</v>
      </c>
    </row>
    <row r="273" spans="1:19" ht="39" customHeight="1" x14ac:dyDescent="0.25">
      <c r="A273" s="4">
        <v>265</v>
      </c>
      <c r="B273" s="1" t="s">
        <v>1172</v>
      </c>
      <c r="C273" s="4" t="s">
        <v>1120</v>
      </c>
      <c r="D273" s="4" t="s">
        <v>350</v>
      </c>
      <c r="E273" s="4" t="s">
        <v>780</v>
      </c>
      <c r="F273" s="4" t="s">
        <v>787</v>
      </c>
      <c r="G273" s="14">
        <v>21000</v>
      </c>
      <c r="H273" s="4">
        <v>0</v>
      </c>
      <c r="I273" s="14">
        <f>+G273+H273</f>
        <v>21000</v>
      </c>
      <c r="J273" s="14">
        <v>602.70000000000005</v>
      </c>
      <c r="K273" s="14">
        <v>0</v>
      </c>
      <c r="L273" s="14">
        <v>638.4</v>
      </c>
      <c r="M273" s="14">
        <v>25</v>
      </c>
      <c r="N273" s="14">
        <f t="shared" si="13"/>
        <v>1266.0999999999999</v>
      </c>
      <c r="O273" s="14">
        <f t="shared" si="14"/>
        <v>19733.900000000001</v>
      </c>
      <c r="Q273" s="25"/>
      <c r="R273" s="52">
        <f>VLOOKUP(B273,[1]Hoja2!$A$3:$M$774,13,0)</f>
        <v>19733.900000000001</v>
      </c>
      <c r="S273" s="18">
        <f t="shared" si="15"/>
        <v>0</v>
      </c>
    </row>
    <row r="274" spans="1:19" ht="24.75" customHeight="1" x14ac:dyDescent="0.25">
      <c r="A274" s="4">
        <v>266</v>
      </c>
      <c r="B274" s="4" t="s">
        <v>579</v>
      </c>
      <c r="C274" s="4" t="s">
        <v>1086</v>
      </c>
      <c r="D274" s="4" t="s">
        <v>160</v>
      </c>
      <c r="E274" s="4" t="s">
        <v>779</v>
      </c>
      <c r="F274" s="4" t="s">
        <v>786</v>
      </c>
      <c r="G274" s="14">
        <v>11000</v>
      </c>
      <c r="H274" s="4">
        <v>0</v>
      </c>
      <c r="I274" s="14">
        <v>11000</v>
      </c>
      <c r="J274" s="14">
        <v>315.7</v>
      </c>
      <c r="K274" s="14">
        <v>0</v>
      </c>
      <c r="L274" s="14">
        <v>334.4</v>
      </c>
      <c r="M274" s="14">
        <v>25</v>
      </c>
      <c r="N274" s="14">
        <f t="shared" si="13"/>
        <v>675.09999999999991</v>
      </c>
      <c r="O274" s="14">
        <f t="shared" si="14"/>
        <v>10324.9</v>
      </c>
      <c r="Q274" s="25"/>
      <c r="R274" s="52">
        <f>VLOOKUP(B274,[1]Hoja2!$A$3:$M$774,13,0)</f>
        <v>10324.9</v>
      </c>
      <c r="S274" s="18">
        <f t="shared" si="15"/>
        <v>0</v>
      </c>
    </row>
    <row r="275" spans="1:19" ht="24.75" customHeight="1" x14ac:dyDescent="0.25">
      <c r="A275" s="4">
        <v>267</v>
      </c>
      <c r="B275" s="4" t="s">
        <v>582</v>
      </c>
      <c r="C275" s="4" t="s">
        <v>1086</v>
      </c>
      <c r="D275" s="4" t="s">
        <v>45</v>
      </c>
      <c r="E275" s="4" t="s">
        <v>778</v>
      </c>
      <c r="F275" s="4" t="s">
        <v>787</v>
      </c>
      <c r="G275" s="14">
        <v>22050</v>
      </c>
      <c r="H275" s="4">
        <v>0</v>
      </c>
      <c r="I275" s="14">
        <v>22050</v>
      </c>
      <c r="J275" s="14">
        <v>632.84</v>
      </c>
      <c r="K275" s="14">
        <v>0</v>
      </c>
      <c r="L275" s="14">
        <v>670.32</v>
      </c>
      <c r="M275" s="14">
        <v>1637.45</v>
      </c>
      <c r="N275" s="14">
        <f t="shared" si="13"/>
        <v>2940.61</v>
      </c>
      <c r="O275" s="14">
        <f t="shared" si="14"/>
        <v>19109.39</v>
      </c>
      <c r="Q275" s="25"/>
      <c r="R275" s="52">
        <f>VLOOKUP(B275,[1]Hoja2!$A$3:$M$774,13,0)</f>
        <v>19109.39</v>
      </c>
      <c r="S275" s="18">
        <f t="shared" si="15"/>
        <v>0</v>
      </c>
    </row>
    <row r="276" spans="1:19" ht="24.75" customHeight="1" x14ac:dyDescent="0.25">
      <c r="A276" s="4">
        <v>268</v>
      </c>
      <c r="B276" s="4" t="s">
        <v>584</v>
      </c>
      <c r="C276" s="4" t="s">
        <v>1086</v>
      </c>
      <c r="D276" s="4" t="s">
        <v>160</v>
      </c>
      <c r="E276" s="4" t="s">
        <v>779</v>
      </c>
      <c r="F276" s="4" t="s">
        <v>786</v>
      </c>
      <c r="G276" s="14">
        <v>11000</v>
      </c>
      <c r="H276" s="4">
        <v>0</v>
      </c>
      <c r="I276" s="14">
        <v>11000</v>
      </c>
      <c r="J276" s="14">
        <v>315.7</v>
      </c>
      <c r="K276" s="14">
        <v>0</v>
      </c>
      <c r="L276" s="14">
        <v>334.4</v>
      </c>
      <c r="M276" s="14">
        <v>25</v>
      </c>
      <c r="N276" s="14">
        <f t="shared" si="13"/>
        <v>675.09999999999991</v>
      </c>
      <c r="O276" s="14">
        <f t="shared" si="14"/>
        <v>10324.9</v>
      </c>
      <c r="Q276" s="25"/>
      <c r="R276" s="52">
        <f>VLOOKUP(B276,[1]Hoja2!$A$3:$M$774,13,0)</f>
        <v>10324.9</v>
      </c>
      <c r="S276" s="18">
        <f t="shared" si="15"/>
        <v>0</v>
      </c>
    </row>
    <row r="277" spans="1:19" ht="24.75" customHeight="1" x14ac:dyDescent="0.25">
      <c r="A277" s="4">
        <v>269</v>
      </c>
      <c r="B277" s="4" t="s">
        <v>590</v>
      </c>
      <c r="C277" s="4" t="s">
        <v>1086</v>
      </c>
      <c r="D277" s="4" t="s">
        <v>21</v>
      </c>
      <c r="E277" s="4" t="s">
        <v>778</v>
      </c>
      <c r="F277" s="4" t="s">
        <v>787</v>
      </c>
      <c r="G277" s="14">
        <v>40000</v>
      </c>
      <c r="H277" s="4">
        <v>0</v>
      </c>
      <c r="I277" s="14">
        <v>40000</v>
      </c>
      <c r="J277" s="14">
        <f>+I277*2.87%</f>
        <v>1148</v>
      </c>
      <c r="K277" s="14">
        <v>442.65</v>
      </c>
      <c r="L277" s="14">
        <f>+I277*3.04%</f>
        <v>1216</v>
      </c>
      <c r="M277" s="14">
        <v>525</v>
      </c>
      <c r="N277" s="14">
        <f t="shared" si="13"/>
        <v>3331.65</v>
      </c>
      <c r="O277" s="14">
        <f t="shared" si="14"/>
        <v>36668.35</v>
      </c>
      <c r="Q277" s="25"/>
      <c r="R277" s="52">
        <f>VLOOKUP(B277,[1]Hoja2!$A$3:$M$774,13,0)</f>
        <v>36668.35</v>
      </c>
      <c r="S277" s="18">
        <f t="shared" si="15"/>
        <v>0</v>
      </c>
    </row>
    <row r="278" spans="1:19" ht="24.75" customHeight="1" x14ac:dyDescent="0.25">
      <c r="A278" s="4">
        <v>270</v>
      </c>
      <c r="B278" s="4" t="s">
        <v>1192</v>
      </c>
      <c r="C278" s="4" t="s">
        <v>1086</v>
      </c>
      <c r="D278" s="4" t="s">
        <v>21</v>
      </c>
      <c r="E278" s="4" t="s">
        <v>780</v>
      </c>
      <c r="F278" s="4" t="s">
        <v>786</v>
      </c>
      <c r="G278" s="14">
        <v>40000</v>
      </c>
      <c r="H278" s="4">
        <v>0</v>
      </c>
      <c r="I278" s="14">
        <v>40000</v>
      </c>
      <c r="J278" s="14">
        <f>+I278*2.87%</f>
        <v>1148</v>
      </c>
      <c r="K278" s="14">
        <v>442.65</v>
      </c>
      <c r="L278" s="14">
        <f>+I278*3.04%</f>
        <v>1216</v>
      </c>
      <c r="M278" s="14">
        <v>425</v>
      </c>
      <c r="N278" s="14">
        <f t="shared" si="13"/>
        <v>3231.65</v>
      </c>
      <c r="O278" s="14">
        <f t="shared" si="14"/>
        <v>36768.35</v>
      </c>
      <c r="Q278" s="25"/>
      <c r="R278" s="52">
        <f>VLOOKUP(B278,[1]Hoja2!$A$3:$M$774,13,0)</f>
        <v>36768.35</v>
      </c>
      <c r="S278" s="18">
        <f t="shared" si="15"/>
        <v>0</v>
      </c>
    </row>
    <row r="279" spans="1:19" ht="24.75" customHeight="1" x14ac:dyDescent="0.25">
      <c r="A279" s="4">
        <v>271</v>
      </c>
      <c r="B279" s="4" t="s">
        <v>613</v>
      </c>
      <c r="C279" s="4" t="s">
        <v>1086</v>
      </c>
      <c r="D279" s="4" t="s">
        <v>21</v>
      </c>
      <c r="E279" s="4" t="s">
        <v>780</v>
      </c>
      <c r="F279" s="4" t="s">
        <v>786</v>
      </c>
      <c r="G279" s="14">
        <v>50000</v>
      </c>
      <c r="H279" s="4">
        <v>0</v>
      </c>
      <c r="I279" s="14">
        <v>50000</v>
      </c>
      <c r="J279" s="14">
        <v>1435</v>
      </c>
      <c r="K279" s="14">
        <v>1854</v>
      </c>
      <c r="L279" s="14">
        <v>1520</v>
      </c>
      <c r="M279" s="14">
        <v>425</v>
      </c>
      <c r="N279" s="14">
        <f t="shared" si="13"/>
        <v>5234</v>
      </c>
      <c r="O279" s="14">
        <f t="shared" si="14"/>
        <v>44766</v>
      </c>
      <c r="Q279" s="25"/>
      <c r="R279" s="52">
        <f>VLOOKUP(B279,[1]Hoja2!$A$3:$M$774,13,0)</f>
        <v>44766</v>
      </c>
      <c r="S279" s="18">
        <f t="shared" si="15"/>
        <v>0</v>
      </c>
    </row>
    <row r="280" spans="1:19" ht="24.75" customHeight="1" x14ac:dyDescent="0.25">
      <c r="A280" s="4">
        <v>272</v>
      </c>
      <c r="B280" s="4" t="s">
        <v>633</v>
      </c>
      <c r="C280" s="4" t="s">
        <v>1086</v>
      </c>
      <c r="D280" s="4" t="s">
        <v>45</v>
      </c>
      <c r="E280" s="4" t="s">
        <v>779</v>
      </c>
      <c r="F280" s="4" t="s">
        <v>787</v>
      </c>
      <c r="G280" s="14">
        <v>21000</v>
      </c>
      <c r="H280" s="4">
        <v>0</v>
      </c>
      <c r="I280" s="14">
        <v>21000</v>
      </c>
      <c r="J280" s="14">
        <v>602.70000000000005</v>
      </c>
      <c r="K280" s="14">
        <v>0</v>
      </c>
      <c r="L280" s="14">
        <v>638.4</v>
      </c>
      <c r="M280" s="14">
        <v>1537.45</v>
      </c>
      <c r="N280" s="14">
        <f t="shared" si="13"/>
        <v>2778.55</v>
      </c>
      <c r="O280" s="14">
        <f t="shared" si="14"/>
        <v>18221.45</v>
      </c>
      <c r="Q280" s="25"/>
      <c r="R280" s="52">
        <f>VLOOKUP(B280,[1]Hoja2!$A$3:$M$774,13,0)</f>
        <v>18221.45</v>
      </c>
      <c r="S280" s="18">
        <f t="shared" si="15"/>
        <v>0</v>
      </c>
    </row>
    <row r="281" spans="1:19" ht="24.75" customHeight="1" x14ac:dyDescent="0.25">
      <c r="A281" s="4">
        <v>273</v>
      </c>
      <c r="B281" s="4" t="s">
        <v>660</v>
      </c>
      <c r="C281" s="4" t="s">
        <v>1086</v>
      </c>
      <c r="D281" s="4" t="s">
        <v>21</v>
      </c>
      <c r="E281" s="4" t="s">
        <v>778</v>
      </c>
      <c r="F281" s="4" t="s">
        <v>786</v>
      </c>
      <c r="G281" s="14">
        <v>50000</v>
      </c>
      <c r="H281" s="4">
        <v>0</v>
      </c>
      <c r="I281" s="14">
        <v>50000</v>
      </c>
      <c r="J281" s="14">
        <v>1435</v>
      </c>
      <c r="K281" s="14">
        <v>1854</v>
      </c>
      <c r="L281" s="14">
        <v>1520</v>
      </c>
      <c r="M281" s="14">
        <v>1025</v>
      </c>
      <c r="N281" s="14">
        <f t="shared" ref="N281:N293" si="16">+J281+K281+L281+M281</f>
        <v>5834</v>
      </c>
      <c r="O281" s="14">
        <f t="shared" si="14"/>
        <v>44166</v>
      </c>
      <c r="Q281" s="25"/>
      <c r="R281" s="52">
        <f>VLOOKUP(B281,[1]Hoja2!$A$3:$M$774,13,0)</f>
        <v>44166</v>
      </c>
      <c r="S281" s="18">
        <f t="shared" si="15"/>
        <v>0</v>
      </c>
    </row>
    <row r="282" spans="1:19" ht="24.75" customHeight="1" x14ac:dyDescent="0.25">
      <c r="A282" s="4">
        <v>274</v>
      </c>
      <c r="B282" s="4" t="s">
        <v>661</v>
      </c>
      <c r="C282" s="4" t="s">
        <v>1086</v>
      </c>
      <c r="D282" s="4" t="s">
        <v>160</v>
      </c>
      <c r="E282" s="4" t="s">
        <v>779</v>
      </c>
      <c r="F282" s="4" t="s">
        <v>786</v>
      </c>
      <c r="G282" s="14">
        <v>11000</v>
      </c>
      <c r="H282" s="4">
        <v>0</v>
      </c>
      <c r="I282" s="14">
        <v>11000</v>
      </c>
      <c r="J282" s="14">
        <v>315.7</v>
      </c>
      <c r="K282" s="14">
        <v>0</v>
      </c>
      <c r="L282" s="14">
        <v>334.4</v>
      </c>
      <c r="M282" s="32">
        <v>25</v>
      </c>
      <c r="N282" s="14">
        <f t="shared" si="16"/>
        <v>675.09999999999991</v>
      </c>
      <c r="O282" s="14">
        <f t="shared" si="14"/>
        <v>10324.9</v>
      </c>
      <c r="Q282" s="25"/>
      <c r="R282" s="52">
        <f>VLOOKUP(B282,[1]Hoja2!$A$3:$M$774,13,0)</f>
        <v>10324.9</v>
      </c>
      <c r="S282" s="18">
        <f t="shared" si="15"/>
        <v>0</v>
      </c>
    </row>
    <row r="283" spans="1:19" ht="24.75" customHeight="1" x14ac:dyDescent="0.25">
      <c r="A283" s="4">
        <v>275</v>
      </c>
      <c r="B283" s="4" t="s">
        <v>669</v>
      </c>
      <c r="C283" s="4" t="s">
        <v>1086</v>
      </c>
      <c r="D283" s="4" t="s">
        <v>21</v>
      </c>
      <c r="E283" s="4" t="s">
        <v>780</v>
      </c>
      <c r="F283" s="4" t="s">
        <v>787</v>
      </c>
      <c r="G283" s="14">
        <v>45000</v>
      </c>
      <c r="H283" s="4">
        <v>0</v>
      </c>
      <c r="I283" s="14">
        <v>45000</v>
      </c>
      <c r="J283" s="14">
        <f>+I283*2.87%</f>
        <v>1291.5</v>
      </c>
      <c r="K283" s="14">
        <v>1148.33</v>
      </c>
      <c r="L283" s="14">
        <f>+I283*3.04%</f>
        <v>1368</v>
      </c>
      <c r="M283" s="14">
        <v>425</v>
      </c>
      <c r="N283" s="14">
        <f t="shared" si="16"/>
        <v>4232.83</v>
      </c>
      <c r="O283" s="14">
        <f t="shared" si="14"/>
        <v>40767.17</v>
      </c>
      <c r="Q283" s="25"/>
      <c r="R283" s="52">
        <f>VLOOKUP(B283,[1]Hoja2!$A$3:$M$774,13,0)</f>
        <v>40767.17</v>
      </c>
      <c r="S283" s="18">
        <f t="shared" si="15"/>
        <v>0</v>
      </c>
    </row>
    <row r="284" spans="1:19" ht="24.75" customHeight="1" x14ac:dyDescent="0.25">
      <c r="A284" s="4">
        <v>276</v>
      </c>
      <c r="B284" s="4" t="s">
        <v>692</v>
      </c>
      <c r="C284" s="4" t="s">
        <v>1086</v>
      </c>
      <c r="D284" s="4" t="s">
        <v>54</v>
      </c>
      <c r="E284" s="4" t="s">
        <v>778</v>
      </c>
      <c r="F284" s="4" t="s">
        <v>787</v>
      </c>
      <c r="G284" s="14">
        <v>60000</v>
      </c>
      <c r="H284" s="4">
        <v>0</v>
      </c>
      <c r="I284" s="14">
        <v>60000</v>
      </c>
      <c r="J284" s="14">
        <v>1722</v>
      </c>
      <c r="K284" s="14">
        <v>2881.7</v>
      </c>
      <c r="L284" s="14">
        <v>1824</v>
      </c>
      <c r="M284" s="32">
        <v>3149.9</v>
      </c>
      <c r="N284" s="14">
        <f t="shared" si="16"/>
        <v>9577.6</v>
      </c>
      <c r="O284" s="14">
        <f t="shared" si="14"/>
        <v>50422.400000000001</v>
      </c>
      <c r="Q284" s="25"/>
      <c r="R284" s="52">
        <f>VLOOKUP(B284,[1]Hoja2!$A$3:$M$774,13,0)</f>
        <v>50422.400000000001</v>
      </c>
      <c r="S284" s="18">
        <f t="shared" si="15"/>
        <v>0</v>
      </c>
    </row>
    <row r="285" spans="1:19" ht="24.75" customHeight="1" x14ac:dyDescent="0.25">
      <c r="A285" s="4">
        <v>277</v>
      </c>
      <c r="B285" s="4" t="s">
        <v>719</v>
      </c>
      <c r="C285" s="4" t="s">
        <v>1086</v>
      </c>
      <c r="D285" s="4" t="s">
        <v>21</v>
      </c>
      <c r="E285" s="4" t="s">
        <v>778</v>
      </c>
      <c r="F285" s="4" t="s">
        <v>786</v>
      </c>
      <c r="G285" s="14">
        <v>50000</v>
      </c>
      <c r="H285" s="4">
        <v>0</v>
      </c>
      <c r="I285" s="14">
        <v>50000</v>
      </c>
      <c r="J285" s="14">
        <v>1435</v>
      </c>
      <c r="K285" s="14">
        <v>1854</v>
      </c>
      <c r="L285" s="14">
        <v>1520</v>
      </c>
      <c r="M285" s="14">
        <v>9401.93</v>
      </c>
      <c r="N285" s="14">
        <f t="shared" si="16"/>
        <v>14210.93</v>
      </c>
      <c r="O285" s="14">
        <f t="shared" si="14"/>
        <v>35789.07</v>
      </c>
      <c r="Q285" s="25"/>
      <c r="R285" s="52">
        <f>VLOOKUP(B285,[1]Hoja2!$A$3:$M$774,13,0)</f>
        <v>35789.07</v>
      </c>
      <c r="S285" s="18">
        <f t="shared" si="15"/>
        <v>0</v>
      </c>
    </row>
    <row r="286" spans="1:19" ht="24.75" customHeight="1" x14ac:dyDescent="0.25">
      <c r="A286" s="4">
        <v>278</v>
      </c>
      <c r="B286" s="4" t="s">
        <v>743</v>
      </c>
      <c r="C286" s="4" t="s">
        <v>1086</v>
      </c>
      <c r="D286" s="4" t="s">
        <v>21</v>
      </c>
      <c r="E286" s="4" t="s">
        <v>780</v>
      </c>
      <c r="F286" s="4" t="s">
        <v>786</v>
      </c>
      <c r="G286" s="14">
        <v>50000</v>
      </c>
      <c r="H286" s="4">
        <v>0</v>
      </c>
      <c r="I286" s="14">
        <v>50000</v>
      </c>
      <c r="J286" s="14">
        <v>1435</v>
      </c>
      <c r="K286" s="14">
        <v>1854</v>
      </c>
      <c r="L286" s="14">
        <v>1520</v>
      </c>
      <c r="M286" s="14">
        <v>25</v>
      </c>
      <c r="N286" s="14">
        <f t="shared" si="16"/>
        <v>4834</v>
      </c>
      <c r="O286" s="14">
        <f t="shared" si="14"/>
        <v>45166</v>
      </c>
      <c r="Q286" s="25"/>
      <c r="R286" s="52">
        <f>VLOOKUP(B286,[1]Hoja2!$A$3:$M$774,13,0)</f>
        <v>45166</v>
      </c>
      <c r="S286" s="18">
        <f t="shared" si="15"/>
        <v>0</v>
      </c>
    </row>
    <row r="287" spans="1:19" ht="24.75" customHeight="1" x14ac:dyDescent="0.25">
      <c r="A287" s="4">
        <v>279</v>
      </c>
      <c r="B287" s="4" t="s">
        <v>744</v>
      </c>
      <c r="C287" s="4" t="s">
        <v>1086</v>
      </c>
      <c r="D287" s="4" t="s">
        <v>745</v>
      </c>
      <c r="E287" s="4" t="s">
        <v>779</v>
      </c>
      <c r="F287" s="4" t="s">
        <v>786</v>
      </c>
      <c r="G287" s="14">
        <v>19000</v>
      </c>
      <c r="H287" s="4">
        <v>0</v>
      </c>
      <c r="I287" s="14">
        <v>19000</v>
      </c>
      <c r="J287" s="14">
        <v>545.29999999999995</v>
      </c>
      <c r="K287" s="14">
        <v>0</v>
      </c>
      <c r="L287" s="14">
        <v>577.6</v>
      </c>
      <c r="M287" s="14">
        <v>25</v>
      </c>
      <c r="N287" s="14">
        <f t="shared" si="16"/>
        <v>1147.9000000000001</v>
      </c>
      <c r="O287" s="14">
        <f t="shared" si="14"/>
        <v>17852.099999999999</v>
      </c>
      <c r="Q287" s="25"/>
      <c r="R287" s="52">
        <f>VLOOKUP(B287,[1]Hoja2!$A$3:$M$774,13,0)</f>
        <v>17852.099999999999</v>
      </c>
      <c r="S287" s="18">
        <f t="shared" si="15"/>
        <v>0</v>
      </c>
    </row>
    <row r="288" spans="1:19" ht="24.75" customHeight="1" x14ac:dyDescent="0.25">
      <c r="A288" s="4">
        <v>280</v>
      </c>
      <c r="B288" s="4" t="s">
        <v>747</v>
      </c>
      <c r="C288" s="4" t="s">
        <v>1086</v>
      </c>
      <c r="D288" s="4" t="s">
        <v>21</v>
      </c>
      <c r="E288" s="4" t="s">
        <v>780</v>
      </c>
      <c r="F288" s="4" t="s">
        <v>786</v>
      </c>
      <c r="G288" s="14">
        <v>50000</v>
      </c>
      <c r="H288" s="4">
        <v>0</v>
      </c>
      <c r="I288" s="14">
        <v>50000</v>
      </c>
      <c r="J288" s="14">
        <v>1435</v>
      </c>
      <c r="K288" s="14">
        <v>1854</v>
      </c>
      <c r="L288" s="14">
        <v>1520</v>
      </c>
      <c r="M288" s="14">
        <v>3938.54</v>
      </c>
      <c r="N288" s="14">
        <f t="shared" si="16"/>
        <v>8747.5400000000009</v>
      </c>
      <c r="O288" s="14">
        <f t="shared" si="14"/>
        <v>41252.46</v>
      </c>
      <c r="Q288" s="25"/>
      <c r="R288" s="52">
        <f>VLOOKUP(B288,[1]Hoja2!$A$3:$M$774,13,0)</f>
        <v>41252.46</v>
      </c>
      <c r="S288" s="18">
        <f t="shared" si="15"/>
        <v>0</v>
      </c>
    </row>
    <row r="289" spans="1:19" ht="24.75" customHeight="1" x14ac:dyDescent="0.25">
      <c r="A289" s="4">
        <v>281</v>
      </c>
      <c r="B289" s="4" t="s">
        <v>774</v>
      </c>
      <c r="C289" s="4" t="s">
        <v>1086</v>
      </c>
      <c r="D289" s="4" t="s">
        <v>99</v>
      </c>
      <c r="E289" s="4" t="s">
        <v>779</v>
      </c>
      <c r="F289" s="4" t="s">
        <v>786</v>
      </c>
      <c r="G289" s="14">
        <v>40000</v>
      </c>
      <c r="H289" s="4">
        <v>0</v>
      </c>
      <c r="I289" s="14">
        <v>40000</v>
      </c>
      <c r="J289" s="14">
        <v>1148</v>
      </c>
      <c r="K289" s="14">
        <v>442.65</v>
      </c>
      <c r="L289" s="14">
        <v>1216</v>
      </c>
      <c r="M289" s="14">
        <v>425</v>
      </c>
      <c r="N289" s="14">
        <f t="shared" si="16"/>
        <v>3231.65</v>
      </c>
      <c r="O289" s="14">
        <f t="shared" si="14"/>
        <v>36768.35</v>
      </c>
      <c r="Q289" s="25"/>
      <c r="R289" s="52">
        <f>VLOOKUP(B289,[1]Hoja2!$A$3:$M$774,13,0)</f>
        <v>36768.35</v>
      </c>
      <c r="S289" s="18">
        <f t="shared" si="15"/>
        <v>0</v>
      </c>
    </row>
    <row r="290" spans="1:19" ht="24.75" customHeight="1" x14ac:dyDescent="0.25">
      <c r="A290" s="4">
        <v>282</v>
      </c>
      <c r="B290" s="4" t="s">
        <v>1325</v>
      </c>
      <c r="C290" s="4" t="s">
        <v>1086</v>
      </c>
      <c r="D290" s="4" t="s">
        <v>308</v>
      </c>
      <c r="E290" s="4" t="s">
        <v>779</v>
      </c>
      <c r="F290" s="4" t="s">
        <v>786</v>
      </c>
      <c r="G290" s="14">
        <v>10000</v>
      </c>
      <c r="H290" s="4">
        <v>0</v>
      </c>
      <c r="I290" s="14">
        <v>10000</v>
      </c>
      <c r="J290" s="14">
        <v>287</v>
      </c>
      <c r="K290" s="14">
        <v>0</v>
      </c>
      <c r="L290" s="14">
        <v>304</v>
      </c>
      <c r="M290" s="14">
        <v>25</v>
      </c>
      <c r="N290" s="14">
        <f>+J290+K290+L290+M290</f>
        <v>616</v>
      </c>
      <c r="O290" s="14">
        <f>+I290-N290</f>
        <v>9384</v>
      </c>
      <c r="Q290" s="25"/>
      <c r="R290" s="52">
        <f>VLOOKUP(B290,[1]Hoja2!$A$3:$M$774,13,0)</f>
        <v>9384</v>
      </c>
      <c r="S290" s="18">
        <f t="shared" si="15"/>
        <v>0</v>
      </c>
    </row>
    <row r="291" spans="1:19" ht="24.75" customHeight="1" x14ac:dyDescent="0.25">
      <c r="A291" s="4">
        <v>283</v>
      </c>
      <c r="B291" t="s">
        <v>1347</v>
      </c>
      <c r="C291" s="4" t="s">
        <v>1086</v>
      </c>
      <c r="D291" s="4" t="s">
        <v>308</v>
      </c>
      <c r="E291" s="4" t="s">
        <v>779</v>
      </c>
      <c r="F291" s="4" t="s">
        <v>786</v>
      </c>
      <c r="G291" s="14">
        <v>11000</v>
      </c>
      <c r="H291" s="4">
        <v>0</v>
      </c>
      <c r="I291" s="14">
        <v>11000</v>
      </c>
      <c r="J291" s="14">
        <v>315.7</v>
      </c>
      <c r="K291" s="14">
        <v>0</v>
      </c>
      <c r="L291" s="14">
        <v>334.4</v>
      </c>
      <c r="M291" s="14">
        <v>25</v>
      </c>
      <c r="N291" s="14">
        <v>675.1</v>
      </c>
      <c r="O291" s="14">
        <v>10324.9</v>
      </c>
      <c r="Q291" s="25"/>
      <c r="R291" s="52">
        <f>VLOOKUP(B291,[1]Hoja2!$A$3:$M$774,13,0)</f>
        <v>10324.9</v>
      </c>
      <c r="S291" s="18">
        <f t="shared" si="15"/>
        <v>0</v>
      </c>
    </row>
    <row r="292" spans="1:19" ht="24.75" customHeight="1" x14ac:dyDescent="0.25">
      <c r="A292" s="4">
        <v>284</v>
      </c>
      <c r="B292" s="4" t="s">
        <v>42</v>
      </c>
      <c r="C292" s="4" t="s">
        <v>1234</v>
      </c>
      <c r="D292" s="4" t="s">
        <v>94</v>
      </c>
      <c r="E292" s="4" t="s">
        <v>778</v>
      </c>
      <c r="F292" s="4" t="s">
        <v>786</v>
      </c>
      <c r="G292" s="14">
        <v>50000</v>
      </c>
      <c r="H292" s="4">
        <v>0</v>
      </c>
      <c r="I292" s="14">
        <v>50000</v>
      </c>
      <c r="J292" s="14">
        <v>1435</v>
      </c>
      <c r="K292" s="14">
        <v>1854</v>
      </c>
      <c r="L292" s="14">
        <v>1520</v>
      </c>
      <c r="M292" s="14">
        <v>2525</v>
      </c>
      <c r="N292" s="14">
        <f t="shared" si="16"/>
        <v>7334</v>
      </c>
      <c r="O292" s="14">
        <f t="shared" si="14"/>
        <v>42666</v>
      </c>
      <c r="Q292" s="25"/>
      <c r="R292" s="52">
        <f>VLOOKUP(B292,[1]Hoja2!$A$3:$M$774,13,0)</f>
        <v>42666</v>
      </c>
      <c r="S292" s="18">
        <f t="shared" si="15"/>
        <v>0</v>
      </c>
    </row>
    <row r="293" spans="1:19" ht="24.75" customHeight="1" x14ac:dyDescent="0.25">
      <c r="A293" s="4">
        <v>285</v>
      </c>
      <c r="B293" s="4" t="s">
        <v>182</v>
      </c>
      <c r="C293" s="4" t="s">
        <v>1234</v>
      </c>
      <c r="D293" s="4" t="s">
        <v>21</v>
      </c>
      <c r="E293" s="4" t="s">
        <v>780</v>
      </c>
      <c r="F293" s="4" t="s">
        <v>787</v>
      </c>
      <c r="G293" s="14">
        <v>40000</v>
      </c>
      <c r="H293" s="4">
        <v>0</v>
      </c>
      <c r="I293" s="14">
        <v>40000</v>
      </c>
      <c r="J293" s="14">
        <f>+I293*2.87%</f>
        <v>1148</v>
      </c>
      <c r="K293" s="14">
        <v>442.65</v>
      </c>
      <c r="L293" s="14">
        <f>+I293*3.04%</f>
        <v>1216</v>
      </c>
      <c r="M293" s="14">
        <v>2425</v>
      </c>
      <c r="N293" s="14">
        <f t="shared" si="16"/>
        <v>5231.6499999999996</v>
      </c>
      <c r="O293" s="14">
        <f t="shared" si="14"/>
        <v>34768.35</v>
      </c>
      <c r="Q293" s="25"/>
      <c r="R293" s="52">
        <f>VLOOKUP(B293,[1]Hoja2!$A$3:$M$774,13,0)</f>
        <v>34768.35</v>
      </c>
      <c r="S293" s="18">
        <f t="shared" si="15"/>
        <v>0</v>
      </c>
    </row>
    <row r="294" spans="1:19" ht="24.75" customHeight="1" x14ac:dyDescent="0.25">
      <c r="A294" s="4">
        <v>286</v>
      </c>
      <c r="B294" s="1" t="s">
        <v>1199</v>
      </c>
      <c r="C294" s="4" t="s">
        <v>1234</v>
      </c>
      <c r="D294" s="4" t="s">
        <v>308</v>
      </c>
      <c r="E294" s="4" t="s">
        <v>779</v>
      </c>
      <c r="F294" s="4" t="s">
        <v>786</v>
      </c>
      <c r="G294" s="14">
        <v>10000</v>
      </c>
      <c r="H294" s="4">
        <v>0</v>
      </c>
      <c r="I294" s="14">
        <v>10000</v>
      </c>
      <c r="J294" s="14">
        <v>287</v>
      </c>
      <c r="K294" s="14">
        <v>0</v>
      </c>
      <c r="L294" s="14">
        <v>304</v>
      </c>
      <c r="M294" s="14">
        <v>25</v>
      </c>
      <c r="N294" s="14">
        <v>616</v>
      </c>
      <c r="O294" s="14">
        <f t="shared" si="14"/>
        <v>9384</v>
      </c>
      <c r="Q294" s="25"/>
      <c r="R294" s="52">
        <f>VLOOKUP(B294,[1]Hoja2!$A$3:$M$774,13,0)</f>
        <v>9384</v>
      </c>
      <c r="S294" s="18">
        <f t="shared" si="15"/>
        <v>0</v>
      </c>
    </row>
    <row r="295" spans="1:19" ht="24.75" customHeight="1" x14ac:dyDescent="0.25">
      <c r="A295" s="4">
        <v>287</v>
      </c>
      <c r="B295" s="4" t="s">
        <v>171</v>
      </c>
      <c r="C295" s="4" t="s">
        <v>1234</v>
      </c>
      <c r="D295" s="4" t="s">
        <v>21</v>
      </c>
      <c r="E295" s="4" t="s">
        <v>780</v>
      </c>
      <c r="F295" s="4" t="s">
        <v>786</v>
      </c>
      <c r="G295" s="14">
        <v>35000</v>
      </c>
      <c r="H295" s="4">
        <v>0</v>
      </c>
      <c r="I295" s="14">
        <v>35000</v>
      </c>
      <c r="J295" s="14">
        <v>1004.5</v>
      </c>
      <c r="K295" s="14">
        <v>0</v>
      </c>
      <c r="L295" s="14">
        <v>1064</v>
      </c>
      <c r="M295" s="14">
        <v>425</v>
      </c>
      <c r="N295" s="14">
        <f t="shared" ref="N295:N356" si="17">+J295+K295+L295+M295</f>
        <v>2493.5</v>
      </c>
      <c r="O295" s="14">
        <f t="shared" si="14"/>
        <v>32506.5</v>
      </c>
      <c r="Q295" s="25"/>
      <c r="R295" s="52">
        <f>VLOOKUP(B295,[1]Hoja2!$A$3:$M$774,13,0)</f>
        <v>32506.5</v>
      </c>
      <c r="S295" s="18">
        <f t="shared" si="15"/>
        <v>0</v>
      </c>
    </row>
    <row r="296" spans="1:19" ht="24.75" customHeight="1" x14ac:dyDescent="0.25">
      <c r="A296" s="4">
        <v>288</v>
      </c>
      <c r="B296" s="4" t="s">
        <v>57</v>
      </c>
      <c r="C296" s="4" t="s">
        <v>1234</v>
      </c>
      <c r="D296" s="4" t="s">
        <v>21</v>
      </c>
      <c r="E296" s="4" t="s">
        <v>780</v>
      </c>
      <c r="F296" s="4" t="s">
        <v>786</v>
      </c>
      <c r="G296" s="14">
        <v>50000</v>
      </c>
      <c r="H296" s="4">
        <v>0</v>
      </c>
      <c r="I296" s="14">
        <v>50000</v>
      </c>
      <c r="J296" s="14">
        <v>1435</v>
      </c>
      <c r="K296" s="14">
        <v>1627.13</v>
      </c>
      <c r="L296" s="14">
        <v>1520</v>
      </c>
      <c r="M296" s="14">
        <v>4012.45</v>
      </c>
      <c r="N296" s="14">
        <f t="shared" si="17"/>
        <v>8594.58</v>
      </c>
      <c r="O296" s="14">
        <f t="shared" si="14"/>
        <v>41405.42</v>
      </c>
      <c r="Q296" s="25"/>
      <c r="R296" s="52">
        <f>VLOOKUP(B296,[1]Hoja2!$A$3:$M$774,13,0)</f>
        <v>41405.42</v>
      </c>
      <c r="S296" s="18">
        <f t="shared" si="15"/>
        <v>0</v>
      </c>
    </row>
    <row r="297" spans="1:19" ht="24.75" customHeight="1" x14ac:dyDescent="0.25">
      <c r="A297" s="4">
        <v>289</v>
      </c>
      <c r="B297" s="4" t="s">
        <v>64</v>
      </c>
      <c r="C297" s="4" t="s">
        <v>1234</v>
      </c>
      <c r="D297" s="4" t="s">
        <v>21</v>
      </c>
      <c r="E297" s="4" t="s">
        <v>778</v>
      </c>
      <c r="F297" s="4" t="s">
        <v>786</v>
      </c>
      <c r="G297" s="14">
        <v>50000</v>
      </c>
      <c r="H297" s="4">
        <v>0</v>
      </c>
      <c r="I297" s="14">
        <v>50000</v>
      </c>
      <c r="J297" s="14">
        <v>1435</v>
      </c>
      <c r="K297" s="14">
        <v>1627.13</v>
      </c>
      <c r="L297" s="14">
        <v>1520</v>
      </c>
      <c r="M297" s="14">
        <v>2437.4499999999998</v>
      </c>
      <c r="N297" s="14">
        <f t="shared" si="17"/>
        <v>7019.58</v>
      </c>
      <c r="O297" s="14">
        <f t="shared" si="14"/>
        <v>42980.42</v>
      </c>
      <c r="Q297" s="25"/>
      <c r="R297" s="52">
        <f>VLOOKUP(B297,[1]Hoja2!$A$3:$M$774,13,0)</f>
        <v>42980.42</v>
      </c>
      <c r="S297" s="18">
        <f t="shared" si="15"/>
        <v>0</v>
      </c>
    </row>
    <row r="298" spans="1:19" ht="24.75" customHeight="1" x14ac:dyDescent="0.25">
      <c r="A298" s="4">
        <v>290</v>
      </c>
      <c r="B298" s="4" t="s">
        <v>76</v>
      </c>
      <c r="C298" s="4" t="s">
        <v>1234</v>
      </c>
      <c r="D298" s="4" t="s">
        <v>27</v>
      </c>
      <c r="E298" s="4" t="s">
        <v>778</v>
      </c>
      <c r="F298" s="4" t="s">
        <v>787</v>
      </c>
      <c r="G298" s="14">
        <v>50000</v>
      </c>
      <c r="H298" s="4">
        <v>0</v>
      </c>
      <c r="I298" s="14">
        <v>50000</v>
      </c>
      <c r="J298" s="14">
        <v>1435</v>
      </c>
      <c r="K298" s="14">
        <v>1854</v>
      </c>
      <c r="L298" s="14">
        <v>1520</v>
      </c>
      <c r="M298" s="14">
        <v>6303.95</v>
      </c>
      <c r="N298" s="14">
        <f t="shared" si="17"/>
        <v>11112.95</v>
      </c>
      <c r="O298" s="14">
        <f t="shared" si="14"/>
        <v>38887.050000000003</v>
      </c>
      <c r="Q298" s="25"/>
      <c r="R298" s="52">
        <f>VLOOKUP(B298,[1]Hoja2!$A$3:$M$774,13,0)</f>
        <v>38887.050000000003</v>
      </c>
      <c r="S298" s="18">
        <f t="shared" si="15"/>
        <v>0</v>
      </c>
    </row>
    <row r="299" spans="1:19" ht="24.75" customHeight="1" x14ac:dyDescent="0.25">
      <c r="A299" s="4">
        <v>291</v>
      </c>
      <c r="B299" s="4" t="s">
        <v>77</v>
      </c>
      <c r="C299" s="4" t="s">
        <v>1234</v>
      </c>
      <c r="D299" s="4" t="s">
        <v>21</v>
      </c>
      <c r="E299" s="4" t="s">
        <v>780</v>
      </c>
      <c r="F299" s="4" t="s">
        <v>786</v>
      </c>
      <c r="G299" s="14">
        <v>50000</v>
      </c>
      <c r="H299" s="4">
        <v>0</v>
      </c>
      <c r="I299" s="14">
        <v>50000</v>
      </c>
      <c r="J299" s="14">
        <v>1435</v>
      </c>
      <c r="K299" s="14">
        <v>1854</v>
      </c>
      <c r="L299" s="14">
        <v>1520</v>
      </c>
      <c r="M299" s="14">
        <v>8342.7199999999993</v>
      </c>
      <c r="N299" s="14">
        <f t="shared" si="17"/>
        <v>13151.72</v>
      </c>
      <c r="O299" s="14">
        <f t="shared" si="14"/>
        <v>36848.28</v>
      </c>
      <c r="Q299" s="25"/>
      <c r="R299" s="52">
        <f>VLOOKUP(B299,[1]Hoja2!$A$3:$M$774,13,0)</f>
        <v>36848.28</v>
      </c>
      <c r="S299" s="18">
        <f t="shared" si="15"/>
        <v>0</v>
      </c>
    </row>
    <row r="300" spans="1:19" ht="24.75" customHeight="1" x14ac:dyDescent="0.25">
      <c r="A300" s="4">
        <v>292</v>
      </c>
      <c r="B300" s="4" t="s">
        <v>1139</v>
      </c>
      <c r="C300" s="4" t="s">
        <v>1234</v>
      </c>
      <c r="D300" s="4" t="s">
        <v>21</v>
      </c>
      <c r="E300" s="4" t="s">
        <v>780</v>
      </c>
      <c r="F300" s="4" t="s">
        <v>787</v>
      </c>
      <c r="G300" s="14">
        <v>50000</v>
      </c>
      <c r="H300" s="4">
        <v>0</v>
      </c>
      <c r="I300" s="14">
        <v>50000</v>
      </c>
      <c r="J300" s="14">
        <v>1435</v>
      </c>
      <c r="K300" s="14">
        <v>1854</v>
      </c>
      <c r="L300" s="14">
        <v>1520</v>
      </c>
      <c r="M300" s="14">
        <v>27461.74</v>
      </c>
      <c r="N300" s="14">
        <f t="shared" si="17"/>
        <v>32270.74</v>
      </c>
      <c r="O300" s="14">
        <f t="shared" si="14"/>
        <v>17729.259999999998</v>
      </c>
      <c r="Q300" s="25"/>
      <c r="R300" s="52">
        <f>VLOOKUP(B300,[1]Hoja2!$A$3:$M$774,13,0)</f>
        <v>17729.259999999998</v>
      </c>
      <c r="S300" s="18">
        <f t="shared" si="15"/>
        <v>0</v>
      </c>
    </row>
    <row r="301" spans="1:19" ht="24.75" customHeight="1" x14ac:dyDescent="0.25">
      <c r="A301" s="4">
        <v>293</v>
      </c>
      <c r="B301" s="1" t="s">
        <v>1154</v>
      </c>
      <c r="C301" s="4" t="s">
        <v>1234</v>
      </c>
      <c r="D301" s="4" t="s">
        <v>308</v>
      </c>
      <c r="E301" s="4" t="s">
        <v>779</v>
      </c>
      <c r="F301" s="4" t="s">
        <v>786</v>
      </c>
      <c r="G301" s="14">
        <v>11000</v>
      </c>
      <c r="H301" s="4">
        <v>0</v>
      </c>
      <c r="I301" s="14">
        <v>11000</v>
      </c>
      <c r="J301" s="14">
        <v>315.7</v>
      </c>
      <c r="K301" s="14">
        <v>0</v>
      </c>
      <c r="L301" s="14">
        <v>334.4</v>
      </c>
      <c r="M301" s="14">
        <v>25</v>
      </c>
      <c r="N301" s="14">
        <f t="shared" si="17"/>
        <v>675.09999999999991</v>
      </c>
      <c r="O301" s="14">
        <f t="shared" si="14"/>
        <v>10324.9</v>
      </c>
      <c r="Q301" s="25"/>
      <c r="R301" s="52">
        <f>VLOOKUP(B301,[1]Hoja2!$A$3:$M$774,13,0)</f>
        <v>10324.9</v>
      </c>
      <c r="S301" s="18">
        <f t="shared" si="15"/>
        <v>0</v>
      </c>
    </row>
    <row r="302" spans="1:19" ht="24.75" customHeight="1" x14ac:dyDescent="0.25">
      <c r="A302" s="4">
        <v>294</v>
      </c>
      <c r="B302" s="4" t="s">
        <v>107</v>
      </c>
      <c r="C302" s="4" t="s">
        <v>1234</v>
      </c>
      <c r="D302" s="4" t="s">
        <v>21</v>
      </c>
      <c r="E302" s="4" t="s">
        <v>780</v>
      </c>
      <c r="F302" s="4" t="s">
        <v>786</v>
      </c>
      <c r="G302" s="14">
        <v>50000</v>
      </c>
      <c r="H302" s="4">
        <v>0</v>
      </c>
      <c r="I302" s="14">
        <v>50000</v>
      </c>
      <c r="J302" s="32">
        <v>1435</v>
      </c>
      <c r="K302" s="14">
        <v>1854</v>
      </c>
      <c r="L302" s="14">
        <v>1520</v>
      </c>
      <c r="M302" s="32">
        <v>6402.19</v>
      </c>
      <c r="N302" s="14">
        <f t="shared" si="17"/>
        <v>11211.189999999999</v>
      </c>
      <c r="O302" s="14">
        <f t="shared" si="14"/>
        <v>38788.81</v>
      </c>
      <c r="Q302" s="25"/>
      <c r="R302" s="52">
        <f>VLOOKUP(B302,[1]Hoja2!$A$3:$M$774,13,0)</f>
        <v>38788.81</v>
      </c>
      <c r="S302" s="18">
        <f t="shared" si="15"/>
        <v>0</v>
      </c>
    </row>
    <row r="303" spans="1:19" ht="24.75" customHeight="1" x14ac:dyDescent="0.25">
      <c r="A303" s="4">
        <v>295</v>
      </c>
      <c r="B303" s="4" t="s">
        <v>108</v>
      </c>
      <c r="C303" s="4" t="s">
        <v>1234</v>
      </c>
      <c r="D303" s="4" t="s">
        <v>21</v>
      </c>
      <c r="E303" s="4" t="s">
        <v>780</v>
      </c>
      <c r="F303" s="4" t="s">
        <v>786</v>
      </c>
      <c r="G303" s="14">
        <v>50000</v>
      </c>
      <c r="H303" s="4">
        <v>0</v>
      </c>
      <c r="I303" s="14">
        <v>50000</v>
      </c>
      <c r="J303" s="14">
        <v>1435</v>
      </c>
      <c r="K303" s="14">
        <v>1854</v>
      </c>
      <c r="L303" s="14">
        <v>1520</v>
      </c>
      <c r="M303" s="14">
        <v>1025</v>
      </c>
      <c r="N303" s="14">
        <f t="shared" si="17"/>
        <v>5834</v>
      </c>
      <c r="O303" s="14">
        <f t="shared" si="14"/>
        <v>44166</v>
      </c>
      <c r="Q303" s="25"/>
      <c r="R303" s="52">
        <f>VLOOKUP(B303,[1]Hoja2!$A$3:$M$774,13,0)</f>
        <v>44166</v>
      </c>
      <c r="S303" s="18">
        <f t="shared" si="15"/>
        <v>0</v>
      </c>
    </row>
    <row r="304" spans="1:19" ht="24.75" customHeight="1" x14ac:dyDescent="0.25">
      <c r="A304" s="4">
        <v>296</v>
      </c>
      <c r="B304" s="4" t="s">
        <v>149</v>
      </c>
      <c r="C304" s="4" t="s">
        <v>1234</v>
      </c>
      <c r="D304" s="4" t="s">
        <v>36</v>
      </c>
      <c r="E304" s="4" t="s">
        <v>778</v>
      </c>
      <c r="F304" s="4" t="s">
        <v>786</v>
      </c>
      <c r="G304" s="14">
        <v>50000</v>
      </c>
      <c r="H304" s="4">
        <v>0</v>
      </c>
      <c r="I304" s="14">
        <v>50000</v>
      </c>
      <c r="J304" s="14">
        <v>1435</v>
      </c>
      <c r="K304" s="14">
        <v>1854</v>
      </c>
      <c r="L304" s="14">
        <v>1520</v>
      </c>
      <c r="M304" s="14">
        <v>1025</v>
      </c>
      <c r="N304" s="14">
        <f t="shared" si="17"/>
        <v>5834</v>
      </c>
      <c r="O304" s="14">
        <f t="shared" si="14"/>
        <v>44166</v>
      </c>
      <c r="Q304" s="25"/>
      <c r="R304" s="52">
        <f>VLOOKUP(B304,[1]Hoja2!$A$3:$M$774,13,0)</f>
        <v>44166</v>
      </c>
      <c r="S304" s="18">
        <f t="shared" si="15"/>
        <v>0</v>
      </c>
    </row>
    <row r="305" spans="1:19" ht="24.75" customHeight="1" x14ac:dyDescent="0.25">
      <c r="A305" s="4">
        <v>297</v>
      </c>
      <c r="B305" s="4" t="s">
        <v>206</v>
      </c>
      <c r="C305" s="4" t="s">
        <v>1234</v>
      </c>
      <c r="D305" s="4" t="s">
        <v>148</v>
      </c>
      <c r="E305" s="4" t="s">
        <v>779</v>
      </c>
      <c r="F305" s="4" t="s">
        <v>786</v>
      </c>
      <c r="G305" s="14">
        <v>11000</v>
      </c>
      <c r="H305" s="4">
        <v>0</v>
      </c>
      <c r="I305" s="14">
        <v>11000</v>
      </c>
      <c r="J305" s="14">
        <v>315.7</v>
      </c>
      <c r="K305" s="14">
        <v>0</v>
      </c>
      <c r="L305" s="14">
        <v>334.4</v>
      </c>
      <c r="M305" s="14">
        <v>679</v>
      </c>
      <c r="N305" s="14">
        <f t="shared" si="17"/>
        <v>1329.1</v>
      </c>
      <c r="O305" s="14">
        <f t="shared" si="14"/>
        <v>9670.9</v>
      </c>
      <c r="Q305" s="25"/>
      <c r="R305" s="52">
        <f>VLOOKUP(B305,[1]Hoja2!$A$3:$M$774,13,0)</f>
        <v>9670.9</v>
      </c>
      <c r="S305" s="18">
        <f t="shared" si="15"/>
        <v>0</v>
      </c>
    </row>
    <row r="306" spans="1:19" ht="24.75" customHeight="1" x14ac:dyDescent="0.25">
      <c r="A306" s="4">
        <v>298</v>
      </c>
      <c r="B306" s="4" t="s">
        <v>228</v>
      </c>
      <c r="C306" s="4" t="s">
        <v>1234</v>
      </c>
      <c r="D306" s="4" t="s">
        <v>160</v>
      </c>
      <c r="E306" s="4" t="s">
        <v>779</v>
      </c>
      <c r="F306" s="4" t="s">
        <v>786</v>
      </c>
      <c r="G306" s="14">
        <v>11000</v>
      </c>
      <c r="H306" s="4">
        <v>0</v>
      </c>
      <c r="I306" s="14">
        <v>11000</v>
      </c>
      <c r="J306" s="14">
        <v>315.7</v>
      </c>
      <c r="K306" s="14">
        <v>0</v>
      </c>
      <c r="L306" s="14">
        <v>334.4</v>
      </c>
      <c r="M306" s="14">
        <v>25</v>
      </c>
      <c r="N306" s="14">
        <f t="shared" si="17"/>
        <v>675.09999999999991</v>
      </c>
      <c r="O306" s="14">
        <f t="shared" si="14"/>
        <v>10324.9</v>
      </c>
      <c r="Q306" s="25"/>
      <c r="R306" s="52">
        <f>VLOOKUP(B306,[1]Hoja2!$A$3:$M$774,13,0)</f>
        <v>10324.9</v>
      </c>
      <c r="S306" s="18">
        <f t="shared" si="15"/>
        <v>0</v>
      </c>
    </row>
    <row r="307" spans="1:19" ht="24.75" customHeight="1" x14ac:dyDescent="0.25">
      <c r="A307" s="4">
        <v>299</v>
      </c>
      <c r="B307" s="4" t="s">
        <v>236</v>
      </c>
      <c r="C307" s="4" t="s">
        <v>1234</v>
      </c>
      <c r="D307" s="4" t="s">
        <v>158</v>
      </c>
      <c r="E307" s="4" t="s">
        <v>780</v>
      </c>
      <c r="F307" s="4" t="s">
        <v>786</v>
      </c>
      <c r="G307" s="14">
        <v>31500</v>
      </c>
      <c r="H307" s="4">
        <v>0</v>
      </c>
      <c r="I307" s="14">
        <v>31500</v>
      </c>
      <c r="J307" s="14">
        <v>904.05</v>
      </c>
      <c r="K307" s="14">
        <v>0</v>
      </c>
      <c r="L307" s="14">
        <v>957.6</v>
      </c>
      <c r="M307" s="14">
        <v>4850</v>
      </c>
      <c r="N307" s="14">
        <f t="shared" si="17"/>
        <v>6711.65</v>
      </c>
      <c r="O307" s="14">
        <f t="shared" si="14"/>
        <v>24788.35</v>
      </c>
      <c r="Q307" s="25"/>
      <c r="R307" s="52">
        <f>VLOOKUP(B307,[1]Hoja2!$A$3:$M$774,13,0)</f>
        <v>24788.35</v>
      </c>
      <c r="S307" s="18">
        <f t="shared" si="15"/>
        <v>0</v>
      </c>
    </row>
    <row r="308" spans="1:19" ht="24.75" customHeight="1" x14ac:dyDescent="0.25">
      <c r="A308" s="4">
        <v>300</v>
      </c>
      <c r="B308" s="4" t="s">
        <v>244</v>
      </c>
      <c r="C308" s="4" t="s">
        <v>1234</v>
      </c>
      <c r="D308" s="4" t="s">
        <v>160</v>
      </c>
      <c r="E308" s="4" t="s">
        <v>779</v>
      </c>
      <c r="F308" s="4" t="s">
        <v>786</v>
      </c>
      <c r="G308" s="14">
        <v>11000</v>
      </c>
      <c r="H308" s="4">
        <v>0</v>
      </c>
      <c r="I308" s="14">
        <v>11000</v>
      </c>
      <c r="J308" s="14">
        <v>315.7</v>
      </c>
      <c r="K308" s="14">
        <v>0</v>
      </c>
      <c r="L308" s="14">
        <v>334.4</v>
      </c>
      <c r="M308" s="14">
        <v>25</v>
      </c>
      <c r="N308" s="14">
        <f t="shared" si="17"/>
        <v>675.09999999999991</v>
      </c>
      <c r="O308" s="14">
        <f t="shared" si="14"/>
        <v>10324.9</v>
      </c>
      <c r="Q308" s="25"/>
      <c r="R308" s="52">
        <f>VLOOKUP(B308,[1]Hoja2!$A$3:$M$774,13,0)</f>
        <v>10324.9</v>
      </c>
      <c r="S308" s="18">
        <f t="shared" si="15"/>
        <v>0</v>
      </c>
    </row>
    <row r="309" spans="1:19" ht="24.75" customHeight="1" x14ac:dyDescent="0.25">
      <c r="A309" s="4">
        <v>301</v>
      </c>
      <c r="B309" s="4" t="s">
        <v>246</v>
      </c>
      <c r="C309" s="4" t="s">
        <v>1234</v>
      </c>
      <c r="D309" s="4" t="s">
        <v>160</v>
      </c>
      <c r="E309" s="4" t="s">
        <v>779</v>
      </c>
      <c r="F309" s="4" t="s">
        <v>786</v>
      </c>
      <c r="G309" s="14">
        <v>11000</v>
      </c>
      <c r="H309" s="4">
        <v>0</v>
      </c>
      <c r="I309" s="14">
        <v>11000</v>
      </c>
      <c r="J309" s="14">
        <v>315.7</v>
      </c>
      <c r="K309" s="14">
        <v>0</v>
      </c>
      <c r="L309" s="14">
        <v>334.4</v>
      </c>
      <c r="M309" s="14">
        <v>25</v>
      </c>
      <c r="N309" s="14">
        <f t="shared" si="17"/>
        <v>675.09999999999991</v>
      </c>
      <c r="O309" s="14">
        <f t="shared" si="14"/>
        <v>10324.9</v>
      </c>
      <c r="Q309" s="25"/>
      <c r="R309" s="52">
        <f>VLOOKUP(B309,[1]Hoja2!$A$3:$M$774,13,0)</f>
        <v>10324.9</v>
      </c>
      <c r="S309" s="18">
        <f t="shared" si="15"/>
        <v>0</v>
      </c>
    </row>
    <row r="310" spans="1:19" ht="24.75" customHeight="1" x14ac:dyDescent="0.25">
      <c r="A310" s="4">
        <v>302</v>
      </c>
      <c r="B310" s="4" t="s">
        <v>269</v>
      </c>
      <c r="C310" s="4" t="s">
        <v>1234</v>
      </c>
      <c r="D310" s="4" t="s">
        <v>160</v>
      </c>
      <c r="E310" s="4" t="s">
        <v>779</v>
      </c>
      <c r="F310" s="4" t="s">
        <v>786</v>
      </c>
      <c r="G310" s="14">
        <v>11000</v>
      </c>
      <c r="H310" s="4">
        <v>0</v>
      </c>
      <c r="I310" s="14">
        <v>11000</v>
      </c>
      <c r="J310" s="14">
        <v>315.7</v>
      </c>
      <c r="K310" s="14">
        <v>0</v>
      </c>
      <c r="L310" s="14">
        <v>334.4</v>
      </c>
      <c r="M310" s="14">
        <v>25</v>
      </c>
      <c r="N310" s="14">
        <f t="shared" si="17"/>
        <v>675.09999999999991</v>
      </c>
      <c r="O310" s="14">
        <f t="shared" si="14"/>
        <v>10324.9</v>
      </c>
      <c r="Q310" s="25"/>
      <c r="R310" s="52">
        <f>VLOOKUP(B310,[1]Hoja2!$A$3:$M$774,13,0)</f>
        <v>10324.9</v>
      </c>
      <c r="S310" s="18">
        <f t="shared" si="15"/>
        <v>0</v>
      </c>
    </row>
    <row r="311" spans="1:19" ht="24.75" customHeight="1" x14ac:dyDescent="0.25">
      <c r="A311" s="4">
        <v>303</v>
      </c>
      <c r="B311" s="4" t="s">
        <v>282</v>
      </c>
      <c r="C311" s="4" t="s">
        <v>1234</v>
      </c>
      <c r="D311" s="4" t="s">
        <v>45</v>
      </c>
      <c r="E311" s="4" t="s">
        <v>778</v>
      </c>
      <c r="F311" s="4" t="s">
        <v>787</v>
      </c>
      <c r="G311" s="14">
        <v>22050</v>
      </c>
      <c r="H311" s="4">
        <v>0</v>
      </c>
      <c r="I311" s="14">
        <v>22050</v>
      </c>
      <c r="J311" s="14">
        <v>632.84</v>
      </c>
      <c r="K311" s="14">
        <v>0</v>
      </c>
      <c r="L311" s="14">
        <v>670.32</v>
      </c>
      <c r="M311" s="14">
        <v>25</v>
      </c>
      <c r="N311" s="14">
        <f t="shared" si="17"/>
        <v>1328.16</v>
      </c>
      <c r="O311" s="14">
        <f t="shared" si="14"/>
        <v>20721.84</v>
      </c>
      <c r="Q311" s="25"/>
      <c r="R311" s="52">
        <f>VLOOKUP(B311,[1]Hoja2!$A$3:$M$774,13,0)</f>
        <v>20721.84</v>
      </c>
      <c r="S311" s="18">
        <f t="shared" si="15"/>
        <v>0</v>
      </c>
    </row>
    <row r="312" spans="1:19" ht="24.75" customHeight="1" x14ac:dyDescent="0.25">
      <c r="A312" s="4">
        <v>304</v>
      </c>
      <c r="B312" s="4" t="s">
        <v>294</v>
      </c>
      <c r="C312" s="4" t="s">
        <v>1234</v>
      </c>
      <c r="D312" s="4" t="s">
        <v>160</v>
      </c>
      <c r="E312" s="4" t="s">
        <v>779</v>
      </c>
      <c r="F312" s="4" t="s">
        <v>786</v>
      </c>
      <c r="G312" s="14">
        <v>11000</v>
      </c>
      <c r="H312" s="4">
        <v>0</v>
      </c>
      <c r="I312" s="14">
        <v>11000</v>
      </c>
      <c r="J312" s="14">
        <v>315.7</v>
      </c>
      <c r="K312" s="14">
        <v>0</v>
      </c>
      <c r="L312" s="14">
        <v>334.4</v>
      </c>
      <c r="M312" s="14">
        <v>25</v>
      </c>
      <c r="N312" s="14">
        <f t="shared" si="17"/>
        <v>675.09999999999991</v>
      </c>
      <c r="O312" s="14">
        <f t="shared" si="14"/>
        <v>10324.9</v>
      </c>
      <c r="Q312" s="25"/>
      <c r="R312" s="52">
        <f>VLOOKUP(B312,[1]Hoja2!$A$3:$M$774,13,0)</f>
        <v>10324.9</v>
      </c>
      <c r="S312" s="18">
        <f t="shared" si="15"/>
        <v>0</v>
      </c>
    </row>
    <row r="313" spans="1:19" ht="24.75" customHeight="1" x14ac:dyDescent="0.25">
      <c r="A313" s="4">
        <v>305</v>
      </c>
      <c r="B313" s="4" t="s">
        <v>332</v>
      </c>
      <c r="C313" s="4" t="s">
        <v>1234</v>
      </c>
      <c r="D313" s="4" t="s">
        <v>160</v>
      </c>
      <c r="E313" s="4" t="s">
        <v>779</v>
      </c>
      <c r="F313" s="4" t="s">
        <v>786</v>
      </c>
      <c r="G313" s="14">
        <v>11000</v>
      </c>
      <c r="H313" s="4">
        <v>0</v>
      </c>
      <c r="I313" s="14">
        <v>11000</v>
      </c>
      <c r="J313" s="14">
        <v>315.7</v>
      </c>
      <c r="K313" s="14">
        <v>0</v>
      </c>
      <c r="L313" s="14">
        <v>334.4</v>
      </c>
      <c r="M313" s="14">
        <v>25</v>
      </c>
      <c r="N313" s="14">
        <f t="shared" si="17"/>
        <v>675.09999999999991</v>
      </c>
      <c r="O313" s="14">
        <f t="shared" si="14"/>
        <v>10324.9</v>
      </c>
      <c r="Q313" s="25"/>
      <c r="R313" s="52">
        <f>VLOOKUP(B313,[1]Hoja2!$A$3:$M$774,13,0)</f>
        <v>10324.9</v>
      </c>
      <c r="S313" s="18">
        <f t="shared" si="15"/>
        <v>0</v>
      </c>
    </row>
    <row r="314" spans="1:19" ht="24.75" customHeight="1" x14ac:dyDescent="0.25">
      <c r="A314" s="4">
        <v>306</v>
      </c>
      <c r="B314" s="4" t="s">
        <v>334</v>
      </c>
      <c r="C314" s="4" t="s">
        <v>1234</v>
      </c>
      <c r="D314" s="4" t="s">
        <v>160</v>
      </c>
      <c r="E314" s="4" t="s">
        <v>779</v>
      </c>
      <c r="F314" s="4" t="s">
        <v>786</v>
      </c>
      <c r="G314" s="14">
        <v>11000</v>
      </c>
      <c r="H314" s="4">
        <v>0</v>
      </c>
      <c r="I314" s="14">
        <v>11000</v>
      </c>
      <c r="J314" s="14">
        <v>315.7</v>
      </c>
      <c r="K314" s="14">
        <v>0</v>
      </c>
      <c r="L314" s="14">
        <v>334.4</v>
      </c>
      <c r="M314" s="14">
        <v>25</v>
      </c>
      <c r="N314" s="14">
        <f t="shared" si="17"/>
        <v>675.09999999999991</v>
      </c>
      <c r="O314" s="14">
        <f t="shared" si="14"/>
        <v>10324.9</v>
      </c>
      <c r="Q314" s="25"/>
      <c r="R314" s="52">
        <f>VLOOKUP(B314,[1]Hoja2!$A$3:$M$774,13,0)</f>
        <v>10324.9</v>
      </c>
      <c r="S314" s="18">
        <f t="shared" si="15"/>
        <v>0</v>
      </c>
    </row>
    <row r="315" spans="1:19" ht="24.75" customHeight="1" x14ac:dyDescent="0.25">
      <c r="A315" s="4">
        <v>307</v>
      </c>
      <c r="B315" s="4" t="s">
        <v>347</v>
      </c>
      <c r="C315" s="4" t="s">
        <v>1234</v>
      </c>
      <c r="D315" s="4" t="s">
        <v>160</v>
      </c>
      <c r="E315" s="4" t="s">
        <v>779</v>
      </c>
      <c r="F315" s="4" t="s">
        <v>786</v>
      </c>
      <c r="G315" s="14">
        <v>11000</v>
      </c>
      <c r="H315" s="4">
        <v>0</v>
      </c>
      <c r="I315" s="14">
        <v>11000</v>
      </c>
      <c r="J315" s="14">
        <v>315.7</v>
      </c>
      <c r="K315" s="14">
        <v>0</v>
      </c>
      <c r="L315" s="14">
        <v>334.4</v>
      </c>
      <c r="M315" s="14">
        <v>25</v>
      </c>
      <c r="N315" s="14">
        <f t="shared" si="17"/>
        <v>675.09999999999991</v>
      </c>
      <c r="O315" s="14">
        <f t="shared" si="14"/>
        <v>10324.9</v>
      </c>
      <c r="Q315" s="25"/>
      <c r="R315" s="52">
        <f>VLOOKUP(B315,[1]Hoja2!$A$3:$M$774,13,0)</f>
        <v>10324.9</v>
      </c>
      <c r="S315" s="18">
        <f t="shared" si="15"/>
        <v>0</v>
      </c>
    </row>
    <row r="316" spans="1:19" ht="24.75" customHeight="1" x14ac:dyDescent="0.25">
      <c r="A316" s="4">
        <v>308</v>
      </c>
      <c r="B316" s="4" t="s">
        <v>361</v>
      </c>
      <c r="C316" s="4" t="s">
        <v>1234</v>
      </c>
      <c r="D316" s="4" t="s">
        <v>21</v>
      </c>
      <c r="E316" s="4" t="s">
        <v>780</v>
      </c>
      <c r="F316" s="4" t="s">
        <v>787</v>
      </c>
      <c r="G316" s="14">
        <v>50000</v>
      </c>
      <c r="H316" s="4">
        <v>0</v>
      </c>
      <c r="I316" s="14">
        <v>50000</v>
      </c>
      <c r="J316" s="14">
        <v>1435</v>
      </c>
      <c r="K316" s="14">
        <v>1854</v>
      </c>
      <c r="L316" s="14">
        <v>1520</v>
      </c>
      <c r="M316" s="14">
        <v>1025</v>
      </c>
      <c r="N316" s="14">
        <f t="shared" si="17"/>
        <v>5834</v>
      </c>
      <c r="O316" s="14">
        <f t="shared" si="14"/>
        <v>44166</v>
      </c>
      <c r="Q316" s="25"/>
      <c r="R316" s="52">
        <f>VLOOKUP(B316,[1]Hoja2!$A$3:$M$774,13,0)</f>
        <v>44166</v>
      </c>
      <c r="S316" s="18">
        <f t="shared" si="15"/>
        <v>0</v>
      </c>
    </row>
    <row r="317" spans="1:19" ht="24.75" customHeight="1" x14ac:dyDescent="0.25">
      <c r="A317" s="4">
        <v>309</v>
      </c>
      <c r="B317" s="4" t="s">
        <v>373</v>
      </c>
      <c r="C317" s="4" t="s">
        <v>1234</v>
      </c>
      <c r="D317" s="4" t="s">
        <v>160</v>
      </c>
      <c r="E317" s="4" t="s">
        <v>779</v>
      </c>
      <c r="F317" s="4" t="s">
        <v>786</v>
      </c>
      <c r="G317" s="14">
        <v>11000</v>
      </c>
      <c r="H317" s="4">
        <v>0</v>
      </c>
      <c r="I317" s="14">
        <v>11000</v>
      </c>
      <c r="J317" s="14">
        <v>315.7</v>
      </c>
      <c r="K317" s="14">
        <v>0</v>
      </c>
      <c r="L317" s="14">
        <v>334.4</v>
      </c>
      <c r="M317" s="14">
        <v>25</v>
      </c>
      <c r="N317" s="14">
        <f t="shared" si="17"/>
        <v>675.09999999999991</v>
      </c>
      <c r="O317" s="14">
        <f t="shared" si="14"/>
        <v>10324.9</v>
      </c>
      <c r="Q317" s="25"/>
      <c r="R317" s="52">
        <f>VLOOKUP(B317,[1]Hoja2!$A$3:$M$774,13,0)</f>
        <v>10324.9</v>
      </c>
      <c r="S317" s="18">
        <f t="shared" si="15"/>
        <v>0</v>
      </c>
    </row>
    <row r="318" spans="1:19" ht="24.75" customHeight="1" x14ac:dyDescent="0.25">
      <c r="A318" s="4">
        <v>310</v>
      </c>
      <c r="B318" s="4" t="s">
        <v>397</v>
      </c>
      <c r="C318" s="4" t="s">
        <v>1234</v>
      </c>
      <c r="D318" s="4" t="s">
        <v>36</v>
      </c>
      <c r="E318" s="4" t="s">
        <v>778</v>
      </c>
      <c r="F318" s="4" t="s">
        <v>786</v>
      </c>
      <c r="G318" s="14">
        <v>50000</v>
      </c>
      <c r="H318" s="4">
        <v>0</v>
      </c>
      <c r="I318" s="14">
        <v>50000</v>
      </c>
      <c r="J318" s="14">
        <v>1435</v>
      </c>
      <c r="K318" s="14">
        <v>1854</v>
      </c>
      <c r="L318" s="14">
        <v>1520</v>
      </c>
      <c r="M318" s="20">
        <v>8197.35</v>
      </c>
      <c r="N318" s="14">
        <f t="shared" si="17"/>
        <v>13006.35</v>
      </c>
      <c r="O318" s="14">
        <f t="shared" si="14"/>
        <v>36993.65</v>
      </c>
      <c r="Q318" s="25"/>
      <c r="R318" s="52">
        <f>VLOOKUP(B318,[1]Hoja2!$A$3:$M$774,13,0)</f>
        <v>36993.65</v>
      </c>
      <c r="S318" s="18">
        <f t="shared" si="15"/>
        <v>0</v>
      </c>
    </row>
    <row r="319" spans="1:19" ht="24.75" customHeight="1" x14ac:dyDescent="0.25">
      <c r="A319" s="4">
        <v>311</v>
      </c>
      <c r="B319" s="4" t="s">
        <v>408</v>
      </c>
      <c r="C319" s="4" t="s">
        <v>1234</v>
      </c>
      <c r="D319" s="4" t="s">
        <v>160</v>
      </c>
      <c r="E319" s="4" t="s">
        <v>779</v>
      </c>
      <c r="F319" s="4" t="s">
        <v>786</v>
      </c>
      <c r="G319" s="14">
        <v>11000</v>
      </c>
      <c r="H319" s="4">
        <v>0</v>
      </c>
      <c r="I319" s="14">
        <v>11000</v>
      </c>
      <c r="J319" s="14">
        <v>315.7</v>
      </c>
      <c r="K319" s="14">
        <v>0</v>
      </c>
      <c r="L319" s="14">
        <v>334.4</v>
      </c>
      <c r="M319" s="14">
        <v>25</v>
      </c>
      <c r="N319" s="14">
        <f t="shared" si="17"/>
        <v>675.09999999999991</v>
      </c>
      <c r="O319" s="14">
        <f t="shared" si="14"/>
        <v>10324.9</v>
      </c>
      <c r="Q319" s="25"/>
      <c r="R319" s="52">
        <f>VLOOKUP(B319,[1]Hoja2!$A$3:$M$774,13,0)</f>
        <v>10324.9</v>
      </c>
      <c r="S319" s="18">
        <f t="shared" si="15"/>
        <v>0</v>
      </c>
    </row>
    <row r="320" spans="1:19" ht="24.75" customHeight="1" x14ac:dyDescent="0.25">
      <c r="A320" s="4">
        <v>312</v>
      </c>
      <c r="B320" s="4" t="s">
        <v>425</v>
      </c>
      <c r="C320" s="4" t="s">
        <v>1234</v>
      </c>
      <c r="D320" s="4" t="s">
        <v>36</v>
      </c>
      <c r="E320" s="4" t="s">
        <v>778</v>
      </c>
      <c r="F320" s="4" t="s">
        <v>786</v>
      </c>
      <c r="G320" s="14">
        <v>50000</v>
      </c>
      <c r="H320" s="4">
        <v>0</v>
      </c>
      <c r="I320" s="14">
        <v>50000</v>
      </c>
      <c r="J320" s="14">
        <v>1435</v>
      </c>
      <c r="K320" s="14">
        <v>1854</v>
      </c>
      <c r="L320" s="14">
        <v>1520</v>
      </c>
      <c r="M320" s="14">
        <v>1375</v>
      </c>
      <c r="N320" s="14">
        <f t="shared" si="17"/>
        <v>6184</v>
      </c>
      <c r="O320" s="14">
        <f t="shared" si="14"/>
        <v>43816</v>
      </c>
      <c r="Q320" s="25"/>
      <c r="R320" s="52">
        <f>VLOOKUP(B320,[1]Hoja2!$A$3:$M$774,13,0)</f>
        <v>43816</v>
      </c>
      <c r="S320" s="18">
        <f t="shared" si="15"/>
        <v>0</v>
      </c>
    </row>
    <row r="321" spans="1:254" ht="24.75" customHeight="1" x14ac:dyDescent="0.25">
      <c r="A321" s="4">
        <v>313</v>
      </c>
      <c r="B321" s="1" t="s">
        <v>1138</v>
      </c>
      <c r="C321" s="4" t="s">
        <v>1234</v>
      </c>
      <c r="D321" s="1" t="s">
        <v>156</v>
      </c>
      <c r="E321" s="4" t="s">
        <v>780</v>
      </c>
      <c r="F321" s="4" t="s">
        <v>786</v>
      </c>
      <c r="G321" s="14">
        <v>11000</v>
      </c>
      <c r="H321" s="4">
        <v>0</v>
      </c>
      <c r="I321" s="14">
        <v>11000</v>
      </c>
      <c r="J321" s="14">
        <v>315.7</v>
      </c>
      <c r="K321" s="14">
        <v>0</v>
      </c>
      <c r="L321" s="14">
        <v>334.4</v>
      </c>
      <c r="M321" s="14">
        <v>25</v>
      </c>
      <c r="N321" s="14">
        <f t="shared" si="17"/>
        <v>675.09999999999991</v>
      </c>
      <c r="O321" s="14">
        <f t="shared" si="14"/>
        <v>10324.9</v>
      </c>
      <c r="Q321" s="25"/>
      <c r="R321" s="52">
        <f>VLOOKUP(B321,[1]Hoja2!$A$3:$M$774,13,0)</f>
        <v>10324.9</v>
      </c>
      <c r="S321" s="18">
        <f t="shared" si="15"/>
        <v>0</v>
      </c>
    </row>
    <row r="322" spans="1:254" ht="24.75" customHeight="1" x14ac:dyDescent="0.25">
      <c r="A322" s="4">
        <v>314</v>
      </c>
      <c r="B322" s="4" t="s">
        <v>436</v>
      </c>
      <c r="C322" s="4" t="s">
        <v>1234</v>
      </c>
      <c r="D322" s="4" t="s">
        <v>148</v>
      </c>
      <c r="E322" s="4" t="s">
        <v>779</v>
      </c>
      <c r="F322" s="4" t="s">
        <v>786</v>
      </c>
      <c r="G322" s="14">
        <v>11000</v>
      </c>
      <c r="H322" s="4">
        <v>0</v>
      </c>
      <c r="I322" s="14">
        <v>11000</v>
      </c>
      <c r="J322" s="14">
        <v>315.7</v>
      </c>
      <c r="K322" s="14">
        <v>0</v>
      </c>
      <c r="L322" s="14">
        <v>334.4</v>
      </c>
      <c r="M322" s="14">
        <v>25</v>
      </c>
      <c r="N322" s="14">
        <f t="shared" si="17"/>
        <v>675.09999999999991</v>
      </c>
      <c r="O322" s="14">
        <f t="shared" si="14"/>
        <v>10324.9</v>
      </c>
      <c r="Q322" s="25"/>
      <c r="R322" s="52">
        <f>VLOOKUP(B322,[1]Hoja2!$A$3:$M$774,13,0)</f>
        <v>10324.9</v>
      </c>
      <c r="S322" s="18">
        <f t="shared" si="15"/>
        <v>0</v>
      </c>
    </row>
    <row r="323" spans="1:254" ht="24.75" customHeight="1" x14ac:dyDescent="0.25">
      <c r="A323" s="4">
        <v>315</v>
      </c>
      <c r="B323" s="4" t="s">
        <v>439</v>
      </c>
      <c r="C323" s="4" t="s">
        <v>1234</v>
      </c>
      <c r="D323" s="4" t="s">
        <v>21</v>
      </c>
      <c r="E323" s="4" t="s">
        <v>780</v>
      </c>
      <c r="F323" s="4" t="s">
        <v>786</v>
      </c>
      <c r="G323" s="14">
        <v>50000</v>
      </c>
      <c r="H323" s="4">
        <v>0</v>
      </c>
      <c r="I323" s="14">
        <v>50000</v>
      </c>
      <c r="J323" s="14">
        <v>1435</v>
      </c>
      <c r="K323" s="14">
        <v>1854</v>
      </c>
      <c r="L323" s="14">
        <v>1520</v>
      </c>
      <c r="M323" s="14">
        <v>1017.5</v>
      </c>
      <c r="N323" s="14">
        <f t="shared" si="17"/>
        <v>5826.5</v>
      </c>
      <c r="O323" s="14">
        <f t="shared" si="14"/>
        <v>44173.5</v>
      </c>
      <c r="Q323" s="25"/>
      <c r="R323" s="52">
        <f>VLOOKUP(B323,[1]Hoja2!$A$3:$M$774,13,0)</f>
        <v>44173.5</v>
      </c>
      <c r="S323" s="18">
        <f t="shared" si="15"/>
        <v>0</v>
      </c>
    </row>
    <row r="324" spans="1:254" ht="24.75" customHeight="1" x14ac:dyDescent="0.25">
      <c r="A324" s="4">
        <v>316</v>
      </c>
      <c r="B324" s="4" t="s">
        <v>440</v>
      </c>
      <c r="C324" s="4" t="s">
        <v>1234</v>
      </c>
      <c r="D324" s="4" t="s">
        <v>21</v>
      </c>
      <c r="E324" s="4" t="s">
        <v>780</v>
      </c>
      <c r="F324" s="4" t="s">
        <v>786</v>
      </c>
      <c r="G324" s="14">
        <v>50000</v>
      </c>
      <c r="H324" s="4">
        <v>0</v>
      </c>
      <c r="I324" s="14">
        <v>50000</v>
      </c>
      <c r="J324" s="14">
        <v>1435</v>
      </c>
      <c r="K324" s="14">
        <v>1400.27</v>
      </c>
      <c r="L324" s="14">
        <v>1520</v>
      </c>
      <c r="M324" s="20">
        <v>6039.9</v>
      </c>
      <c r="N324" s="14">
        <f t="shared" si="17"/>
        <v>10395.17</v>
      </c>
      <c r="O324" s="14">
        <f t="shared" si="14"/>
        <v>39604.83</v>
      </c>
      <c r="Q324" s="25"/>
      <c r="R324" s="52">
        <f>VLOOKUP(B324,[1]Hoja2!$A$3:$M$774,13,0)</f>
        <v>39604.83</v>
      </c>
      <c r="S324" s="18">
        <f t="shared" si="15"/>
        <v>0</v>
      </c>
    </row>
    <row r="325" spans="1:254" ht="24.75" customHeight="1" x14ac:dyDescent="0.25">
      <c r="A325" s="4">
        <v>317</v>
      </c>
      <c r="B325" s="4" t="s">
        <v>445</v>
      </c>
      <c r="C325" s="4" t="s">
        <v>1234</v>
      </c>
      <c r="D325" s="4" t="s">
        <v>21</v>
      </c>
      <c r="E325" s="4" t="s">
        <v>778</v>
      </c>
      <c r="F325" s="4" t="s">
        <v>786</v>
      </c>
      <c r="G325" s="14">
        <v>50000</v>
      </c>
      <c r="H325" s="4">
        <v>0</v>
      </c>
      <c r="I325" s="14">
        <v>50000</v>
      </c>
      <c r="J325" s="14">
        <v>1435</v>
      </c>
      <c r="K325" s="14">
        <v>1400.27</v>
      </c>
      <c r="L325" s="14">
        <v>1520</v>
      </c>
      <c r="M325" s="14">
        <v>3949.9</v>
      </c>
      <c r="N325" s="14">
        <f>+J325+K325+L325+M325</f>
        <v>8305.17</v>
      </c>
      <c r="O325" s="14">
        <f>+I325-N325</f>
        <v>41694.83</v>
      </c>
      <c r="Q325" s="25"/>
      <c r="R325" s="52">
        <f>VLOOKUP(B325,[1]Hoja2!$A$3:$M$774,13,0)</f>
        <v>41694.83</v>
      </c>
      <c r="S325" s="18">
        <f t="shared" si="15"/>
        <v>0</v>
      </c>
    </row>
    <row r="326" spans="1:254" s="29" customFormat="1" ht="24.75" customHeight="1" x14ac:dyDescent="0.25">
      <c r="A326" s="4">
        <v>318</v>
      </c>
      <c r="B326" s="4" t="s">
        <v>449</v>
      </c>
      <c r="C326" s="4" t="s">
        <v>1234</v>
      </c>
      <c r="D326" s="4" t="s">
        <v>21</v>
      </c>
      <c r="E326" s="4" t="s">
        <v>778</v>
      </c>
      <c r="F326" s="14" t="s">
        <v>786</v>
      </c>
      <c r="G326" s="32">
        <v>50000</v>
      </c>
      <c r="H326">
        <v>0</v>
      </c>
      <c r="I326" s="32">
        <v>50000</v>
      </c>
      <c r="J326" s="32">
        <v>1435</v>
      </c>
      <c r="K326" s="32">
        <v>1627.13</v>
      </c>
      <c r="L326" s="32">
        <v>1520</v>
      </c>
      <c r="M326" s="32">
        <v>14223.69</v>
      </c>
      <c r="N326" s="14">
        <f>+J326+K326+L326+M326</f>
        <v>18805.82</v>
      </c>
      <c r="O326" s="14">
        <f>+I326-N326</f>
        <v>31194.18</v>
      </c>
      <c r="P326" s="1"/>
      <c r="Q326" s="25"/>
      <c r="R326" s="52">
        <f>VLOOKUP(B326,[1]Hoja2!$A$3:$M$774,13,0)</f>
        <v>31194.18</v>
      </c>
      <c r="S326" s="18">
        <f t="shared" si="15"/>
        <v>0</v>
      </c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4"/>
    </row>
    <row r="327" spans="1:254" ht="24.75" customHeight="1" x14ac:dyDescent="0.25">
      <c r="A327" s="4">
        <v>319</v>
      </c>
      <c r="B327" s="4" t="s">
        <v>450</v>
      </c>
      <c r="C327" s="4" t="s">
        <v>1234</v>
      </c>
      <c r="D327" s="4" t="s">
        <v>160</v>
      </c>
      <c r="E327" s="4" t="s">
        <v>779</v>
      </c>
      <c r="F327" s="4" t="s">
        <v>786</v>
      </c>
      <c r="G327" s="14">
        <v>11000</v>
      </c>
      <c r="H327" s="4">
        <v>0</v>
      </c>
      <c r="I327" s="14">
        <v>11000</v>
      </c>
      <c r="J327" s="14">
        <v>315.7</v>
      </c>
      <c r="K327" s="14">
        <v>0</v>
      </c>
      <c r="L327" s="14">
        <v>334.4</v>
      </c>
      <c r="M327" s="14">
        <v>25</v>
      </c>
      <c r="N327" s="14">
        <f t="shared" si="17"/>
        <v>675.09999999999991</v>
      </c>
      <c r="O327" s="14">
        <f>+I327-N327</f>
        <v>10324.9</v>
      </c>
      <c r="Q327" s="25"/>
      <c r="R327" s="52">
        <f>VLOOKUP(B327,[1]Hoja2!$A$3:$M$774,13,0)</f>
        <v>10324.9</v>
      </c>
      <c r="S327" s="18">
        <f t="shared" si="15"/>
        <v>0</v>
      </c>
    </row>
    <row r="328" spans="1:254" ht="24.75" customHeight="1" x14ac:dyDescent="0.25">
      <c r="A328" s="4">
        <v>320</v>
      </c>
      <c r="B328" s="4" t="s">
        <v>478</v>
      </c>
      <c r="C328" s="4" t="s">
        <v>1234</v>
      </c>
      <c r="D328" s="4" t="s">
        <v>160</v>
      </c>
      <c r="E328" s="4" t="s">
        <v>779</v>
      </c>
      <c r="F328" s="4" t="s">
        <v>786</v>
      </c>
      <c r="G328" s="14">
        <v>11000</v>
      </c>
      <c r="H328" s="4">
        <v>0</v>
      </c>
      <c r="I328" s="14">
        <v>11000</v>
      </c>
      <c r="J328" s="14">
        <v>315.7</v>
      </c>
      <c r="K328" s="14">
        <v>0</v>
      </c>
      <c r="L328" s="14">
        <v>334.4</v>
      </c>
      <c r="M328" s="14">
        <v>25</v>
      </c>
      <c r="N328" s="14">
        <f t="shared" si="17"/>
        <v>675.09999999999991</v>
      </c>
      <c r="O328" s="14">
        <f>+I328-N328</f>
        <v>10324.9</v>
      </c>
      <c r="Q328" s="25"/>
      <c r="R328" s="52">
        <f>VLOOKUP(B328,[1]Hoja2!$A$3:$M$774,13,0)</f>
        <v>10324.9</v>
      </c>
      <c r="S328" s="18">
        <f t="shared" si="15"/>
        <v>0</v>
      </c>
    </row>
    <row r="329" spans="1:254" ht="24.75" customHeight="1" x14ac:dyDescent="0.25">
      <c r="A329" s="4">
        <v>321</v>
      </c>
      <c r="B329" s="4" t="s">
        <v>487</v>
      </c>
      <c r="C329" s="4" t="s">
        <v>1234</v>
      </c>
      <c r="D329" s="4" t="s">
        <v>156</v>
      </c>
      <c r="E329" s="4" t="s">
        <v>779</v>
      </c>
      <c r="F329" s="4" t="s">
        <v>787</v>
      </c>
      <c r="G329" s="14">
        <v>11000</v>
      </c>
      <c r="H329" s="4">
        <v>0</v>
      </c>
      <c r="I329" s="14">
        <v>11000</v>
      </c>
      <c r="J329" s="14">
        <v>315.7</v>
      </c>
      <c r="K329" s="14">
        <v>0</v>
      </c>
      <c r="L329" s="14">
        <v>334.4</v>
      </c>
      <c r="M329" s="14">
        <v>1537.45</v>
      </c>
      <c r="N329" s="14">
        <f t="shared" si="17"/>
        <v>2187.5500000000002</v>
      </c>
      <c r="O329" s="14">
        <f t="shared" ref="O329:O386" si="18">+I329-N329</f>
        <v>8812.4500000000007</v>
      </c>
      <c r="Q329" s="25"/>
      <c r="R329" s="52">
        <f>VLOOKUP(B329,[1]Hoja2!$A$3:$M$774,13,0)</f>
        <v>8812.4500000000007</v>
      </c>
      <c r="S329" s="18">
        <f t="shared" si="15"/>
        <v>0</v>
      </c>
    </row>
    <row r="330" spans="1:254" ht="24.75" customHeight="1" x14ac:dyDescent="0.25">
      <c r="A330" s="4">
        <v>322</v>
      </c>
      <c r="B330" s="4" t="s">
        <v>497</v>
      </c>
      <c r="C330" s="4" t="s">
        <v>1234</v>
      </c>
      <c r="D330" s="4" t="s">
        <v>160</v>
      </c>
      <c r="E330" s="4" t="s">
        <v>779</v>
      </c>
      <c r="F330" s="4" t="s">
        <v>786</v>
      </c>
      <c r="G330" s="14">
        <v>11000</v>
      </c>
      <c r="H330" s="4">
        <v>0</v>
      </c>
      <c r="I330" s="14">
        <v>11000</v>
      </c>
      <c r="J330" s="14">
        <v>315.7</v>
      </c>
      <c r="K330" s="14">
        <v>0</v>
      </c>
      <c r="L330" s="14">
        <v>334.4</v>
      </c>
      <c r="M330" s="14">
        <v>25</v>
      </c>
      <c r="N330" s="14">
        <f t="shared" si="17"/>
        <v>675.09999999999991</v>
      </c>
      <c r="O330" s="14">
        <f t="shared" si="18"/>
        <v>10324.9</v>
      </c>
      <c r="Q330" s="25"/>
      <c r="R330" s="52">
        <f>VLOOKUP(B330,[1]Hoja2!$A$3:$M$774,13,0)</f>
        <v>10324.9</v>
      </c>
      <c r="S330" s="18">
        <f t="shared" ref="S330:S393" si="19">+O330-R330</f>
        <v>0</v>
      </c>
    </row>
    <row r="331" spans="1:254" ht="24.75" customHeight="1" x14ac:dyDescent="0.25">
      <c r="A331" s="4">
        <v>323</v>
      </c>
      <c r="B331" s="4" t="s">
        <v>498</v>
      </c>
      <c r="C331" s="4" t="s">
        <v>1234</v>
      </c>
      <c r="D331" s="4" t="s">
        <v>160</v>
      </c>
      <c r="E331" s="4" t="s">
        <v>779</v>
      </c>
      <c r="F331" s="4" t="s">
        <v>786</v>
      </c>
      <c r="G331" s="14">
        <v>11000</v>
      </c>
      <c r="H331" s="4">
        <v>0</v>
      </c>
      <c r="I331" s="14">
        <v>11000</v>
      </c>
      <c r="J331" s="14">
        <v>315.7</v>
      </c>
      <c r="K331" s="14">
        <v>0</v>
      </c>
      <c r="L331" s="14">
        <v>334.4</v>
      </c>
      <c r="M331" s="14">
        <v>25</v>
      </c>
      <c r="N331" s="14">
        <f t="shared" si="17"/>
        <v>675.09999999999991</v>
      </c>
      <c r="O331" s="14">
        <f t="shared" si="18"/>
        <v>10324.9</v>
      </c>
      <c r="Q331" s="25"/>
      <c r="R331" s="52">
        <f>VLOOKUP(B331,[1]Hoja2!$A$3:$M$774,13,0)</f>
        <v>10324.9</v>
      </c>
      <c r="S331" s="18">
        <f t="shared" si="19"/>
        <v>0</v>
      </c>
    </row>
    <row r="332" spans="1:254" ht="24.75" customHeight="1" x14ac:dyDescent="0.25">
      <c r="A332" s="4">
        <v>324</v>
      </c>
      <c r="B332" s="4" t="s">
        <v>499</v>
      </c>
      <c r="C332" s="4" t="s">
        <v>1234</v>
      </c>
      <c r="D332" s="4" t="s">
        <v>160</v>
      </c>
      <c r="E332" s="4" t="s">
        <v>779</v>
      </c>
      <c r="F332" s="4" t="s">
        <v>786</v>
      </c>
      <c r="G332" s="14">
        <v>11000</v>
      </c>
      <c r="H332" s="4">
        <v>0</v>
      </c>
      <c r="I332" s="14">
        <v>11000</v>
      </c>
      <c r="J332" s="14">
        <v>315.7</v>
      </c>
      <c r="K332" s="14">
        <v>0</v>
      </c>
      <c r="L332" s="14">
        <v>334.4</v>
      </c>
      <c r="M332" s="14">
        <v>25</v>
      </c>
      <c r="N332" s="14">
        <f t="shared" si="17"/>
        <v>675.09999999999991</v>
      </c>
      <c r="O332" s="14">
        <f t="shared" si="18"/>
        <v>10324.9</v>
      </c>
      <c r="Q332" s="25"/>
      <c r="R332" s="52">
        <f>VLOOKUP(B332,[1]Hoja2!$A$3:$M$774,13,0)</f>
        <v>10324.9</v>
      </c>
      <c r="S332" s="18">
        <f t="shared" si="19"/>
        <v>0</v>
      </c>
    </row>
    <row r="333" spans="1:254" ht="24.75" customHeight="1" x14ac:dyDescent="0.25">
      <c r="A333" s="4">
        <v>325</v>
      </c>
      <c r="B333" s="4" t="s">
        <v>500</v>
      </c>
      <c r="C333" s="4" t="s">
        <v>1234</v>
      </c>
      <c r="D333" s="4" t="s">
        <v>160</v>
      </c>
      <c r="E333" s="4" t="s">
        <v>779</v>
      </c>
      <c r="F333" s="4" t="s">
        <v>786</v>
      </c>
      <c r="G333" s="14">
        <v>11000</v>
      </c>
      <c r="H333" s="4">
        <v>0</v>
      </c>
      <c r="I333" s="14">
        <v>11000</v>
      </c>
      <c r="J333" s="14">
        <v>315.7</v>
      </c>
      <c r="K333" s="14">
        <v>0</v>
      </c>
      <c r="L333" s="14">
        <v>334.4</v>
      </c>
      <c r="M333" s="14">
        <v>25</v>
      </c>
      <c r="N333" s="14">
        <f t="shared" si="17"/>
        <v>675.09999999999991</v>
      </c>
      <c r="O333" s="14">
        <f t="shared" si="18"/>
        <v>10324.9</v>
      </c>
      <c r="Q333" s="25"/>
      <c r="R333" s="52">
        <f>VLOOKUP(B333,[1]Hoja2!$A$3:$M$774,13,0)</f>
        <v>10324.9</v>
      </c>
      <c r="S333" s="18">
        <f t="shared" si="19"/>
        <v>0</v>
      </c>
    </row>
    <row r="334" spans="1:254" ht="24.75" customHeight="1" x14ac:dyDescent="0.25">
      <c r="A334" s="4">
        <v>326</v>
      </c>
      <c r="B334" s="4" t="s">
        <v>501</v>
      </c>
      <c r="C334" s="4" t="s">
        <v>1234</v>
      </c>
      <c r="D334" s="4" t="s">
        <v>160</v>
      </c>
      <c r="E334" s="4" t="s">
        <v>779</v>
      </c>
      <c r="F334" s="4" t="s">
        <v>786</v>
      </c>
      <c r="G334" s="14">
        <v>11000</v>
      </c>
      <c r="H334" s="4">
        <v>0</v>
      </c>
      <c r="I334" s="14">
        <v>11000</v>
      </c>
      <c r="J334" s="14">
        <v>315.7</v>
      </c>
      <c r="K334" s="14">
        <v>0</v>
      </c>
      <c r="L334" s="14">
        <v>334.4</v>
      </c>
      <c r="M334" s="14">
        <v>25</v>
      </c>
      <c r="N334" s="14">
        <f t="shared" si="17"/>
        <v>675.09999999999991</v>
      </c>
      <c r="O334" s="14">
        <f t="shared" si="18"/>
        <v>10324.9</v>
      </c>
      <c r="Q334" s="25"/>
      <c r="R334" s="52">
        <f>VLOOKUP(B334,[1]Hoja2!$A$3:$M$774,13,0)</f>
        <v>10324.9</v>
      </c>
      <c r="S334" s="18">
        <f t="shared" si="19"/>
        <v>0</v>
      </c>
    </row>
    <row r="335" spans="1:254" ht="24.75" customHeight="1" x14ac:dyDescent="0.25">
      <c r="A335" s="4">
        <v>327</v>
      </c>
      <c r="B335" s="4" t="s">
        <v>540</v>
      </c>
      <c r="C335" s="4" t="s">
        <v>1234</v>
      </c>
      <c r="D335" s="4" t="s">
        <v>135</v>
      </c>
      <c r="E335" s="4" t="s">
        <v>779</v>
      </c>
      <c r="F335" s="4" t="s">
        <v>787</v>
      </c>
      <c r="G335" s="14">
        <v>25000</v>
      </c>
      <c r="H335" s="4">
        <v>0</v>
      </c>
      <c r="I335" s="14">
        <v>25000</v>
      </c>
      <c r="J335" s="14">
        <v>717.5</v>
      </c>
      <c r="K335" s="14">
        <v>0</v>
      </c>
      <c r="L335" s="14">
        <v>760</v>
      </c>
      <c r="M335" s="32">
        <v>8170.83</v>
      </c>
      <c r="N335" s="14">
        <f t="shared" si="17"/>
        <v>9648.33</v>
      </c>
      <c r="O335" s="14">
        <f t="shared" si="18"/>
        <v>15351.67</v>
      </c>
      <c r="Q335" s="25"/>
      <c r="R335" s="52">
        <f>VLOOKUP(B335,[1]Hoja2!$A$3:$M$774,13,0)</f>
        <v>15351.67</v>
      </c>
      <c r="S335" s="18">
        <f t="shared" si="19"/>
        <v>0</v>
      </c>
    </row>
    <row r="336" spans="1:254" ht="24.75" customHeight="1" x14ac:dyDescent="0.25">
      <c r="A336" s="4">
        <v>328</v>
      </c>
      <c r="B336" s="4" t="s">
        <v>569</v>
      </c>
      <c r="C336" s="4" t="s">
        <v>1234</v>
      </c>
      <c r="D336" s="4" t="s">
        <v>45</v>
      </c>
      <c r="E336" s="4" t="s">
        <v>779</v>
      </c>
      <c r="F336" s="4" t="s">
        <v>787</v>
      </c>
      <c r="G336" s="14">
        <v>21000</v>
      </c>
      <c r="H336" s="4">
        <v>0</v>
      </c>
      <c r="I336" s="14">
        <v>21000</v>
      </c>
      <c r="J336" s="14">
        <v>602.70000000000005</v>
      </c>
      <c r="K336" s="14">
        <v>0</v>
      </c>
      <c r="L336" s="14">
        <v>638.4</v>
      </c>
      <c r="M336" s="14">
        <v>25</v>
      </c>
      <c r="N336" s="14">
        <f t="shared" si="17"/>
        <v>1266.0999999999999</v>
      </c>
      <c r="O336" s="14">
        <f t="shared" si="18"/>
        <v>19733.900000000001</v>
      </c>
      <c r="Q336" s="25"/>
      <c r="R336" s="52">
        <f>VLOOKUP(B336,[1]Hoja2!$A$3:$M$774,13,0)</f>
        <v>19733.900000000001</v>
      </c>
      <c r="S336" s="18">
        <f t="shared" si="19"/>
        <v>0</v>
      </c>
    </row>
    <row r="337" spans="1:19" ht="24.75" customHeight="1" x14ac:dyDescent="0.25">
      <c r="A337" s="4">
        <v>329</v>
      </c>
      <c r="B337" s="1" t="s">
        <v>1167</v>
      </c>
      <c r="C337" s="4" t="s">
        <v>1234</v>
      </c>
      <c r="D337" s="4" t="s">
        <v>308</v>
      </c>
      <c r="E337" s="4" t="s">
        <v>779</v>
      </c>
      <c r="F337" s="4" t="s">
        <v>786</v>
      </c>
      <c r="G337" s="14">
        <v>11000</v>
      </c>
      <c r="H337" s="4">
        <v>0</v>
      </c>
      <c r="I337" s="14">
        <f>+G337+H337</f>
        <v>11000</v>
      </c>
      <c r="J337" s="14">
        <v>315.7</v>
      </c>
      <c r="K337" s="14">
        <v>0</v>
      </c>
      <c r="L337" s="14">
        <v>334.4</v>
      </c>
      <c r="M337" s="14">
        <v>25</v>
      </c>
      <c r="N337" s="14">
        <f t="shared" si="17"/>
        <v>675.09999999999991</v>
      </c>
      <c r="O337" s="14">
        <f t="shared" si="18"/>
        <v>10324.9</v>
      </c>
      <c r="Q337" s="25"/>
      <c r="R337" s="52">
        <f>VLOOKUP(B337,[1]Hoja2!$A$3:$M$774,13,0)</f>
        <v>10324.9</v>
      </c>
      <c r="S337" s="18">
        <f t="shared" si="19"/>
        <v>0</v>
      </c>
    </row>
    <row r="338" spans="1:19" ht="24.75" customHeight="1" x14ac:dyDescent="0.25">
      <c r="A338" s="4">
        <v>330</v>
      </c>
      <c r="B338" s="1" t="s">
        <v>1168</v>
      </c>
      <c r="C338" s="4" t="s">
        <v>1234</v>
      </c>
      <c r="D338" s="4" t="s">
        <v>308</v>
      </c>
      <c r="E338" s="4" t="s">
        <v>779</v>
      </c>
      <c r="F338" s="4" t="s">
        <v>786</v>
      </c>
      <c r="G338" s="14">
        <v>11000</v>
      </c>
      <c r="H338" s="4">
        <v>0</v>
      </c>
      <c r="I338" s="14">
        <f>+G338+H338</f>
        <v>11000</v>
      </c>
      <c r="J338" s="14">
        <v>315.7</v>
      </c>
      <c r="K338" s="14">
        <v>0</v>
      </c>
      <c r="L338" s="14">
        <v>334.4</v>
      </c>
      <c r="M338" s="14">
        <v>25</v>
      </c>
      <c r="N338" s="14">
        <f t="shared" si="17"/>
        <v>675.09999999999991</v>
      </c>
      <c r="O338" s="14">
        <f t="shared" si="18"/>
        <v>10324.9</v>
      </c>
      <c r="Q338" s="25"/>
      <c r="R338" s="52">
        <f>VLOOKUP(B338,[1]Hoja2!$A$3:$M$774,13,0)</f>
        <v>10324.9</v>
      </c>
      <c r="S338" s="18">
        <f t="shared" si="19"/>
        <v>0</v>
      </c>
    </row>
    <row r="339" spans="1:19" ht="24.75" customHeight="1" x14ac:dyDescent="0.25">
      <c r="A339" s="4">
        <v>331</v>
      </c>
      <c r="B339" s="1" t="s">
        <v>1171</v>
      </c>
      <c r="C339" s="4" t="s">
        <v>1234</v>
      </c>
      <c r="D339" s="4" t="s">
        <v>308</v>
      </c>
      <c r="E339" s="4" t="s">
        <v>779</v>
      </c>
      <c r="F339" s="4" t="s">
        <v>786</v>
      </c>
      <c r="G339" s="14">
        <v>11000</v>
      </c>
      <c r="H339" s="4">
        <v>0</v>
      </c>
      <c r="I339" s="14">
        <f>+G339+H339</f>
        <v>11000</v>
      </c>
      <c r="J339" s="14">
        <v>315.7</v>
      </c>
      <c r="K339" s="14">
        <v>0</v>
      </c>
      <c r="L339" s="14">
        <v>334.4</v>
      </c>
      <c r="M339" s="14">
        <v>25</v>
      </c>
      <c r="N339" s="14">
        <f t="shared" si="17"/>
        <v>675.09999999999991</v>
      </c>
      <c r="O339" s="14">
        <f t="shared" si="18"/>
        <v>10324.9</v>
      </c>
      <c r="Q339" s="25"/>
      <c r="R339" s="52">
        <f>VLOOKUP(B339,[1]Hoja2!$A$3:$M$774,13,0)</f>
        <v>10324.9</v>
      </c>
      <c r="S339" s="18">
        <f t="shared" si="19"/>
        <v>0</v>
      </c>
    </row>
    <row r="340" spans="1:19" ht="24.75" customHeight="1" x14ac:dyDescent="0.25">
      <c r="A340" s="4">
        <v>332</v>
      </c>
      <c r="B340" s="4" t="s">
        <v>789</v>
      </c>
      <c r="C340" s="4" t="s">
        <v>1234</v>
      </c>
      <c r="D340" s="4" t="s">
        <v>139</v>
      </c>
      <c r="E340" s="4" t="s">
        <v>779</v>
      </c>
      <c r="F340" s="4" t="s">
        <v>787</v>
      </c>
      <c r="G340" s="14">
        <v>11000</v>
      </c>
      <c r="H340" s="4">
        <v>0</v>
      </c>
      <c r="I340" s="14">
        <f>+G340+H340</f>
        <v>11000</v>
      </c>
      <c r="J340" s="14">
        <v>315.7</v>
      </c>
      <c r="K340" s="14">
        <v>0</v>
      </c>
      <c r="L340" s="14">
        <v>334.4</v>
      </c>
      <c r="M340" s="14">
        <v>25</v>
      </c>
      <c r="N340" s="14">
        <f t="shared" si="17"/>
        <v>675.09999999999991</v>
      </c>
      <c r="O340" s="14">
        <f t="shared" si="18"/>
        <v>10324.9</v>
      </c>
      <c r="Q340" s="25"/>
      <c r="R340" s="52">
        <f>VLOOKUP(B340,[1]Hoja2!$A$3:$M$774,13,0)</f>
        <v>10324.9</v>
      </c>
      <c r="S340" s="18">
        <f t="shared" si="19"/>
        <v>0</v>
      </c>
    </row>
    <row r="341" spans="1:19" ht="24.75" customHeight="1" x14ac:dyDescent="0.25">
      <c r="A341" s="4">
        <v>333</v>
      </c>
      <c r="B341" s="4" t="s">
        <v>790</v>
      </c>
      <c r="C341" s="4" t="s">
        <v>1234</v>
      </c>
      <c r="D341" s="4" t="s">
        <v>139</v>
      </c>
      <c r="E341" s="4" t="s">
        <v>779</v>
      </c>
      <c r="F341" s="4" t="s">
        <v>787</v>
      </c>
      <c r="G341" s="14">
        <v>11000</v>
      </c>
      <c r="H341" s="4">
        <v>0</v>
      </c>
      <c r="I341" s="14">
        <v>11000</v>
      </c>
      <c r="J341" s="14">
        <v>315.7</v>
      </c>
      <c r="K341" s="14">
        <v>0</v>
      </c>
      <c r="L341" s="14">
        <v>334.4</v>
      </c>
      <c r="M341" s="14">
        <v>1355</v>
      </c>
      <c r="N341" s="14">
        <f t="shared" si="17"/>
        <v>2005.1</v>
      </c>
      <c r="O341" s="14">
        <f t="shared" si="18"/>
        <v>8994.9</v>
      </c>
      <c r="Q341" s="25"/>
      <c r="R341" s="52">
        <f>VLOOKUP(B341,[1]Hoja2!$A$3:$M$774,13,0)</f>
        <v>8994.9</v>
      </c>
      <c r="S341" s="18">
        <f t="shared" si="19"/>
        <v>0</v>
      </c>
    </row>
    <row r="342" spans="1:19" ht="24.75" customHeight="1" x14ac:dyDescent="0.25">
      <c r="A342" s="4">
        <v>334</v>
      </c>
      <c r="B342" s="4" t="s">
        <v>1096</v>
      </c>
      <c r="C342" s="4" t="s">
        <v>1234</v>
      </c>
      <c r="D342" s="4" t="s">
        <v>308</v>
      </c>
      <c r="E342" s="4" t="s">
        <v>779</v>
      </c>
      <c r="F342" s="4" t="s">
        <v>786</v>
      </c>
      <c r="G342" s="14">
        <v>11000</v>
      </c>
      <c r="H342" s="4">
        <v>0</v>
      </c>
      <c r="I342" s="14">
        <f>+G342+H342</f>
        <v>11000</v>
      </c>
      <c r="J342" s="14">
        <v>315.7</v>
      </c>
      <c r="K342" s="14">
        <v>0</v>
      </c>
      <c r="L342" s="14">
        <v>334.4</v>
      </c>
      <c r="M342" s="14">
        <v>25</v>
      </c>
      <c r="N342" s="14">
        <f t="shared" si="17"/>
        <v>675.09999999999991</v>
      </c>
      <c r="O342" s="14">
        <f t="shared" si="18"/>
        <v>10324.9</v>
      </c>
      <c r="Q342" s="25"/>
      <c r="R342" s="52">
        <f>VLOOKUP(B342,[1]Hoja2!$A$3:$M$774,13,0)</f>
        <v>10324.9</v>
      </c>
      <c r="S342" s="18">
        <f t="shared" si="19"/>
        <v>0</v>
      </c>
    </row>
    <row r="343" spans="1:19" ht="24.75" customHeight="1" x14ac:dyDescent="0.25">
      <c r="A343" s="4">
        <v>335</v>
      </c>
      <c r="B343" s="4" t="s">
        <v>583</v>
      </c>
      <c r="C343" s="4" t="s">
        <v>1234</v>
      </c>
      <c r="D343" s="4" t="s">
        <v>21</v>
      </c>
      <c r="E343" s="4" t="s">
        <v>780</v>
      </c>
      <c r="F343" s="4" t="s">
        <v>786</v>
      </c>
      <c r="G343" s="14">
        <v>50000</v>
      </c>
      <c r="H343" s="4">
        <v>0</v>
      </c>
      <c r="I343" s="14">
        <v>50000</v>
      </c>
      <c r="J343" s="14">
        <v>1435</v>
      </c>
      <c r="K343" s="14">
        <v>1854</v>
      </c>
      <c r="L343" s="14">
        <v>1520</v>
      </c>
      <c r="M343" s="14">
        <v>425</v>
      </c>
      <c r="N343" s="14">
        <f t="shared" si="17"/>
        <v>5234</v>
      </c>
      <c r="O343" s="14">
        <f t="shared" si="18"/>
        <v>44766</v>
      </c>
      <c r="Q343" s="25"/>
      <c r="R343" s="52">
        <f>VLOOKUP(B343,[1]Hoja2!$A$3:$M$774,13,0)</f>
        <v>44766</v>
      </c>
      <c r="S343" s="18">
        <f t="shared" si="19"/>
        <v>0</v>
      </c>
    </row>
    <row r="344" spans="1:19" ht="24.75" customHeight="1" x14ac:dyDescent="0.25">
      <c r="A344" s="4">
        <v>336</v>
      </c>
      <c r="B344" s="4" t="s">
        <v>587</v>
      </c>
      <c r="C344" s="4" t="s">
        <v>1234</v>
      </c>
      <c r="D344" s="4" t="s">
        <v>36</v>
      </c>
      <c r="E344" s="4" t="s">
        <v>778</v>
      </c>
      <c r="F344" s="4" t="s">
        <v>786</v>
      </c>
      <c r="G344" s="14">
        <v>50000</v>
      </c>
      <c r="H344" s="4">
        <v>0</v>
      </c>
      <c r="I344" s="14">
        <v>50000</v>
      </c>
      <c r="J344" s="14">
        <v>1435</v>
      </c>
      <c r="K344" s="14">
        <v>1854</v>
      </c>
      <c r="L344" s="14">
        <v>1520</v>
      </c>
      <c r="M344" s="14">
        <v>18778.080000000002</v>
      </c>
      <c r="N344" s="14">
        <f t="shared" si="17"/>
        <v>23587.08</v>
      </c>
      <c r="O344" s="14">
        <f t="shared" si="18"/>
        <v>26412.92</v>
      </c>
      <c r="Q344" s="25"/>
      <c r="R344" s="52">
        <f>VLOOKUP(B344,[1]Hoja2!$A$3:$M$774,13,0)</f>
        <v>26412.92</v>
      </c>
      <c r="S344" s="18">
        <f t="shared" si="19"/>
        <v>0</v>
      </c>
    </row>
    <row r="345" spans="1:19" ht="24.75" customHeight="1" x14ac:dyDescent="0.25">
      <c r="A345" s="4">
        <v>337</v>
      </c>
      <c r="B345" s="4" t="s">
        <v>591</v>
      </c>
      <c r="C345" s="4" t="s">
        <v>1234</v>
      </c>
      <c r="D345" s="4" t="s">
        <v>160</v>
      </c>
      <c r="E345" s="4" t="s">
        <v>779</v>
      </c>
      <c r="F345" s="4" t="s">
        <v>786</v>
      </c>
      <c r="G345" s="14">
        <v>11000</v>
      </c>
      <c r="H345" s="4">
        <v>0</v>
      </c>
      <c r="I345" s="14">
        <v>11000</v>
      </c>
      <c r="J345" s="14">
        <v>315.7</v>
      </c>
      <c r="K345" s="14">
        <v>0</v>
      </c>
      <c r="L345" s="14">
        <v>334.4</v>
      </c>
      <c r="M345" s="14">
        <v>25</v>
      </c>
      <c r="N345" s="14">
        <f t="shared" si="17"/>
        <v>675.09999999999991</v>
      </c>
      <c r="O345" s="14">
        <f t="shared" si="18"/>
        <v>10324.9</v>
      </c>
      <c r="Q345" s="25"/>
      <c r="R345" s="52" t="e">
        <f>VLOOKUP(B345,[1]Hoja2!$A$3:$M$774,13,0)</f>
        <v>#N/A</v>
      </c>
      <c r="S345" s="18" t="e">
        <f t="shared" si="19"/>
        <v>#N/A</v>
      </c>
    </row>
    <row r="346" spans="1:19" ht="24.75" customHeight="1" x14ac:dyDescent="0.25">
      <c r="A346" s="4">
        <v>338</v>
      </c>
      <c r="B346" s="4" t="s">
        <v>609</v>
      </c>
      <c r="C346" s="4" t="s">
        <v>1234</v>
      </c>
      <c r="D346" s="4" t="s">
        <v>160</v>
      </c>
      <c r="E346" s="4" t="s">
        <v>779</v>
      </c>
      <c r="F346" s="4" t="s">
        <v>786</v>
      </c>
      <c r="G346" s="14">
        <v>11000</v>
      </c>
      <c r="H346" s="4">
        <v>0</v>
      </c>
      <c r="I346" s="14">
        <v>11000</v>
      </c>
      <c r="J346" s="14">
        <v>315.7</v>
      </c>
      <c r="K346" s="14">
        <v>0</v>
      </c>
      <c r="L346" s="14">
        <v>334.4</v>
      </c>
      <c r="M346" s="14">
        <v>25</v>
      </c>
      <c r="N346" s="14">
        <f t="shared" si="17"/>
        <v>675.09999999999991</v>
      </c>
      <c r="O346" s="14">
        <f t="shared" si="18"/>
        <v>10324.9</v>
      </c>
      <c r="Q346" s="25"/>
      <c r="R346" s="52">
        <f>VLOOKUP(B346,[1]Hoja2!$A$3:$M$774,13,0)</f>
        <v>10324.9</v>
      </c>
      <c r="S346" s="18">
        <f t="shared" si="19"/>
        <v>0</v>
      </c>
    </row>
    <row r="347" spans="1:19" ht="24.75" customHeight="1" x14ac:dyDescent="0.25">
      <c r="A347" s="4">
        <v>339</v>
      </c>
      <c r="B347" s="4" t="s">
        <v>683</v>
      </c>
      <c r="C347" s="4" t="s">
        <v>1234</v>
      </c>
      <c r="D347" s="4" t="s">
        <v>160</v>
      </c>
      <c r="E347" s="4" t="s">
        <v>779</v>
      </c>
      <c r="F347" s="4" t="s">
        <v>786</v>
      </c>
      <c r="G347" s="14">
        <v>11000</v>
      </c>
      <c r="H347" s="4">
        <v>0</v>
      </c>
      <c r="I347" s="14">
        <v>11000</v>
      </c>
      <c r="J347" s="14">
        <v>315.7</v>
      </c>
      <c r="K347" s="14">
        <v>0</v>
      </c>
      <c r="L347" s="14">
        <v>334.4</v>
      </c>
      <c r="M347" s="14">
        <v>25</v>
      </c>
      <c r="N347" s="14">
        <f t="shared" si="17"/>
        <v>675.09999999999991</v>
      </c>
      <c r="O347" s="14">
        <f t="shared" si="18"/>
        <v>10324.9</v>
      </c>
      <c r="Q347" s="25"/>
      <c r="R347" s="52">
        <f>VLOOKUP(B347,[1]Hoja2!$A$3:$M$774,13,0)</f>
        <v>10324.9</v>
      </c>
      <c r="S347" s="18">
        <f t="shared" si="19"/>
        <v>0</v>
      </c>
    </row>
    <row r="348" spans="1:19" ht="24.75" customHeight="1" x14ac:dyDescent="0.25">
      <c r="A348" s="4">
        <v>340</v>
      </c>
      <c r="B348" s="4" t="s">
        <v>700</v>
      </c>
      <c r="C348" s="4" t="s">
        <v>1234</v>
      </c>
      <c r="D348" s="4" t="s">
        <v>21</v>
      </c>
      <c r="E348" s="4" t="s">
        <v>780</v>
      </c>
      <c r="F348" s="4" t="s">
        <v>786</v>
      </c>
      <c r="G348" s="14">
        <v>40000</v>
      </c>
      <c r="H348" s="4">
        <v>0</v>
      </c>
      <c r="I348" s="14">
        <v>40000</v>
      </c>
      <c r="J348" s="14">
        <f>+I348*2.87%</f>
        <v>1148</v>
      </c>
      <c r="K348" s="14">
        <v>442.65</v>
      </c>
      <c r="L348" s="14">
        <f>+I348*3.04%</f>
        <v>1216</v>
      </c>
      <c r="M348" s="14">
        <v>5533.42</v>
      </c>
      <c r="N348" s="14">
        <f t="shared" si="17"/>
        <v>8340.07</v>
      </c>
      <c r="O348" s="14">
        <f t="shared" si="18"/>
        <v>31659.93</v>
      </c>
      <c r="Q348" s="25"/>
      <c r="R348" s="52">
        <f>VLOOKUP(B348,[1]Hoja2!$A$3:$M$774,13,0)</f>
        <v>31659.93</v>
      </c>
      <c r="S348" s="18">
        <f t="shared" si="19"/>
        <v>0</v>
      </c>
    </row>
    <row r="349" spans="1:19" ht="24.75" customHeight="1" x14ac:dyDescent="0.25">
      <c r="A349" s="4">
        <v>341</v>
      </c>
      <c r="B349" s="4" t="s">
        <v>732</v>
      </c>
      <c r="C349" s="4" t="s">
        <v>1234</v>
      </c>
      <c r="D349" s="4" t="s">
        <v>21</v>
      </c>
      <c r="E349" s="4" t="s">
        <v>780</v>
      </c>
      <c r="F349" s="4" t="s">
        <v>786</v>
      </c>
      <c r="G349" s="14">
        <v>50000</v>
      </c>
      <c r="H349" s="4">
        <v>0</v>
      </c>
      <c r="I349" s="14">
        <v>50000</v>
      </c>
      <c r="J349" s="14">
        <v>1435</v>
      </c>
      <c r="K349" s="14">
        <v>1854</v>
      </c>
      <c r="L349" s="14">
        <v>1520</v>
      </c>
      <c r="M349" s="14">
        <v>425</v>
      </c>
      <c r="N349" s="14">
        <f t="shared" si="17"/>
        <v>5234</v>
      </c>
      <c r="O349" s="14">
        <f t="shared" si="18"/>
        <v>44766</v>
      </c>
      <c r="Q349" s="25"/>
      <c r="R349" s="52">
        <f>VLOOKUP(B349,[1]Hoja2!$A$3:$M$774,13,0)</f>
        <v>44766</v>
      </c>
      <c r="S349" s="18">
        <f t="shared" si="19"/>
        <v>0</v>
      </c>
    </row>
    <row r="350" spans="1:19" ht="24.75" customHeight="1" x14ac:dyDescent="0.25">
      <c r="A350" s="4">
        <v>342</v>
      </c>
      <c r="B350" s="4" t="s">
        <v>734</v>
      </c>
      <c r="C350" s="4" t="s">
        <v>1234</v>
      </c>
      <c r="D350" s="4" t="s">
        <v>36</v>
      </c>
      <c r="E350" s="4" t="s">
        <v>780</v>
      </c>
      <c r="F350" s="4" t="s">
        <v>786</v>
      </c>
      <c r="G350" s="14">
        <v>50000</v>
      </c>
      <c r="H350" s="4">
        <v>0</v>
      </c>
      <c r="I350" s="14">
        <v>50000</v>
      </c>
      <c r="J350" s="14">
        <v>1435</v>
      </c>
      <c r="K350" s="14">
        <v>1854</v>
      </c>
      <c r="L350" s="14">
        <v>1520</v>
      </c>
      <c r="M350" s="14">
        <v>9858.7199999999993</v>
      </c>
      <c r="N350" s="14">
        <f t="shared" si="17"/>
        <v>14667.72</v>
      </c>
      <c r="O350" s="14">
        <f t="shared" si="18"/>
        <v>35332.28</v>
      </c>
      <c r="Q350" s="25"/>
      <c r="R350" s="52">
        <f>VLOOKUP(B350,[1]Hoja2!$A$3:$M$774,13,0)</f>
        <v>35332.28</v>
      </c>
      <c r="S350" s="18">
        <f t="shared" si="19"/>
        <v>0</v>
      </c>
    </row>
    <row r="351" spans="1:19" ht="24.75" customHeight="1" x14ac:dyDescent="0.25">
      <c r="A351" s="4">
        <v>343</v>
      </c>
      <c r="B351" s="4" t="s">
        <v>739</v>
      </c>
      <c r="C351" s="4" t="s">
        <v>1234</v>
      </c>
      <c r="D351" s="4" t="s">
        <v>45</v>
      </c>
      <c r="E351" s="4" t="s">
        <v>779</v>
      </c>
      <c r="F351" s="4" t="s">
        <v>786</v>
      </c>
      <c r="G351" s="14">
        <v>21000</v>
      </c>
      <c r="H351" s="4">
        <v>0</v>
      </c>
      <c r="I351" s="14">
        <v>21000</v>
      </c>
      <c r="J351" s="14">
        <v>602.70000000000005</v>
      </c>
      <c r="K351" s="14">
        <v>0</v>
      </c>
      <c r="L351" s="14">
        <v>638.4</v>
      </c>
      <c r="M351" s="32">
        <v>3225</v>
      </c>
      <c r="N351" s="14">
        <f t="shared" si="17"/>
        <v>4466.1000000000004</v>
      </c>
      <c r="O351" s="14">
        <f t="shared" si="18"/>
        <v>16533.900000000001</v>
      </c>
      <c r="Q351" s="25"/>
      <c r="R351" s="52">
        <f>VLOOKUP(B351,[1]Hoja2!$A$3:$M$774,13,0)</f>
        <v>16533.900000000001</v>
      </c>
      <c r="S351" s="18">
        <f t="shared" si="19"/>
        <v>0</v>
      </c>
    </row>
    <row r="352" spans="1:19" ht="24.75" customHeight="1" x14ac:dyDescent="0.25">
      <c r="A352" s="4">
        <v>344</v>
      </c>
      <c r="B352" s="4" t="s">
        <v>757</v>
      </c>
      <c r="C352" s="4" t="s">
        <v>1234</v>
      </c>
      <c r="D352" s="4" t="s">
        <v>148</v>
      </c>
      <c r="E352" s="4" t="s">
        <v>779</v>
      </c>
      <c r="F352" s="4" t="s">
        <v>786</v>
      </c>
      <c r="G352" s="14">
        <v>11000</v>
      </c>
      <c r="H352" s="4">
        <v>0</v>
      </c>
      <c r="I352" s="14">
        <v>11000</v>
      </c>
      <c r="J352" s="14">
        <v>315.7</v>
      </c>
      <c r="K352" s="14">
        <v>0</v>
      </c>
      <c r="L352" s="14">
        <v>334.4</v>
      </c>
      <c r="M352" s="14">
        <v>25</v>
      </c>
      <c r="N352" s="14">
        <f t="shared" si="17"/>
        <v>675.09999999999991</v>
      </c>
      <c r="O352" s="14">
        <f t="shared" si="18"/>
        <v>10324.9</v>
      </c>
      <c r="Q352" s="25"/>
      <c r="R352" s="52">
        <f>VLOOKUP(B352,[1]Hoja2!$A$3:$M$774,13,0)</f>
        <v>10324.9</v>
      </c>
      <c r="S352" s="18">
        <f t="shared" si="19"/>
        <v>0</v>
      </c>
    </row>
    <row r="353" spans="1:19" ht="24.75" customHeight="1" x14ac:dyDescent="0.25">
      <c r="A353" s="4">
        <v>345</v>
      </c>
      <c r="B353" s="4" t="s">
        <v>1328</v>
      </c>
      <c r="C353" s="4" t="s">
        <v>1234</v>
      </c>
      <c r="D353" s="4" t="s">
        <v>21</v>
      </c>
      <c r="E353" s="4" t="s">
        <v>778</v>
      </c>
      <c r="F353" s="4" t="s">
        <v>786</v>
      </c>
      <c r="G353" s="32">
        <v>50000</v>
      </c>
      <c r="H353">
        <v>0</v>
      </c>
      <c r="I353" s="32">
        <v>50000</v>
      </c>
      <c r="J353" s="32">
        <v>1435</v>
      </c>
      <c r="K353" s="32">
        <v>1627.13</v>
      </c>
      <c r="L353" s="32">
        <v>1520</v>
      </c>
      <c r="M353" s="32">
        <v>18856.14</v>
      </c>
      <c r="N353" s="14">
        <f t="shared" si="17"/>
        <v>23438.27</v>
      </c>
      <c r="O353" s="14">
        <f t="shared" si="18"/>
        <v>26561.73</v>
      </c>
      <c r="Q353" s="25"/>
      <c r="R353" s="52">
        <f>VLOOKUP(B353,[1]Hoja2!$A$3:$M$774,13,0)</f>
        <v>26561.73</v>
      </c>
      <c r="S353" s="18">
        <f t="shared" si="19"/>
        <v>0</v>
      </c>
    </row>
    <row r="354" spans="1:19" ht="24.75" customHeight="1" x14ac:dyDescent="0.25">
      <c r="A354" s="4">
        <v>346</v>
      </c>
      <c r="B354" t="s">
        <v>1348</v>
      </c>
      <c r="C354" s="4" t="s">
        <v>1234</v>
      </c>
      <c r="D354" s="4" t="s">
        <v>45</v>
      </c>
      <c r="E354" s="4" t="s">
        <v>779</v>
      </c>
      <c r="F354" s="4" t="s">
        <v>787</v>
      </c>
      <c r="G354" s="14">
        <v>21000</v>
      </c>
      <c r="H354" s="4">
        <v>0</v>
      </c>
      <c r="I354" s="14">
        <v>21000</v>
      </c>
      <c r="J354" s="14">
        <v>602.70000000000005</v>
      </c>
      <c r="K354" s="14">
        <v>0</v>
      </c>
      <c r="L354" s="14">
        <v>638.4</v>
      </c>
      <c r="M354" s="32">
        <v>25</v>
      </c>
      <c r="N354" s="14">
        <v>1266.0999999999999</v>
      </c>
      <c r="O354" s="14">
        <v>19733.900000000001</v>
      </c>
      <c r="Q354" s="25"/>
      <c r="R354" s="52">
        <f>VLOOKUP(B354,[1]Hoja2!$A$3:$M$774,13,0)</f>
        <v>19733.900000000001</v>
      </c>
      <c r="S354" s="18">
        <f t="shared" si="19"/>
        <v>0</v>
      </c>
    </row>
    <row r="355" spans="1:19" ht="24.75" customHeight="1" x14ac:dyDescent="0.25">
      <c r="A355" s="4">
        <v>347</v>
      </c>
      <c r="B355" s="4" t="s">
        <v>22</v>
      </c>
      <c r="C355" s="4" t="s">
        <v>1232</v>
      </c>
      <c r="D355" s="4" t="s">
        <v>23</v>
      </c>
      <c r="E355" s="4" t="s">
        <v>778</v>
      </c>
      <c r="F355" s="4" t="s">
        <v>786</v>
      </c>
      <c r="G355" s="14">
        <v>80000</v>
      </c>
      <c r="H355" s="4">
        <v>0</v>
      </c>
      <c r="I355" s="14">
        <v>80000</v>
      </c>
      <c r="J355" s="14">
        <v>2296</v>
      </c>
      <c r="K355" s="14">
        <v>7022.76</v>
      </c>
      <c r="L355" s="14">
        <v>2432</v>
      </c>
      <c r="M355" s="14">
        <v>13812.36</v>
      </c>
      <c r="N355" s="14">
        <f t="shared" si="17"/>
        <v>25563.120000000003</v>
      </c>
      <c r="O355" s="14">
        <f t="shared" si="18"/>
        <v>54436.88</v>
      </c>
      <c r="Q355" s="25"/>
      <c r="R355" s="52">
        <f>VLOOKUP(B355,[1]Hoja2!$A$3:$M$774,13,0)</f>
        <v>54436.88</v>
      </c>
      <c r="S355" s="18">
        <f t="shared" si="19"/>
        <v>0</v>
      </c>
    </row>
    <row r="356" spans="1:19" ht="24.75" customHeight="1" x14ac:dyDescent="0.25">
      <c r="A356" s="4">
        <v>348</v>
      </c>
      <c r="B356" s="4" t="s">
        <v>89</v>
      </c>
      <c r="C356" s="4" t="s">
        <v>1232</v>
      </c>
      <c r="D356" s="4" t="s">
        <v>21</v>
      </c>
      <c r="E356" s="4" t="s">
        <v>780</v>
      </c>
      <c r="F356" s="4" t="s">
        <v>787</v>
      </c>
      <c r="G356" s="14">
        <v>50000</v>
      </c>
      <c r="H356" s="4">
        <v>0</v>
      </c>
      <c r="I356" s="14">
        <v>50000</v>
      </c>
      <c r="J356" s="14">
        <v>1435</v>
      </c>
      <c r="K356" s="14">
        <v>1854</v>
      </c>
      <c r="L356" s="14">
        <v>1520</v>
      </c>
      <c r="M356" s="32">
        <v>15356.22</v>
      </c>
      <c r="N356" s="14">
        <f t="shared" si="17"/>
        <v>20165.22</v>
      </c>
      <c r="O356" s="14">
        <f t="shared" si="18"/>
        <v>29834.78</v>
      </c>
      <c r="Q356" s="25"/>
      <c r="R356" s="52">
        <f>VLOOKUP(B356,[1]Hoja2!$A$3:$M$774,13,0)</f>
        <v>29834.78</v>
      </c>
      <c r="S356" s="18">
        <f t="shared" si="19"/>
        <v>0</v>
      </c>
    </row>
    <row r="357" spans="1:19" ht="24.75" customHeight="1" x14ac:dyDescent="0.25">
      <c r="A357" s="4">
        <v>349</v>
      </c>
      <c r="B357" s="4" t="s">
        <v>98</v>
      </c>
      <c r="C357" s="4" t="s">
        <v>1232</v>
      </c>
      <c r="D357" s="4" t="s">
        <v>99</v>
      </c>
      <c r="E357" s="4" t="s">
        <v>780</v>
      </c>
      <c r="F357" s="4" t="s">
        <v>786</v>
      </c>
      <c r="G357" s="14">
        <v>40000</v>
      </c>
      <c r="H357" s="4">
        <v>0</v>
      </c>
      <c r="I357" s="14">
        <v>40000</v>
      </c>
      <c r="J357" s="14">
        <v>1148</v>
      </c>
      <c r="K357" s="14">
        <v>215.78</v>
      </c>
      <c r="L357" s="14">
        <v>1216</v>
      </c>
      <c r="M357" s="14">
        <v>6687.45</v>
      </c>
      <c r="N357" s="14">
        <f>+J357+K357+L357+M357</f>
        <v>9267.23</v>
      </c>
      <c r="O357" s="14">
        <f t="shared" si="18"/>
        <v>30732.77</v>
      </c>
      <c r="Q357" s="25"/>
      <c r="R357" s="52">
        <f>VLOOKUP(B357,[1]Hoja2!$A$3:$M$774,13,0)</f>
        <v>30732.77</v>
      </c>
      <c r="S357" s="18">
        <f t="shared" si="19"/>
        <v>0</v>
      </c>
    </row>
    <row r="358" spans="1:19" ht="24.75" customHeight="1" x14ac:dyDescent="0.25">
      <c r="A358" s="4">
        <v>350</v>
      </c>
      <c r="B358" s="4" t="s">
        <v>458</v>
      </c>
      <c r="C358" s="4" t="s">
        <v>1232</v>
      </c>
      <c r="D358" s="4" t="s">
        <v>27</v>
      </c>
      <c r="E358" s="4" t="s">
        <v>778</v>
      </c>
      <c r="F358" s="4" t="s">
        <v>787</v>
      </c>
      <c r="G358" s="14">
        <v>50000</v>
      </c>
      <c r="H358" s="4">
        <v>0</v>
      </c>
      <c r="I358" s="14">
        <v>50000</v>
      </c>
      <c r="J358" s="14">
        <v>1435</v>
      </c>
      <c r="K358" s="14">
        <v>1854</v>
      </c>
      <c r="L358" s="14">
        <v>1520</v>
      </c>
      <c r="M358" s="32">
        <v>2225</v>
      </c>
      <c r="N358" s="14">
        <f>+J358+K358+L358+M358</f>
        <v>7034</v>
      </c>
      <c r="O358" s="14">
        <f t="shared" si="18"/>
        <v>42966</v>
      </c>
      <c r="Q358" s="25"/>
      <c r="R358" s="52">
        <f>VLOOKUP(B358,[1]Hoja2!$A$3:$M$774,13,0)</f>
        <v>42966</v>
      </c>
      <c r="S358" s="18">
        <f t="shared" si="19"/>
        <v>0</v>
      </c>
    </row>
    <row r="359" spans="1:19" ht="24.75" customHeight="1" x14ac:dyDescent="0.25">
      <c r="A359" s="4">
        <v>351</v>
      </c>
      <c r="B359" s="1" t="s">
        <v>1195</v>
      </c>
      <c r="C359" s="4" t="s">
        <v>1232</v>
      </c>
      <c r="D359" s="1" t="s">
        <v>308</v>
      </c>
      <c r="E359" s="4" t="s">
        <v>779</v>
      </c>
      <c r="F359" s="4" t="s">
        <v>786</v>
      </c>
      <c r="G359" s="20">
        <v>10000</v>
      </c>
      <c r="H359" s="1">
        <v>0</v>
      </c>
      <c r="I359" s="20">
        <v>10000</v>
      </c>
      <c r="J359" s="1">
        <v>287</v>
      </c>
      <c r="K359" s="1">
        <v>0</v>
      </c>
      <c r="L359" s="1">
        <v>304</v>
      </c>
      <c r="M359" s="1">
        <v>25</v>
      </c>
      <c r="N359" s="1">
        <v>616</v>
      </c>
      <c r="O359" s="14">
        <f t="shared" si="18"/>
        <v>9384</v>
      </c>
      <c r="Q359" s="25"/>
      <c r="R359" s="52">
        <f>VLOOKUP(B359,[1]Hoja2!$A$3:$M$774,13,0)</f>
        <v>9384</v>
      </c>
      <c r="S359" s="18">
        <f t="shared" si="19"/>
        <v>0</v>
      </c>
    </row>
    <row r="360" spans="1:19" ht="24.75" customHeight="1" x14ac:dyDescent="0.25">
      <c r="A360" s="4">
        <v>352</v>
      </c>
      <c r="B360" s="1" t="s">
        <v>1196</v>
      </c>
      <c r="C360" s="4" t="s">
        <v>1232</v>
      </c>
      <c r="D360" s="1" t="s">
        <v>308</v>
      </c>
      <c r="E360" s="4" t="s">
        <v>779</v>
      </c>
      <c r="F360" s="4" t="s">
        <v>786</v>
      </c>
      <c r="G360" s="20">
        <v>10000</v>
      </c>
      <c r="H360" s="1">
        <v>0</v>
      </c>
      <c r="I360" s="20">
        <v>10000</v>
      </c>
      <c r="J360" s="1">
        <v>287</v>
      </c>
      <c r="K360" s="1">
        <v>0</v>
      </c>
      <c r="L360" s="1">
        <v>304</v>
      </c>
      <c r="M360" s="1">
        <v>25</v>
      </c>
      <c r="N360" s="1">
        <v>616</v>
      </c>
      <c r="O360" s="14">
        <f t="shared" si="18"/>
        <v>9384</v>
      </c>
      <c r="Q360" s="25"/>
      <c r="R360" s="52">
        <f>VLOOKUP(B360,[1]Hoja2!$A$3:$M$774,13,0)</f>
        <v>9384</v>
      </c>
      <c r="S360" s="18">
        <f t="shared" si="19"/>
        <v>0</v>
      </c>
    </row>
    <row r="361" spans="1:19" ht="24.75" customHeight="1" x14ac:dyDescent="0.25">
      <c r="A361" s="4">
        <v>353</v>
      </c>
      <c r="B361" s="1" t="s">
        <v>1197</v>
      </c>
      <c r="C361" s="4" t="s">
        <v>1232</v>
      </c>
      <c r="D361" s="1" t="s">
        <v>308</v>
      </c>
      <c r="E361" s="4" t="s">
        <v>779</v>
      </c>
      <c r="F361" s="4" t="s">
        <v>786</v>
      </c>
      <c r="G361" s="20">
        <v>10000</v>
      </c>
      <c r="H361" s="1">
        <v>0</v>
      </c>
      <c r="I361" s="20">
        <v>10000</v>
      </c>
      <c r="J361" s="1">
        <v>287</v>
      </c>
      <c r="K361" s="1">
        <v>0</v>
      </c>
      <c r="L361" s="1">
        <v>304</v>
      </c>
      <c r="M361" s="1">
        <v>25</v>
      </c>
      <c r="N361" s="1">
        <v>616</v>
      </c>
      <c r="O361" s="14">
        <f t="shared" si="18"/>
        <v>9384</v>
      </c>
      <c r="Q361" s="25"/>
      <c r="R361" s="52">
        <f>VLOOKUP(B361,[1]Hoja2!$A$3:$M$774,13,0)</f>
        <v>9384</v>
      </c>
      <c r="S361" s="18">
        <f t="shared" si="19"/>
        <v>0</v>
      </c>
    </row>
    <row r="362" spans="1:19" ht="24.75" customHeight="1" x14ac:dyDescent="0.25">
      <c r="A362" s="4">
        <v>354</v>
      </c>
      <c r="B362" s="4" t="s">
        <v>1198</v>
      </c>
      <c r="C362" s="4" t="s">
        <v>1232</v>
      </c>
      <c r="D362" s="1" t="s">
        <v>308</v>
      </c>
      <c r="E362" s="4" t="s">
        <v>780</v>
      </c>
      <c r="F362" s="4" t="s">
        <v>786</v>
      </c>
      <c r="G362" s="14">
        <v>10000</v>
      </c>
      <c r="H362" s="4">
        <v>0</v>
      </c>
      <c r="I362" s="14">
        <v>10000</v>
      </c>
      <c r="J362" s="14">
        <v>287</v>
      </c>
      <c r="K362" s="14">
        <v>0</v>
      </c>
      <c r="L362" s="14">
        <v>304</v>
      </c>
      <c r="M362" s="14">
        <v>25</v>
      </c>
      <c r="N362" s="14">
        <v>616</v>
      </c>
      <c r="O362" s="14">
        <f t="shared" si="18"/>
        <v>9384</v>
      </c>
      <c r="Q362" s="25"/>
      <c r="R362" s="52">
        <f>VLOOKUP(B362,[1]Hoja2!$A$3:$M$774,13,0)</f>
        <v>9384</v>
      </c>
      <c r="S362" s="18">
        <f t="shared" si="19"/>
        <v>0</v>
      </c>
    </row>
    <row r="363" spans="1:19" ht="24.75" customHeight="1" x14ac:dyDescent="0.25">
      <c r="A363" s="4">
        <v>355</v>
      </c>
      <c r="B363" s="4" t="s">
        <v>180</v>
      </c>
      <c r="C363" s="4" t="s">
        <v>1232</v>
      </c>
      <c r="D363" s="4" t="s">
        <v>148</v>
      </c>
      <c r="E363" s="4" t="s">
        <v>779</v>
      </c>
      <c r="F363" s="4" t="s">
        <v>786</v>
      </c>
      <c r="G363" s="14">
        <v>11000</v>
      </c>
      <c r="H363" s="4">
        <v>0</v>
      </c>
      <c r="I363" s="14">
        <v>11000</v>
      </c>
      <c r="J363" s="14">
        <v>315.7</v>
      </c>
      <c r="K363" s="14">
        <v>0</v>
      </c>
      <c r="L363" s="14">
        <v>334.4</v>
      </c>
      <c r="M363" s="14">
        <v>25</v>
      </c>
      <c r="N363" s="14">
        <f t="shared" ref="N363:N426" si="20">+J363+K363+L363+M363</f>
        <v>675.09999999999991</v>
      </c>
      <c r="O363" s="14">
        <f t="shared" si="18"/>
        <v>10324.9</v>
      </c>
      <c r="Q363" s="25"/>
      <c r="R363" s="52">
        <f>VLOOKUP(B363,[1]Hoja2!$A$3:$M$774,13,0)</f>
        <v>10324.9</v>
      </c>
      <c r="S363" s="18">
        <f t="shared" si="19"/>
        <v>0</v>
      </c>
    </row>
    <row r="364" spans="1:19" ht="24.75" customHeight="1" x14ac:dyDescent="0.25">
      <c r="A364" s="4">
        <v>356</v>
      </c>
      <c r="B364" s="4" t="s">
        <v>204</v>
      </c>
      <c r="C364" s="4" t="s">
        <v>1232</v>
      </c>
      <c r="D364" s="4" t="s">
        <v>160</v>
      </c>
      <c r="E364" s="4" t="s">
        <v>779</v>
      </c>
      <c r="F364" s="4" t="s">
        <v>786</v>
      </c>
      <c r="G364" s="14">
        <v>11000</v>
      </c>
      <c r="H364" s="4">
        <v>0</v>
      </c>
      <c r="I364" s="14">
        <v>11000</v>
      </c>
      <c r="J364" s="14">
        <v>315.7</v>
      </c>
      <c r="K364" s="14">
        <v>0</v>
      </c>
      <c r="L364" s="14">
        <v>334.4</v>
      </c>
      <c r="M364" s="14">
        <v>25</v>
      </c>
      <c r="N364" s="14">
        <f t="shared" si="20"/>
        <v>675.09999999999991</v>
      </c>
      <c r="O364" s="14">
        <f t="shared" si="18"/>
        <v>10324.9</v>
      </c>
      <c r="Q364" s="25"/>
      <c r="R364" s="52">
        <f>VLOOKUP(B364,[1]Hoja2!$A$3:$M$774,13,0)</f>
        <v>10324.9</v>
      </c>
      <c r="S364" s="18">
        <f t="shared" si="19"/>
        <v>0</v>
      </c>
    </row>
    <row r="365" spans="1:19" ht="24.75" customHeight="1" x14ac:dyDescent="0.25">
      <c r="A365" s="4">
        <v>357</v>
      </c>
      <c r="B365" s="4" t="s">
        <v>213</v>
      </c>
      <c r="C365" s="4" t="s">
        <v>1232</v>
      </c>
      <c r="D365" s="4" t="s">
        <v>160</v>
      </c>
      <c r="E365" s="4" t="s">
        <v>779</v>
      </c>
      <c r="F365" s="4" t="s">
        <v>786</v>
      </c>
      <c r="G365" s="14">
        <v>11000</v>
      </c>
      <c r="H365" s="4">
        <v>0</v>
      </c>
      <c r="I365" s="14">
        <v>11000</v>
      </c>
      <c r="J365" s="14">
        <v>315.7</v>
      </c>
      <c r="K365" s="14">
        <v>0</v>
      </c>
      <c r="L365" s="14">
        <v>334.4</v>
      </c>
      <c r="M365" s="14">
        <v>25</v>
      </c>
      <c r="N365" s="14">
        <f t="shared" si="20"/>
        <v>675.09999999999991</v>
      </c>
      <c r="O365" s="14">
        <f t="shared" si="18"/>
        <v>10324.9</v>
      </c>
      <c r="Q365" s="25"/>
      <c r="R365" s="52">
        <f>VLOOKUP(B365,[1]Hoja2!$A$3:$M$774,13,0)</f>
        <v>10324.9</v>
      </c>
      <c r="S365" s="18">
        <f t="shared" si="19"/>
        <v>0</v>
      </c>
    </row>
    <row r="366" spans="1:19" ht="24.75" customHeight="1" x14ac:dyDescent="0.25">
      <c r="A366" s="4">
        <v>358</v>
      </c>
      <c r="B366" s="4" t="s">
        <v>218</v>
      </c>
      <c r="C366" s="4" t="s">
        <v>1232</v>
      </c>
      <c r="D366" s="4" t="s">
        <v>160</v>
      </c>
      <c r="E366" s="4" t="s">
        <v>779</v>
      </c>
      <c r="F366" s="4" t="s">
        <v>786</v>
      </c>
      <c r="G366" s="14">
        <v>11000</v>
      </c>
      <c r="H366" s="4">
        <v>0</v>
      </c>
      <c r="I366" s="14">
        <v>11000</v>
      </c>
      <c r="J366" s="14">
        <v>315.7</v>
      </c>
      <c r="K366" s="14">
        <v>0</v>
      </c>
      <c r="L366" s="14">
        <v>334.4</v>
      </c>
      <c r="M366" s="14">
        <v>825</v>
      </c>
      <c r="N366" s="14">
        <f t="shared" si="20"/>
        <v>1475.1</v>
      </c>
      <c r="O366" s="14">
        <f t="shared" si="18"/>
        <v>9524.9</v>
      </c>
      <c r="Q366" s="25"/>
      <c r="R366" s="52">
        <f>VLOOKUP(B366,[1]Hoja2!$A$3:$M$774,13,0)</f>
        <v>9524.9</v>
      </c>
      <c r="S366" s="18">
        <f t="shared" si="19"/>
        <v>0</v>
      </c>
    </row>
    <row r="367" spans="1:19" ht="24.75" customHeight="1" x14ac:dyDescent="0.25">
      <c r="A367" s="4">
        <v>359</v>
      </c>
      <c r="B367" s="4" t="s">
        <v>220</v>
      </c>
      <c r="C367" s="4" t="s">
        <v>1232</v>
      </c>
      <c r="D367" s="4" t="s">
        <v>148</v>
      </c>
      <c r="E367" s="4" t="s">
        <v>779</v>
      </c>
      <c r="F367" s="4" t="s">
        <v>786</v>
      </c>
      <c r="G367" s="14">
        <v>11000</v>
      </c>
      <c r="H367" s="4">
        <v>0</v>
      </c>
      <c r="I367" s="14">
        <v>11000</v>
      </c>
      <c r="J367" s="14">
        <v>315.7</v>
      </c>
      <c r="K367" s="14">
        <v>0</v>
      </c>
      <c r="L367" s="14">
        <v>334.4</v>
      </c>
      <c r="M367" s="14">
        <v>25</v>
      </c>
      <c r="N367" s="14">
        <f t="shared" si="20"/>
        <v>675.09999999999991</v>
      </c>
      <c r="O367" s="14">
        <f t="shared" si="18"/>
        <v>10324.9</v>
      </c>
      <c r="Q367" s="25"/>
      <c r="R367" s="52">
        <f>VLOOKUP(B367,[1]Hoja2!$A$3:$M$774,13,0)</f>
        <v>10324.9</v>
      </c>
      <c r="S367" s="18">
        <f t="shared" si="19"/>
        <v>0</v>
      </c>
    </row>
    <row r="368" spans="1:19" ht="24.75" customHeight="1" x14ac:dyDescent="0.25">
      <c r="A368" s="4">
        <v>360</v>
      </c>
      <c r="B368" s="4" t="s">
        <v>245</v>
      </c>
      <c r="C368" s="4" t="s">
        <v>1232</v>
      </c>
      <c r="D368" s="4" t="s">
        <v>21</v>
      </c>
      <c r="E368" s="4" t="s">
        <v>780</v>
      </c>
      <c r="F368" s="4" t="s">
        <v>786</v>
      </c>
      <c r="G368" s="14">
        <v>40000</v>
      </c>
      <c r="H368" s="4">
        <v>0</v>
      </c>
      <c r="I368" s="14">
        <v>40000</v>
      </c>
      <c r="J368" s="14">
        <v>1148</v>
      </c>
      <c r="K368" s="14">
        <v>215.78</v>
      </c>
      <c r="L368" s="14">
        <v>1216</v>
      </c>
      <c r="M368" s="14">
        <v>1937.45</v>
      </c>
      <c r="N368" s="14">
        <f t="shared" si="20"/>
        <v>4517.2299999999996</v>
      </c>
      <c r="O368" s="14">
        <f t="shared" si="18"/>
        <v>35482.770000000004</v>
      </c>
      <c r="Q368" s="25"/>
      <c r="R368" s="52">
        <f>VLOOKUP(B368,[1]Hoja2!$A$3:$M$774,13,0)</f>
        <v>35482.769999999997</v>
      </c>
      <c r="S368" s="18">
        <f t="shared" si="19"/>
        <v>0</v>
      </c>
    </row>
    <row r="369" spans="1:19" ht="24.75" customHeight="1" x14ac:dyDescent="0.25">
      <c r="A369" s="4">
        <v>361</v>
      </c>
      <c r="B369" s="4" t="s">
        <v>251</v>
      </c>
      <c r="C369" s="4" t="s">
        <v>1232</v>
      </c>
      <c r="D369" s="4" t="s">
        <v>252</v>
      </c>
      <c r="E369" s="4" t="s">
        <v>779</v>
      </c>
      <c r="F369" s="4" t="s">
        <v>786</v>
      </c>
      <c r="G369" s="14">
        <v>11000</v>
      </c>
      <c r="H369" s="4">
        <v>0</v>
      </c>
      <c r="I369" s="14">
        <v>11000</v>
      </c>
      <c r="J369" s="14">
        <v>315.7</v>
      </c>
      <c r="K369" s="14">
        <v>0</v>
      </c>
      <c r="L369" s="14">
        <v>334.4</v>
      </c>
      <c r="M369" s="14">
        <v>25</v>
      </c>
      <c r="N369" s="14">
        <f t="shared" si="20"/>
        <v>675.09999999999991</v>
      </c>
      <c r="O369" s="14">
        <f t="shared" si="18"/>
        <v>10324.9</v>
      </c>
      <c r="Q369" s="25"/>
      <c r="R369" s="52">
        <f>VLOOKUP(B369,[1]Hoja2!$A$3:$M$774,13,0)</f>
        <v>10324.9</v>
      </c>
      <c r="S369" s="18">
        <f t="shared" si="19"/>
        <v>0</v>
      </c>
    </row>
    <row r="370" spans="1:19" ht="24.75" customHeight="1" x14ac:dyDescent="0.25">
      <c r="A370" s="4">
        <v>362</v>
      </c>
      <c r="B370" s="4" t="s">
        <v>254</v>
      </c>
      <c r="C370" s="4" t="s">
        <v>1232</v>
      </c>
      <c r="D370" s="4" t="s">
        <v>21</v>
      </c>
      <c r="E370" s="4" t="s">
        <v>780</v>
      </c>
      <c r="F370" s="4" t="s">
        <v>786</v>
      </c>
      <c r="G370" s="14">
        <v>50000</v>
      </c>
      <c r="H370" s="4">
        <v>0</v>
      </c>
      <c r="I370" s="14">
        <v>50000</v>
      </c>
      <c r="J370" s="14">
        <v>1435</v>
      </c>
      <c r="K370" s="14">
        <v>1854</v>
      </c>
      <c r="L370" s="14">
        <v>1520</v>
      </c>
      <c r="M370" s="14">
        <v>2285</v>
      </c>
      <c r="N370" s="14">
        <f t="shared" si="20"/>
        <v>7094</v>
      </c>
      <c r="O370" s="14">
        <f t="shared" si="18"/>
        <v>42906</v>
      </c>
      <c r="Q370" s="25"/>
      <c r="R370" s="52">
        <f>VLOOKUP(B370,[1]Hoja2!$A$3:$M$774,13,0)</f>
        <v>42906</v>
      </c>
      <c r="S370" s="18">
        <f t="shared" si="19"/>
        <v>0</v>
      </c>
    </row>
    <row r="371" spans="1:19" ht="24.75" customHeight="1" x14ac:dyDescent="0.25">
      <c r="A371" s="4">
        <v>363</v>
      </c>
      <c r="B371" s="4" t="s">
        <v>257</v>
      </c>
      <c r="C371" s="4" t="s">
        <v>1232</v>
      </c>
      <c r="D371" s="4" t="s">
        <v>135</v>
      </c>
      <c r="E371" s="4" t="s">
        <v>778</v>
      </c>
      <c r="F371" s="4" t="s">
        <v>787</v>
      </c>
      <c r="G371" s="14">
        <v>22050</v>
      </c>
      <c r="H371" s="4">
        <v>0</v>
      </c>
      <c r="I371" s="14">
        <v>22050</v>
      </c>
      <c r="J371" s="14">
        <v>632.84</v>
      </c>
      <c r="K371" s="14">
        <v>0</v>
      </c>
      <c r="L371" s="14">
        <v>670.32</v>
      </c>
      <c r="M371" s="14">
        <v>8708.99</v>
      </c>
      <c r="N371" s="14">
        <f t="shared" si="20"/>
        <v>10012.15</v>
      </c>
      <c r="O371" s="14">
        <f t="shared" si="18"/>
        <v>12037.85</v>
      </c>
      <c r="Q371" s="25"/>
      <c r="R371" s="52">
        <f>VLOOKUP(B371,[1]Hoja2!$A$3:$M$774,13,0)</f>
        <v>12037.85</v>
      </c>
      <c r="S371" s="18">
        <f t="shared" si="19"/>
        <v>0</v>
      </c>
    </row>
    <row r="372" spans="1:19" ht="24.75" customHeight="1" x14ac:dyDescent="0.25">
      <c r="A372" s="4">
        <v>364</v>
      </c>
      <c r="B372" s="4" t="s">
        <v>262</v>
      </c>
      <c r="C372" s="4" t="s">
        <v>1232</v>
      </c>
      <c r="D372" s="4" t="s">
        <v>36</v>
      </c>
      <c r="E372" s="4" t="s">
        <v>778</v>
      </c>
      <c r="F372" s="4" t="s">
        <v>786</v>
      </c>
      <c r="G372" s="14">
        <v>50000</v>
      </c>
      <c r="H372" s="4">
        <v>0</v>
      </c>
      <c r="I372" s="14">
        <v>50000</v>
      </c>
      <c r="J372" s="14">
        <v>1435</v>
      </c>
      <c r="K372" s="14">
        <v>1854</v>
      </c>
      <c r="L372" s="14">
        <v>1520</v>
      </c>
      <c r="M372" s="14">
        <v>6450</v>
      </c>
      <c r="N372" s="14">
        <f t="shared" si="20"/>
        <v>11259</v>
      </c>
      <c r="O372" s="14">
        <f t="shared" si="18"/>
        <v>38741</v>
      </c>
      <c r="Q372" s="25"/>
      <c r="R372" s="52">
        <f>VLOOKUP(B372,[1]Hoja2!$A$3:$M$774,13,0)</f>
        <v>38741</v>
      </c>
      <c r="S372" s="18">
        <f t="shared" si="19"/>
        <v>0</v>
      </c>
    </row>
    <row r="373" spans="1:19" ht="24.75" customHeight="1" x14ac:dyDescent="0.25">
      <c r="A373" s="4">
        <v>365</v>
      </c>
      <c r="B373" s="4" t="s">
        <v>263</v>
      </c>
      <c r="C373" s="4" t="s">
        <v>1232</v>
      </c>
      <c r="D373" s="4" t="s">
        <v>160</v>
      </c>
      <c r="E373" s="4" t="s">
        <v>779</v>
      </c>
      <c r="F373" s="4" t="s">
        <v>786</v>
      </c>
      <c r="G373" s="14">
        <v>11000</v>
      </c>
      <c r="H373" s="4">
        <v>0</v>
      </c>
      <c r="I373" s="14">
        <v>11000</v>
      </c>
      <c r="J373" s="14">
        <v>315.7</v>
      </c>
      <c r="K373" s="14">
        <v>0</v>
      </c>
      <c r="L373" s="14">
        <v>334.4</v>
      </c>
      <c r="M373" s="14">
        <v>925</v>
      </c>
      <c r="N373" s="14">
        <f t="shared" si="20"/>
        <v>1575.1</v>
      </c>
      <c r="O373" s="14">
        <f t="shared" si="18"/>
        <v>9424.9</v>
      </c>
      <c r="Q373" s="25"/>
      <c r="R373" s="52">
        <f>VLOOKUP(B373,[1]Hoja2!$A$3:$M$774,13,0)</f>
        <v>9424.9</v>
      </c>
      <c r="S373" s="18">
        <f t="shared" si="19"/>
        <v>0</v>
      </c>
    </row>
    <row r="374" spans="1:19" ht="24.75" customHeight="1" x14ac:dyDescent="0.25">
      <c r="A374" s="4">
        <v>366</v>
      </c>
      <c r="B374" s="4" t="s">
        <v>296</v>
      </c>
      <c r="C374" s="4" t="s">
        <v>1232</v>
      </c>
      <c r="D374" s="4" t="s">
        <v>160</v>
      </c>
      <c r="E374" s="4" t="s">
        <v>779</v>
      </c>
      <c r="F374" s="4" t="s">
        <v>786</v>
      </c>
      <c r="G374" s="14">
        <v>11000</v>
      </c>
      <c r="H374" s="4">
        <v>0</v>
      </c>
      <c r="I374" s="14">
        <v>11000</v>
      </c>
      <c r="J374" s="14">
        <v>315.7</v>
      </c>
      <c r="K374" s="14">
        <v>0</v>
      </c>
      <c r="L374" s="14">
        <v>334.4</v>
      </c>
      <c r="M374" s="14">
        <v>2604.8000000000002</v>
      </c>
      <c r="N374" s="14">
        <f t="shared" si="20"/>
        <v>3254.9</v>
      </c>
      <c r="O374" s="14">
        <f t="shared" si="18"/>
        <v>7745.1</v>
      </c>
      <c r="Q374" s="25"/>
      <c r="R374" s="52">
        <f>VLOOKUP(B374,[1]Hoja2!$A$3:$M$774,13,0)</f>
        <v>7745.1</v>
      </c>
      <c r="S374" s="18">
        <f t="shared" si="19"/>
        <v>0</v>
      </c>
    </row>
    <row r="375" spans="1:19" ht="24.75" customHeight="1" x14ac:dyDescent="0.25">
      <c r="A375" s="4">
        <v>367</v>
      </c>
      <c r="B375" s="4" t="s">
        <v>335</v>
      </c>
      <c r="C375" s="4" t="s">
        <v>1232</v>
      </c>
      <c r="D375" s="4" t="s">
        <v>160</v>
      </c>
      <c r="E375" s="4" t="s">
        <v>779</v>
      </c>
      <c r="F375" s="4" t="s">
        <v>786</v>
      </c>
      <c r="G375" s="14">
        <v>11000</v>
      </c>
      <c r="H375" s="4">
        <v>0</v>
      </c>
      <c r="I375" s="14">
        <v>11000</v>
      </c>
      <c r="J375" s="14">
        <v>315.7</v>
      </c>
      <c r="K375" s="14">
        <v>0</v>
      </c>
      <c r="L375" s="14">
        <v>334.4</v>
      </c>
      <c r="M375" s="14">
        <v>25</v>
      </c>
      <c r="N375" s="14">
        <f t="shared" si="20"/>
        <v>675.09999999999991</v>
      </c>
      <c r="O375" s="14">
        <f t="shared" si="18"/>
        <v>10324.9</v>
      </c>
      <c r="Q375" s="25"/>
      <c r="R375" s="52">
        <f>VLOOKUP(B375,[1]Hoja2!$A$3:$M$774,13,0)</f>
        <v>10324.9</v>
      </c>
      <c r="S375" s="18">
        <f t="shared" si="19"/>
        <v>0</v>
      </c>
    </row>
    <row r="376" spans="1:19" ht="24.75" customHeight="1" x14ac:dyDescent="0.25">
      <c r="A376" s="4">
        <v>368</v>
      </c>
      <c r="B376" s="4" t="s">
        <v>353</v>
      </c>
      <c r="C376" s="4" t="s">
        <v>1232</v>
      </c>
      <c r="D376" s="4" t="s">
        <v>160</v>
      </c>
      <c r="E376" s="4" t="s">
        <v>779</v>
      </c>
      <c r="F376" s="4" t="s">
        <v>786</v>
      </c>
      <c r="G376" s="14">
        <v>11000</v>
      </c>
      <c r="H376" s="4">
        <v>0</v>
      </c>
      <c r="I376" s="14">
        <v>11000</v>
      </c>
      <c r="J376" s="14">
        <v>315.7</v>
      </c>
      <c r="K376" s="14">
        <v>0</v>
      </c>
      <c r="L376" s="14">
        <v>334.4</v>
      </c>
      <c r="M376" s="14">
        <v>25</v>
      </c>
      <c r="N376" s="14">
        <f t="shared" si="20"/>
        <v>675.09999999999991</v>
      </c>
      <c r="O376" s="14">
        <f t="shared" si="18"/>
        <v>10324.9</v>
      </c>
      <c r="Q376" s="25"/>
      <c r="R376" s="52">
        <f>VLOOKUP(B376,[1]Hoja2!$A$3:$M$774,13,0)</f>
        <v>10324.9</v>
      </c>
      <c r="S376" s="18">
        <f t="shared" si="19"/>
        <v>0</v>
      </c>
    </row>
    <row r="377" spans="1:19" ht="24.75" customHeight="1" x14ac:dyDescent="0.25">
      <c r="A377" s="4">
        <v>369</v>
      </c>
      <c r="B377" s="4" t="s">
        <v>356</v>
      </c>
      <c r="C377" s="4" t="s">
        <v>1232</v>
      </c>
      <c r="D377" s="4" t="s">
        <v>308</v>
      </c>
      <c r="E377" s="4" t="s">
        <v>779</v>
      </c>
      <c r="F377" s="4" t="s">
        <v>786</v>
      </c>
      <c r="G377" s="14">
        <v>11000</v>
      </c>
      <c r="H377" s="4">
        <v>0</v>
      </c>
      <c r="I377" s="14">
        <v>11000</v>
      </c>
      <c r="J377" s="14">
        <v>315.7</v>
      </c>
      <c r="K377" s="14">
        <v>0</v>
      </c>
      <c r="L377" s="14">
        <v>334.4</v>
      </c>
      <c r="M377" s="14">
        <v>25</v>
      </c>
      <c r="N377" s="14">
        <f t="shared" si="20"/>
        <v>675.09999999999991</v>
      </c>
      <c r="O377" s="14">
        <f t="shared" si="18"/>
        <v>10324.9</v>
      </c>
      <c r="Q377" s="25"/>
      <c r="R377" s="52">
        <f>VLOOKUP(B377,[1]Hoja2!$A$3:$M$774,13,0)</f>
        <v>10324.9</v>
      </c>
      <c r="S377" s="18">
        <f t="shared" si="19"/>
        <v>0</v>
      </c>
    </row>
    <row r="378" spans="1:19" ht="24.75" customHeight="1" x14ac:dyDescent="0.25">
      <c r="A378" s="4">
        <v>370</v>
      </c>
      <c r="B378" s="4" t="s">
        <v>394</v>
      </c>
      <c r="C378" s="4" t="s">
        <v>1232</v>
      </c>
      <c r="D378" s="4" t="s">
        <v>160</v>
      </c>
      <c r="E378" s="4" t="s">
        <v>779</v>
      </c>
      <c r="F378" s="4" t="s">
        <v>786</v>
      </c>
      <c r="G378" s="14">
        <v>11000</v>
      </c>
      <c r="H378" s="4">
        <v>0</v>
      </c>
      <c r="I378" s="14">
        <v>11000</v>
      </c>
      <c r="J378" s="14">
        <v>315.7</v>
      </c>
      <c r="K378" s="14">
        <v>0</v>
      </c>
      <c r="L378" s="14">
        <v>334.4</v>
      </c>
      <c r="M378" s="14">
        <v>25</v>
      </c>
      <c r="N378" s="14">
        <f t="shared" si="20"/>
        <v>675.09999999999991</v>
      </c>
      <c r="O378" s="14">
        <f t="shared" si="18"/>
        <v>10324.9</v>
      </c>
      <c r="Q378" s="25"/>
      <c r="R378" s="52">
        <f>VLOOKUP(B378,[1]Hoja2!$A$3:$M$774,13,0)</f>
        <v>10324.9</v>
      </c>
      <c r="S378" s="18">
        <f t="shared" si="19"/>
        <v>0</v>
      </c>
    </row>
    <row r="379" spans="1:19" ht="24.75" customHeight="1" x14ac:dyDescent="0.25">
      <c r="A379" s="4">
        <v>371</v>
      </c>
      <c r="B379" s="4" t="s">
        <v>399</v>
      </c>
      <c r="C379" s="4" t="s">
        <v>1232</v>
      </c>
      <c r="D379" s="4" t="s">
        <v>160</v>
      </c>
      <c r="E379" s="4" t="s">
        <v>779</v>
      </c>
      <c r="F379" s="4" t="s">
        <v>786</v>
      </c>
      <c r="G379" s="14">
        <v>11000</v>
      </c>
      <c r="H379" s="4">
        <v>0</v>
      </c>
      <c r="I379" s="14">
        <v>11000</v>
      </c>
      <c r="J379" s="14">
        <v>315.7</v>
      </c>
      <c r="K379" s="14">
        <v>0</v>
      </c>
      <c r="L379" s="14">
        <v>334.4</v>
      </c>
      <c r="M379" s="14">
        <v>25</v>
      </c>
      <c r="N379" s="14">
        <f t="shared" si="20"/>
        <v>675.09999999999991</v>
      </c>
      <c r="O379" s="14">
        <f t="shared" si="18"/>
        <v>10324.9</v>
      </c>
      <c r="Q379" s="25"/>
      <c r="R379" s="52">
        <f>VLOOKUP(B379,[1]Hoja2!$A$3:$M$774,13,0)</f>
        <v>10324.9</v>
      </c>
      <c r="S379" s="18">
        <f t="shared" si="19"/>
        <v>0</v>
      </c>
    </row>
    <row r="380" spans="1:19" ht="24.75" customHeight="1" x14ac:dyDescent="0.25">
      <c r="A380" s="4">
        <v>372</v>
      </c>
      <c r="B380" s="4" t="s">
        <v>401</v>
      </c>
      <c r="C380" s="4" t="s">
        <v>1232</v>
      </c>
      <c r="D380" s="4" t="s">
        <v>139</v>
      </c>
      <c r="E380" s="4" t="s">
        <v>779</v>
      </c>
      <c r="F380" s="4" t="s">
        <v>787</v>
      </c>
      <c r="G380" s="14">
        <v>11000</v>
      </c>
      <c r="H380" s="4">
        <v>0</v>
      </c>
      <c r="I380" s="14">
        <v>11000</v>
      </c>
      <c r="J380" s="14">
        <v>315.7</v>
      </c>
      <c r="K380" s="14">
        <v>0</v>
      </c>
      <c r="L380" s="14">
        <v>334.4</v>
      </c>
      <c r="M380" s="32">
        <v>3928.39</v>
      </c>
      <c r="N380" s="14">
        <f t="shared" si="20"/>
        <v>4578.49</v>
      </c>
      <c r="O380" s="14">
        <f t="shared" si="18"/>
        <v>6421.51</v>
      </c>
      <c r="Q380" s="25"/>
      <c r="R380" s="52">
        <f>VLOOKUP(B380,[1]Hoja2!$A$3:$M$774,13,0)</f>
        <v>6421.51</v>
      </c>
      <c r="S380" s="18">
        <f t="shared" si="19"/>
        <v>0</v>
      </c>
    </row>
    <row r="381" spans="1:19" ht="24.75" customHeight="1" x14ac:dyDescent="0.25">
      <c r="A381" s="4">
        <v>373</v>
      </c>
      <c r="B381" s="4" t="s">
        <v>411</v>
      </c>
      <c r="C381" s="4" t="s">
        <v>1232</v>
      </c>
      <c r="D381" s="4" t="s">
        <v>160</v>
      </c>
      <c r="E381" s="4" t="s">
        <v>779</v>
      </c>
      <c r="F381" s="4" t="s">
        <v>786</v>
      </c>
      <c r="G381" s="14">
        <v>11000</v>
      </c>
      <c r="H381" s="4">
        <v>0</v>
      </c>
      <c r="I381" s="14">
        <v>11000</v>
      </c>
      <c r="J381" s="14">
        <v>315.7</v>
      </c>
      <c r="K381" s="14">
        <v>0</v>
      </c>
      <c r="L381" s="14">
        <v>334.4</v>
      </c>
      <c r="M381" s="14">
        <v>25</v>
      </c>
      <c r="N381" s="14">
        <f t="shared" si="20"/>
        <v>675.09999999999991</v>
      </c>
      <c r="O381" s="14">
        <f t="shared" si="18"/>
        <v>10324.9</v>
      </c>
      <c r="Q381" s="25"/>
      <c r="R381" s="52">
        <f>VLOOKUP(B381,[1]Hoja2!$A$3:$M$774,13,0)</f>
        <v>10324.9</v>
      </c>
      <c r="S381" s="18">
        <f t="shared" si="19"/>
        <v>0</v>
      </c>
    </row>
    <row r="382" spans="1:19" ht="24.75" customHeight="1" x14ac:dyDescent="0.25">
      <c r="A382" s="4">
        <v>374</v>
      </c>
      <c r="B382" s="4" t="s">
        <v>415</v>
      </c>
      <c r="C382" s="4" t="s">
        <v>1232</v>
      </c>
      <c r="D382" s="4" t="s">
        <v>148</v>
      </c>
      <c r="E382" s="4" t="s">
        <v>779</v>
      </c>
      <c r="F382" s="4" t="s">
        <v>786</v>
      </c>
      <c r="G382" s="14">
        <v>11000</v>
      </c>
      <c r="H382" s="4">
        <v>0</v>
      </c>
      <c r="I382" s="14">
        <v>11000</v>
      </c>
      <c r="J382" s="14">
        <v>315.7</v>
      </c>
      <c r="K382" s="14">
        <v>0</v>
      </c>
      <c r="L382" s="14">
        <v>334.4</v>
      </c>
      <c r="M382" s="32">
        <v>1592.87</v>
      </c>
      <c r="N382" s="14">
        <f t="shared" si="20"/>
        <v>2242.9699999999998</v>
      </c>
      <c r="O382" s="14">
        <f t="shared" si="18"/>
        <v>8757.0300000000007</v>
      </c>
      <c r="Q382" s="25"/>
      <c r="R382" s="52">
        <f>VLOOKUP(B382,[1]Hoja2!$A$3:$M$774,13,0)</f>
        <v>8757.0300000000007</v>
      </c>
      <c r="S382" s="18">
        <f t="shared" si="19"/>
        <v>0</v>
      </c>
    </row>
    <row r="383" spans="1:19" ht="24.75" customHeight="1" x14ac:dyDescent="0.25">
      <c r="A383" s="4">
        <v>375</v>
      </c>
      <c r="B383" s="4" t="s">
        <v>422</v>
      </c>
      <c r="C383" s="4" t="s">
        <v>1232</v>
      </c>
      <c r="D383" s="4" t="s">
        <v>160</v>
      </c>
      <c r="E383" s="4" t="s">
        <v>779</v>
      </c>
      <c r="F383" s="4" t="s">
        <v>786</v>
      </c>
      <c r="G383" s="14">
        <v>11000</v>
      </c>
      <c r="H383" s="4">
        <v>0</v>
      </c>
      <c r="I383" s="14">
        <v>11000</v>
      </c>
      <c r="J383" s="14">
        <v>315.7</v>
      </c>
      <c r="K383" s="14">
        <v>0</v>
      </c>
      <c r="L383" s="14">
        <v>334.4</v>
      </c>
      <c r="M383" s="14">
        <v>25</v>
      </c>
      <c r="N383" s="14">
        <f t="shared" si="20"/>
        <v>675.09999999999991</v>
      </c>
      <c r="O383" s="14">
        <f t="shared" si="18"/>
        <v>10324.9</v>
      </c>
      <c r="Q383" s="25"/>
      <c r="R383" s="52">
        <f>VLOOKUP(B383,[1]Hoja2!$A$3:$M$774,13,0)</f>
        <v>10324.9</v>
      </c>
      <c r="S383" s="18">
        <f t="shared" si="19"/>
        <v>0</v>
      </c>
    </row>
    <row r="384" spans="1:19" ht="24.75" customHeight="1" x14ac:dyDescent="0.25">
      <c r="A384" s="4">
        <v>376</v>
      </c>
      <c r="B384" s="4" t="s">
        <v>433</v>
      </c>
      <c r="C384" s="4" t="s">
        <v>1232</v>
      </c>
      <c r="D384" s="4" t="s">
        <v>156</v>
      </c>
      <c r="E384" s="4" t="s">
        <v>779</v>
      </c>
      <c r="F384" s="4" t="s">
        <v>786</v>
      </c>
      <c r="G384" s="14">
        <v>11000</v>
      </c>
      <c r="H384" s="4">
        <v>0</v>
      </c>
      <c r="I384" s="14">
        <v>11000</v>
      </c>
      <c r="J384" s="14">
        <v>315.7</v>
      </c>
      <c r="K384" s="14">
        <v>0</v>
      </c>
      <c r="L384" s="14">
        <v>334.4</v>
      </c>
      <c r="M384" s="14">
        <v>1537.45</v>
      </c>
      <c r="N384" s="14">
        <f t="shared" si="20"/>
        <v>2187.5500000000002</v>
      </c>
      <c r="O384" s="14">
        <f t="shared" si="18"/>
        <v>8812.4500000000007</v>
      </c>
      <c r="Q384" s="25"/>
      <c r="R384" s="52">
        <f>VLOOKUP(B384,[1]Hoja2!$A$3:$M$774,13,0)</f>
        <v>8812.4500000000007</v>
      </c>
      <c r="S384" s="18">
        <f t="shared" si="19"/>
        <v>0</v>
      </c>
    </row>
    <row r="385" spans="1:19" ht="24.75" customHeight="1" x14ac:dyDescent="0.25">
      <c r="A385" s="4">
        <v>377</v>
      </c>
      <c r="B385" s="4" t="s">
        <v>463</v>
      </c>
      <c r="C385" s="4" t="s">
        <v>1232</v>
      </c>
      <c r="D385" s="4" t="s">
        <v>21</v>
      </c>
      <c r="E385" s="4" t="s">
        <v>780</v>
      </c>
      <c r="F385" s="4" t="s">
        <v>786</v>
      </c>
      <c r="G385" s="14">
        <v>50000</v>
      </c>
      <c r="H385" s="4">
        <v>0</v>
      </c>
      <c r="I385" s="14">
        <v>50000</v>
      </c>
      <c r="J385" s="14">
        <v>1435</v>
      </c>
      <c r="K385" s="14">
        <v>1627.13</v>
      </c>
      <c r="L385" s="14">
        <v>1520</v>
      </c>
      <c r="M385" s="14">
        <v>2537.4499999999998</v>
      </c>
      <c r="N385" s="14">
        <f t="shared" si="20"/>
        <v>7119.58</v>
      </c>
      <c r="O385" s="14">
        <f t="shared" si="18"/>
        <v>42880.42</v>
      </c>
      <c r="Q385" s="25"/>
      <c r="R385" s="52">
        <f>VLOOKUP(B385,[1]Hoja2!$A$3:$M$774,13,0)</f>
        <v>42880.42</v>
      </c>
      <c r="S385" s="18">
        <f t="shared" si="19"/>
        <v>0</v>
      </c>
    </row>
    <row r="386" spans="1:19" ht="24.75" customHeight="1" x14ac:dyDescent="0.25">
      <c r="A386" s="4">
        <v>378</v>
      </c>
      <c r="B386" s="4" t="s">
        <v>472</v>
      </c>
      <c r="C386" s="4" t="s">
        <v>1232</v>
      </c>
      <c r="D386" s="4" t="s">
        <v>473</v>
      </c>
      <c r="E386" s="4" t="s">
        <v>779</v>
      </c>
      <c r="F386" s="4" t="s">
        <v>787</v>
      </c>
      <c r="G386" s="14">
        <v>26250</v>
      </c>
      <c r="H386" s="4">
        <v>0</v>
      </c>
      <c r="I386" s="14">
        <v>26250</v>
      </c>
      <c r="J386" s="14">
        <v>753.38</v>
      </c>
      <c r="K386" s="14">
        <v>0</v>
      </c>
      <c r="L386" s="14">
        <v>798</v>
      </c>
      <c r="M386" s="32">
        <v>9881.6299999999992</v>
      </c>
      <c r="N386" s="14">
        <f t="shared" si="20"/>
        <v>11433.009999999998</v>
      </c>
      <c r="O386" s="14">
        <f t="shared" si="18"/>
        <v>14816.990000000002</v>
      </c>
      <c r="Q386" s="25"/>
      <c r="R386" s="52">
        <f>VLOOKUP(B386,[1]Hoja2!$A$3:$M$774,13,0)</f>
        <v>14816.99</v>
      </c>
      <c r="S386" s="18">
        <f t="shared" si="19"/>
        <v>0</v>
      </c>
    </row>
    <row r="387" spans="1:19" ht="24.75" customHeight="1" x14ac:dyDescent="0.25">
      <c r="A387" s="4">
        <v>379</v>
      </c>
      <c r="B387" s="4" t="s">
        <v>502</v>
      </c>
      <c r="C387" s="4" t="s">
        <v>1232</v>
      </c>
      <c r="D387" s="4" t="s">
        <v>160</v>
      </c>
      <c r="E387" s="4" t="s">
        <v>779</v>
      </c>
      <c r="F387" s="4" t="s">
        <v>786</v>
      </c>
      <c r="G387" s="14">
        <v>11000</v>
      </c>
      <c r="H387" s="4">
        <v>0</v>
      </c>
      <c r="I387" s="14">
        <v>11000</v>
      </c>
      <c r="J387" s="14">
        <v>315.7</v>
      </c>
      <c r="K387" s="14">
        <v>0</v>
      </c>
      <c r="L387" s="14">
        <v>334.4</v>
      </c>
      <c r="M387" s="14">
        <v>25</v>
      </c>
      <c r="N387" s="14">
        <f t="shared" si="20"/>
        <v>675.09999999999991</v>
      </c>
      <c r="O387" s="14">
        <f t="shared" ref="O387:O450" si="21">+I387-N387</f>
        <v>10324.9</v>
      </c>
      <c r="Q387" s="25"/>
      <c r="R387" s="52">
        <f>VLOOKUP(B387,[1]Hoja2!$A$3:$M$774,13,0)</f>
        <v>10324.9</v>
      </c>
      <c r="S387" s="18">
        <f t="shared" si="19"/>
        <v>0</v>
      </c>
    </row>
    <row r="388" spans="1:19" ht="24.75" customHeight="1" x14ac:dyDescent="0.25">
      <c r="A388" s="4">
        <v>380</v>
      </c>
      <c r="B388" s="4" t="s">
        <v>503</v>
      </c>
      <c r="C388" s="4" t="s">
        <v>1232</v>
      </c>
      <c r="D388" s="4" t="s">
        <v>160</v>
      </c>
      <c r="E388" s="4" t="s">
        <v>779</v>
      </c>
      <c r="F388" s="4" t="s">
        <v>786</v>
      </c>
      <c r="G388" s="14">
        <v>11000</v>
      </c>
      <c r="H388" s="4">
        <v>0</v>
      </c>
      <c r="I388" s="14">
        <v>11000</v>
      </c>
      <c r="J388" s="14">
        <v>315.7</v>
      </c>
      <c r="K388" s="14">
        <v>0</v>
      </c>
      <c r="L388" s="14">
        <v>334.4</v>
      </c>
      <c r="M388" s="14">
        <v>25</v>
      </c>
      <c r="N388" s="14">
        <f t="shared" si="20"/>
        <v>675.09999999999991</v>
      </c>
      <c r="O388" s="14">
        <f t="shared" si="21"/>
        <v>10324.9</v>
      </c>
      <c r="Q388" s="25"/>
      <c r="R388" s="52">
        <f>VLOOKUP(B388,[1]Hoja2!$A$3:$M$774,13,0)</f>
        <v>10324.9</v>
      </c>
      <c r="S388" s="18">
        <f t="shared" si="19"/>
        <v>0</v>
      </c>
    </row>
    <row r="389" spans="1:19" ht="24.75" customHeight="1" x14ac:dyDescent="0.25">
      <c r="A389" s="4">
        <v>381</v>
      </c>
      <c r="B389" s="4" t="s">
        <v>504</v>
      </c>
      <c r="C389" s="4" t="s">
        <v>1232</v>
      </c>
      <c r="D389" s="4" t="s">
        <v>160</v>
      </c>
      <c r="E389" s="4" t="s">
        <v>779</v>
      </c>
      <c r="F389" s="4" t="s">
        <v>786</v>
      </c>
      <c r="G389" s="14">
        <v>11000</v>
      </c>
      <c r="H389" s="4">
        <v>0</v>
      </c>
      <c r="I389" s="14">
        <v>11000</v>
      </c>
      <c r="J389" s="14">
        <v>315.7</v>
      </c>
      <c r="K389" s="14">
        <v>0</v>
      </c>
      <c r="L389" s="14">
        <v>334.4</v>
      </c>
      <c r="M389" s="14">
        <v>25</v>
      </c>
      <c r="N389" s="14">
        <f t="shared" si="20"/>
        <v>675.09999999999991</v>
      </c>
      <c r="O389" s="14">
        <f t="shared" si="21"/>
        <v>10324.9</v>
      </c>
      <c r="Q389" s="25"/>
      <c r="R389" s="52">
        <f>VLOOKUP(B389,[1]Hoja2!$A$3:$M$774,13,0)</f>
        <v>10324.9</v>
      </c>
      <c r="S389" s="18">
        <f t="shared" si="19"/>
        <v>0</v>
      </c>
    </row>
    <row r="390" spans="1:19" ht="24.75" customHeight="1" x14ac:dyDescent="0.25">
      <c r="A390" s="4">
        <v>382</v>
      </c>
      <c r="B390" s="4" t="s">
        <v>505</v>
      </c>
      <c r="C390" s="4" t="s">
        <v>1232</v>
      </c>
      <c r="D390" s="4" t="s">
        <v>160</v>
      </c>
      <c r="E390" s="4" t="s">
        <v>779</v>
      </c>
      <c r="F390" s="4" t="s">
        <v>786</v>
      </c>
      <c r="G390" s="14">
        <v>11000</v>
      </c>
      <c r="H390" s="4">
        <v>0</v>
      </c>
      <c r="I390" s="14">
        <v>11000</v>
      </c>
      <c r="J390" s="14">
        <v>315.7</v>
      </c>
      <c r="K390" s="14">
        <v>0</v>
      </c>
      <c r="L390" s="14">
        <v>334.4</v>
      </c>
      <c r="M390" s="14">
        <v>25</v>
      </c>
      <c r="N390" s="14">
        <f t="shared" si="20"/>
        <v>675.09999999999991</v>
      </c>
      <c r="O390" s="14">
        <f t="shared" si="21"/>
        <v>10324.9</v>
      </c>
      <c r="Q390" s="25"/>
      <c r="R390" s="52">
        <f>VLOOKUP(B390,[1]Hoja2!$A$3:$M$774,13,0)</f>
        <v>10324.9</v>
      </c>
      <c r="S390" s="18">
        <f t="shared" si="19"/>
        <v>0</v>
      </c>
    </row>
    <row r="391" spans="1:19" ht="24.75" customHeight="1" x14ac:dyDescent="0.25">
      <c r="A391" s="4">
        <v>383</v>
      </c>
      <c r="B391" s="4" t="s">
        <v>510</v>
      </c>
      <c r="C391" s="4" t="s">
        <v>1232</v>
      </c>
      <c r="D391" s="4" t="s">
        <v>160</v>
      </c>
      <c r="E391" s="4" t="s">
        <v>779</v>
      </c>
      <c r="F391" s="4" t="s">
        <v>786</v>
      </c>
      <c r="G391" s="14">
        <v>11000</v>
      </c>
      <c r="H391" s="4">
        <v>0</v>
      </c>
      <c r="I391" s="14">
        <v>11000</v>
      </c>
      <c r="J391" s="14">
        <v>315.7</v>
      </c>
      <c r="K391" s="14">
        <v>0</v>
      </c>
      <c r="L391" s="14">
        <v>334.4</v>
      </c>
      <c r="M391" s="14">
        <v>25</v>
      </c>
      <c r="N391" s="14">
        <f t="shared" si="20"/>
        <v>675.09999999999991</v>
      </c>
      <c r="O391" s="14">
        <f t="shared" si="21"/>
        <v>10324.9</v>
      </c>
      <c r="Q391" s="25"/>
      <c r="R391" s="52">
        <f>VLOOKUP(B391,[1]Hoja2!$A$3:$M$774,13,0)</f>
        <v>10324.9</v>
      </c>
      <c r="S391" s="18">
        <f t="shared" si="19"/>
        <v>0</v>
      </c>
    </row>
    <row r="392" spans="1:19" ht="24.75" customHeight="1" x14ac:dyDescent="0.25">
      <c r="A392" s="4">
        <v>384</v>
      </c>
      <c r="B392" s="4" t="s">
        <v>520</v>
      </c>
      <c r="C392" s="4" t="s">
        <v>1232</v>
      </c>
      <c r="D392" s="4" t="s">
        <v>36</v>
      </c>
      <c r="E392" s="4" t="s">
        <v>780</v>
      </c>
      <c r="F392" s="4" t="s">
        <v>786</v>
      </c>
      <c r="G392" s="14">
        <v>26565</v>
      </c>
      <c r="H392" s="4">
        <v>0</v>
      </c>
      <c r="I392" s="14">
        <v>26565</v>
      </c>
      <c r="J392" s="14">
        <v>762.42</v>
      </c>
      <c r="K392" s="14">
        <v>0</v>
      </c>
      <c r="L392" s="14">
        <v>807.58</v>
      </c>
      <c r="M392" s="14">
        <v>25</v>
      </c>
      <c r="N392" s="14">
        <f t="shared" si="20"/>
        <v>1595</v>
      </c>
      <c r="O392" s="14">
        <f t="shared" si="21"/>
        <v>24970</v>
      </c>
      <c r="Q392" s="25"/>
      <c r="R392" s="52">
        <f>VLOOKUP(B392,[1]Hoja2!$A$3:$M$774,13,0)</f>
        <v>24970</v>
      </c>
      <c r="S392" s="18">
        <f t="shared" si="19"/>
        <v>0</v>
      </c>
    </row>
    <row r="393" spans="1:19" ht="24.75" customHeight="1" x14ac:dyDescent="0.25">
      <c r="A393" s="4">
        <v>385</v>
      </c>
      <c r="B393" s="4" t="s">
        <v>530</v>
      </c>
      <c r="C393" s="4" t="s">
        <v>1232</v>
      </c>
      <c r="D393" s="4" t="s">
        <v>94</v>
      </c>
      <c r="E393" s="4" t="s">
        <v>778</v>
      </c>
      <c r="F393" s="4" t="s">
        <v>786</v>
      </c>
      <c r="G393" s="14">
        <v>35000</v>
      </c>
      <c r="H393" s="4">
        <v>0</v>
      </c>
      <c r="I393" s="14">
        <v>35000</v>
      </c>
      <c r="J393" s="14">
        <v>1004.5</v>
      </c>
      <c r="K393" s="14">
        <v>0</v>
      </c>
      <c r="L393" s="14">
        <v>1064</v>
      </c>
      <c r="M393" s="32">
        <v>3449.9</v>
      </c>
      <c r="N393" s="14">
        <f>+J393+K393+L393+M393</f>
        <v>5518.4</v>
      </c>
      <c r="O393" s="14">
        <f>+I393-N393</f>
        <v>29481.599999999999</v>
      </c>
      <c r="Q393" s="25"/>
      <c r="R393" s="52">
        <f>VLOOKUP(B393,[1]Hoja2!$A$3:$M$774,13,0)</f>
        <v>29481.599999999999</v>
      </c>
      <c r="S393" s="18">
        <f t="shared" si="19"/>
        <v>0</v>
      </c>
    </row>
    <row r="394" spans="1:19" ht="24.75" customHeight="1" x14ac:dyDescent="0.25">
      <c r="A394" s="4">
        <v>386</v>
      </c>
      <c r="B394" s="4" t="s">
        <v>535</v>
      </c>
      <c r="C394" s="4" t="s">
        <v>1232</v>
      </c>
      <c r="D394" s="4" t="s">
        <v>94</v>
      </c>
      <c r="E394" s="4" t="s">
        <v>778</v>
      </c>
      <c r="F394" s="4" t="s">
        <v>786</v>
      </c>
      <c r="G394" s="14">
        <v>35000</v>
      </c>
      <c r="H394" s="4">
        <v>0</v>
      </c>
      <c r="I394" s="14">
        <v>35000</v>
      </c>
      <c r="J394" s="14">
        <v>1004.5</v>
      </c>
      <c r="K394" s="14">
        <v>0</v>
      </c>
      <c r="L394" s="14">
        <v>1064</v>
      </c>
      <c r="M394" s="14">
        <v>425</v>
      </c>
      <c r="N394" s="14">
        <f t="shared" si="20"/>
        <v>2493.5</v>
      </c>
      <c r="O394" s="14">
        <f t="shared" si="21"/>
        <v>32506.5</v>
      </c>
      <c r="Q394" s="25"/>
      <c r="R394" s="52">
        <f>VLOOKUP(B394,[1]Hoja2!$A$3:$M$774,13,0)</f>
        <v>32506.5</v>
      </c>
      <c r="S394" s="18">
        <f t="shared" ref="S394:S457" si="22">+O394-R394</f>
        <v>0</v>
      </c>
    </row>
    <row r="395" spans="1:19" ht="24.75" customHeight="1" x14ac:dyDescent="0.25">
      <c r="A395" s="4">
        <v>387</v>
      </c>
      <c r="B395" s="4" t="s">
        <v>585</v>
      </c>
      <c r="C395" s="4" t="s">
        <v>1232</v>
      </c>
      <c r="D395" s="4" t="s">
        <v>21</v>
      </c>
      <c r="E395" s="4" t="s">
        <v>780</v>
      </c>
      <c r="F395" s="4" t="s">
        <v>786</v>
      </c>
      <c r="G395" s="14">
        <v>40000</v>
      </c>
      <c r="H395" s="4">
        <v>0</v>
      </c>
      <c r="I395" s="14">
        <v>40000</v>
      </c>
      <c r="J395" s="14">
        <v>1148</v>
      </c>
      <c r="K395" s="14">
        <v>215.78</v>
      </c>
      <c r="L395" s="14">
        <v>1216</v>
      </c>
      <c r="M395" s="14">
        <v>1937.45</v>
      </c>
      <c r="N395" s="14">
        <f t="shared" si="20"/>
        <v>4517.2299999999996</v>
      </c>
      <c r="O395" s="14">
        <f t="shared" si="21"/>
        <v>35482.770000000004</v>
      </c>
      <c r="Q395" s="25"/>
      <c r="R395" s="52">
        <f>VLOOKUP(B395,[1]Hoja2!$A$3:$M$774,13,0)</f>
        <v>35482.769999999997</v>
      </c>
      <c r="S395" s="18">
        <f t="shared" si="22"/>
        <v>0</v>
      </c>
    </row>
    <row r="396" spans="1:19" ht="24.75" customHeight="1" x14ac:dyDescent="0.25">
      <c r="A396" s="4">
        <v>388</v>
      </c>
      <c r="B396" s="4" t="s">
        <v>617</v>
      </c>
      <c r="C396" s="4" t="s">
        <v>1232</v>
      </c>
      <c r="D396" s="4" t="s">
        <v>21</v>
      </c>
      <c r="E396" s="4" t="s">
        <v>780</v>
      </c>
      <c r="F396" s="4" t="s">
        <v>786</v>
      </c>
      <c r="G396" s="14">
        <v>50000</v>
      </c>
      <c r="H396" s="4">
        <v>0</v>
      </c>
      <c r="I396" s="14">
        <v>50000</v>
      </c>
      <c r="J396" s="14">
        <v>1435</v>
      </c>
      <c r="K396" s="14">
        <v>1627.13</v>
      </c>
      <c r="L396" s="14">
        <v>1520</v>
      </c>
      <c r="M396" s="14">
        <v>2437.4499999999998</v>
      </c>
      <c r="N396" s="14">
        <f t="shared" si="20"/>
        <v>7019.58</v>
      </c>
      <c r="O396" s="14">
        <f t="shared" si="21"/>
        <v>42980.42</v>
      </c>
      <c r="Q396" s="25"/>
      <c r="R396" s="52">
        <f>VLOOKUP(B396,[1]Hoja2!$A$3:$M$774,13,0)</f>
        <v>42980.42</v>
      </c>
      <c r="S396" s="18">
        <f t="shared" si="22"/>
        <v>0</v>
      </c>
    </row>
    <row r="397" spans="1:19" ht="24.75" customHeight="1" x14ac:dyDescent="0.25">
      <c r="A397" s="4">
        <v>389</v>
      </c>
      <c r="B397" s="4" t="s">
        <v>626</v>
      </c>
      <c r="C397" s="4" t="s">
        <v>1232</v>
      </c>
      <c r="D397" s="4" t="s">
        <v>21</v>
      </c>
      <c r="E397" s="4" t="s">
        <v>780</v>
      </c>
      <c r="F397" s="4" t="s">
        <v>786</v>
      </c>
      <c r="G397" s="14">
        <v>50000</v>
      </c>
      <c r="H397" s="4">
        <v>0</v>
      </c>
      <c r="I397" s="14">
        <v>50000</v>
      </c>
      <c r="J397" s="14">
        <v>1435</v>
      </c>
      <c r="K397" s="14">
        <v>1854</v>
      </c>
      <c r="L397" s="14">
        <v>1520</v>
      </c>
      <c r="M397" s="14">
        <v>425</v>
      </c>
      <c r="N397" s="14">
        <f t="shared" si="20"/>
        <v>5234</v>
      </c>
      <c r="O397" s="14">
        <f t="shared" si="21"/>
        <v>44766</v>
      </c>
      <c r="Q397" s="25"/>
      <c r="R397" s="52">
        <f>VLOOKUP(B397,[1]Hoja2!$A$3:$M$774,13,0)</f>
        <v>44766</v>
      </c>
      <c r="S397" s="18">
        <f t="shared" si="22"/>
        <v>0</v>
      </c>
    </row>
    <row r="398" spans="1:19" ht="24.75" customHeight="1" x14ac:dyDescent="0.25">
      <c r="A398" s="4">
        <v>390</v>
      </c>
      <c r="B398" s="4" t="s">
        <v>634</v>
      </c>
      <c r="C398" s="4" t="s">
        <v>1232</v>
      </c>
      <c r="D398" s="4" t="s">
        <v>21</v>
      </c>
      <c r="E398" s="4" t="s">
        <v>780</v>
      </c>
      <c r="F398" s="4" t="s">
        <v>787</v>
      </c>
      <c r="G398" s="14">
        <v>50000</v>
      </c>
      <c r="H398" s="4">
        <v>0</v>
      </c>
      <c r="I398" s="14">
        <v>50000</v>
      </c>
      <c r="J398" s="14">
        <v>1435</v>
      </c>
      <c r="K398" s="14">
        <v>1854</v>
      </c>
      <c r="L398" s="14">
        <v>1520</v>
      </c>
      <c r="M398" s="14">
        <v>985</v>
      </c>
      <c r="N398" s="14">
        <f t="shared" si="20"/>
        <v>5794</v>
      </c>
      <c r="O398" s="14">
        <f t="shared" si="21"/>
        <v>44206</v>
      </c>
      <c r="Q398" s="25"/>
      <c r="R398" s="52">
        <f>VLOOKUP(B398,[1]Hoja2!$A$3:$M$774,13,0)</f>
        <v>44206</v>
      </c>
      <c r="S398" s="18">
        <f t="shared" si="22"/>
        <v>0</v>
      </c>
    </row>
    <row r="399" spans="1:19" ht="24.75" customHeight="1" x14ac:dyDescent="0.25">
      <c r="A399" s="4">
        <v>391</v>
      </c>
      <c r="B399" s="4" t="s">
        <v>644</v>
      </c>
      <c r="C399" s="4" t="s">
        <v>1232</v>
      </c>
      <c r="D399" s="4" t="s">
        <v>148</v>
      </c>
      <c r="E399" s="4" t="s">
        <v>779</v>
      </c>
      <c r="F399" s="4" t="s">
        <v>786</v>
      </c>
      <c r="G399" s="14">
        <v>11000</v>
      </c>
      <c r="H399" s="4">
        <v>0</v>
      </c>
      <c r="I399" s="14">
        <v>11000</v>
      </c>
      <c r="J399" s="14">
        <v>315.7</v>
      </c>
      <c r="K399" s="14">
        <v>0</v>
      </c>
      <c r="L399" s="14">
        <v>334.4</v>
      </c>
      <c r="M399" s="14">
        <v>2131.8200000000002</v>
      </c>
      <c r="N399" s="14">
        <f t="shared" si="20"/>
        <v>2781.92</v>
      </c>
      <c r="O399" s="14">
        <f t="shared" si="21"/>
        <v>8218.08</v>
      </c>
      <c r="Q399" s="25"/>
      <c r="R399" s="52">
        <f>VLOOKUP(B399,[1]Hoja2!$A$3:$M$774,13,0)</f>
        <v>8218.08</v>
      </c>
      <c r="S399" s="18">
        <f t="shared" si="22"/>
        <v>0</v>
      </c>
    </row>
    <row r="400" spans="1:19" ht="24.75" customHeight="1" x14ac:dyDescent="0.25">
      <c r="A400" s="4">
        <v>392</v>
      </c>
      <c r="B400" s="4" t="s">
        <v>652</v>
      </c>
      <c r="C400" s="4" t="s">
        <v>1232</v>
      </c>
      <c r="D400" s="4" t="s">
        <v>21</v>
      </c>
      <c r="E400" s="4" t="s">
        <v>780</v>
      </c>
      <c r="F400" s="4" t="s">
        <v>786</v>
      </c>
      <c r="G400" s="14">
        <v>45000</v>
      </c>
      <c r="H400" s="4">
        <v>0</v>
      </c>
      <c r="I400" s="14">
        <v>45000</v>
      </c>
      <c r="J400" s="14">
        <f>+I400*2.87%</f>
        <v>1291.5</v>
      </c>
      <c r="K400" s="14">
        <v>1148.33</v>
      </c>
      <c r="L400" s="14">
        <f>+I400*3.04%</f>
        <v>1368</v>
      </c>
      <c r="M400" s="14">
        <v>25</v>
      </c>
      <c r="N400" s="14">
        <f t="shared" si="20"/>
        <v>3832.83</v>
      </c>
      <c r="O400" s="14">
        <f t="shared" si="21"/>
        <v>41167.17</v>
      </c>
      <c r="Q400" s="25"/>
      <c r="R400" s="52">
        <f>VLOOKUP(B400,[1]Hoja2!$A$3:$M$774,13,0)</f>
        <v>41167.17</v>
      </c>
      <c r="S400" s="18">
        <f t="shared" si="22"/>
        <v>0</v>
      </c>
    </row>
    <row r="401" spans="1:19" ht="24.75" customHeight="1" x14ac:dyDescent="0.25">
      <c r="A401" s="4">
        <v>393</v>
      </c>
      <c r="B401" s="4" t="s">
        <v>655</v>
      </c>
      <c r="C401" s="4" t="s">
        <v>1232</v>
      </c>
      <c r="D401" s="4" t="s">
        <v>148</v>
      </c>
      <c r="E401" s="4" t="s">
        <v>779</v>
      </c>
      <c r="F401" s="4" t="s">
        <v>786</v>
      </c>
      <c r="G401" s="14">
        <v>11000</v>
      </c>
      <c r="H401" s="4">
        <v>0</v>
      </c>
      <c r="I401" s="14">
        <v>11000</v>
      </c>
      <c r="J401" s="14">
        <v>315.7</v>
      </c>
      <c r="K401" s="14">
        <v>0</v>
      </c>
      <c r="L401" s="14">
        <v>334.4</v>
      </c>
      <c r="M401" s="14">
        <v>25</v>
      </c>
      <c r="N401" s="14">
        <f t="shared" si="20"/>
        <v>675.09999999999991</v>
      </c>
      <c r="O401" s="14">
        <f t="shared" si="21"/>
        <v>10324.9</v>
      </c>
      <c r="Q401" s="25"/>
      <c r="R401" s="52">
        <f>VLOOKUP(B401,[1]Hoja2!$A$3:$M$774,13,0)</f>
        <v>10324.9</v>
      </c>
      <c r="S401" s="18">
        <f t="shared" si="22"/>
        <v>0</v>
      </c>
    </row>
    <row r="402" spans="1:19" ht="24.75" customHeight="1" x14ac:dyDescent="0.25">
      <c r="A402" s="4">
        <v>394</v>
      </c>
      <c r="B402" s="4" t="s">
        <v>676</v>
      </c>
      <c r="C402" s="4" t="s">
        <v>1232</v>
      </c>
      <c r="D402" s="4" t="s">
        <v>148</v>
      </c>
      <c r="E402" s="4" t="s">
        <v>779</v>
      </c>
      <c r="F402" s="4" t="s">
        <v>786</v>
      </c>
      <c r="G402" s="14">
        <v>11000</v>
      </c>
      <c r="H402" s="4">
        <v>0</v>
      </c>
      <c r="I402" s="14">
        <v>11000</v>
      </c>
      <c r="J402" s="14">
        <v>315.7</v>
      </c>
      <c r="K402" s="14">
        <v>0</v>
      </c>
      <c r="L402" s="14">
        <v>334.4</v>
      </c>
      <c r="M402" s="14">
        <v>25</v>
      </c>
      <c r="N402" s="14">
        <f t="shared" si="20"/>
        <v>675.09999999999991</v>
      </c>
      <c r="O402" s="14">
        <f t="shared" si="21"/>
        <v>10324.9</v>
      </c>
      <c r="Q402" s="25"/>
      <c r="R402" s="52">
        <f>VLOOKUP(B402,[1]Hoja2!$A$3:$M$774,13,0)</f>
        <v>10324.9</v>
      </c>
      <c r="S402" s="18">
        <f t="shared" si="22"/>
        <v>0</v>
      </c>
    </row>
    <row r="403" spans="1:19" ht="24.75" customHeight="1" x14ac:dyDescent="0.25">
      <c r="A403" s="4">
        <v>395</v>
      </c>
      <c r="B403" s="4" t="s">
        <v>701</v>
      </c>
      <c r="C403" s="4" t="s">
        <v>1232</v>
      </c>
      <c r="D403" s="4" t="s">
        <v>148</v>
      </c>
      <c r="E403" s="4" t="s">
        <v>779</v>
      </c>
      <c r="F403" s="4" t="s">
        <v>786</v>
      </c>
      <c r="G403" s="14">
        <v>11000</v>
      </c>
      <c r="H403" s="4">
        <v>0</v>
      </c>
      <c r="I403" s="14">
        <v>11000</v>
      </c>
      <c r="J403" s="14">
        <v>315.7</v>
      </c>
      <c r="K403" s="14">
        <v>0</v>
      </c>
      <c r="L403" s="14">
        <v>334.4</v>
      </c>
      <c r="M403" s="14">
        <v>1876.81</v>
      </c>
      <c r="N403" s="14">
        <f t="shared" si="20"/>
        <v>2526.91</v>
      </c>
      <c r="O403" s="14">
        <f t="shared" si="21"/>
        <v>8473.09</v>
      </c>
      <c r="Q403" s="25"/>
      <c r="R403" s="52">
        <f>VLOOKUP(B403,[1]Hoja2!$A$3:$M$774,13,0)</f>
        <v>8473.09</v>
      </c>
      <c r="S403" s="18">
        <f t="shared" si="22"/>
        <v>0</v>
      </c>
    </row>
    <row r="404" spans="1:19" ht="24.75" customHeight="1" x14ac:dyDescent="0.25">
      <c r="A404" s="4">
        <v>396</v>
      </c>
      <c r="B404" s="4" t="s">
        <v>716</v>
      </c>
      <c r="C404" s="4" t="s">
        <v>1232</v>
      </c>
      <c r="D404" s="4" t="s">
        <v>160</v>
      </c>
      <c r="E404" s="4" t="s">
        <v>779</v>
      </c>
      <c r="F404" s="4" t="s">
        <v>786</v>
      </c>
      <c r="G404" s="14">
        <v>11000</v>
      </c>
      <c r="H404" s="4">
        <v>0</v>
      </c>
      <c r="I404" s="14">
        <v>11000</v>
      </c>
      <c r="J404" s="14">
        <v>315.7</v>
      </c>
      <c r="K404" s="14">
        <v>0</v>
      </c>
      <c r="L404" s="14">
        <v>334.4</v>
      </c>
      <c r="M404" s="14">
        <v>3049.9</v>
      </c>
      <c r="N404" s="14">
        <f t="shared" si="20"/>
        <v>3700</v>
      </c>
      <c r="O404" s="14">
        <f t="shared" si="21"/>
        <v>7300</v>
      </c>
      <c r="Q404" s="25"/>
      <c r="R404" s="52">
        <f>VLOOKUP(B404,[1]Hoja2!$A$3:$M$774,13,0)</f>
        <v>7300</v>
      </c>
      <c r="S404" s="18">
        <f t="shared" si="22"/>
        <v>0</v>
      </c>
    </row>
    <row r="405" spans="1:19" ht="24.75" customHeight="1" x14ac:dyDescent="0.25">
      <c r="A405" s="4">
        <v>397</v>
      </c>
      <c r="B405" s="4" t="s">
        <v>718</v>
      </c>
      <c r="C405" s="4" t="s">
        <v>1232</v>
      </c>
      <c r="D405" s="4" t="s">
        <v>36</v>
      </c>
      <c r="E405" s="4" t="s">
        <v>778</v>
      </c>
      <c r="F405" s="4" t="s">
        <v>786</v>
      </c>
      <c r="G405" s="14">
        <v>50000</v>
      </c>
      <c r="H405" s="4">
        <v>0</v>
      </c>
      <c r="I405" s="14">
        <v>50000</v>
      </c>
      <c r="J405" s="14">
        <v>1435</v>
      </c>
      <c r="K405" s="14">
        <v>1854</v>
      </c>
      <c r="L405" s="14">
        <v>1520</v>
      </c>
      <c r="M405" s="14">
        <v>625</v>
      </c>
      <c r="N405" s="14">
        <f t="shared" si="20"/>
        <v>5434</v>
      </c>
      <c r="O405" s="14">
        <f t="shared" si="21"/>
        <v>44566</v>
      </c>
      <c r="Q405" s="25"/>
      <c r="R405" s="52">
        <f>VLOOKUP(B405,[1]Hoja2!$A$3:$M$774,13,0)</f>
        <v>44566</v>
      </c>
      <c r="S405" s="18">
        <f t="shared" si="22"/>
        <v>0</v>
      </c>
    </row>
    <row r="406" spans="1:19" ht="24.75" customHeight="1" x14ac:dyDescent="0.25">
      <c r="A406" s="4">
        <v>398</v>
      </c>
      <c r="B406" s="4" t="s">
        <v>731</v>
      </c>
      <c r="C406" s="4" t="s">
        <v>1232</v>
      </c>
      <c r="D406" s="4" t="s">
        <v>160</v>
      </c>
      <c r="E406" s="4" t="s">
        <v>779</v>
      </c>
      <c r="F406" s="4" t="s">
        <v>786</v>
      </c>
      <c r="G406" s="14">
        <v>11000</v>
      </c>
      <c r="H406" s="4">
        <v>0</v>
      </c>
      <c r="I406" s="14">
        <v>11000</v>
      </c>
      <c r="J406" s="14">
        <v>315.7</v>
      </c>
      <c r="K406" s="14">
        <v>0</v>
      </c>
      <c r="L406" s="14">
        <v>334.4</v>
      </c>
      <c r="M406" s="14">
        <v>25</v>
      </c>
      <c r="N406" s="14">
        <f t="shared" si="20"/>
        <v>675.09999999999991</v>
      </c>
      <c r="O406" s="14">
        <f t="shared" si="21"/>
        <v>10324.9</v>
      </c>
      <c r="Q406" s="25"/>
      <c r="R406" s="52">
        <f>VLOOKUP(B406,[1]Hoja2!$A$3:$M$774,13,0)</f>
        <v>10324.9</v>
      </c>
      <c r="S406" s="18">
        <f t="shared" si="22"/>
        <v>0</v>
      </c>
    </row>
    <row r="407" spans="1:19" ht="24.75" customHeight="1" x14ac:dyDescent="0.25">
      <c r="A407" s="4">
        <v>399</v>
      </c>
      <c r="B407" s="4" t="s">
        <v>741</v>
      </c>
      <c r="C407" s="4" t="s">
        <v>1232</v>
      </c>
      <c r="D407" s="4" t="s">
        <v>21</v>
      </c>
      <c r="E407" s="4" t="s">
        <v>780</v>
      </c>
      <c r="F407" s="4" t="s">
        <v>787</v>
      </c>
      <c r="G407" s="14">
        <v>50000</v>
      </c>
      <c r="H407" s="4">
        <v>0</v>
      </c>
      <c r="I407" s="14">
        <v>50000</v>
      </c>
      <c r="J407" s="14">
        <v>1435</v>
      </c>
      <c r="K407" s="14">
        <v>1854</v>
      </c>
      <c r="L407" s="14">
        <v>1520</v>
      </c>
      <c r="M407" s="14">
        <v>2900</v>
      </c>
      <c r="N407" s="14">
        <f t="shared" si="20"/>
        <v>7709</v>
      </c>
      <c r="O407" s="14">
        <f t="shared" si="21"/>
        <v>42291</v>
      </c>
      <c r="Q407" s="25"/>
      <c r="R407" s="52">
        <f>VLOOKUP(B407,[1]Hoja2!$A$3:$M$774,13,0)</f>
        <v>42291</v>
      </c>
      <c r="S407" s="18">
        <f t="shared" si="22"/>
        <v>0</v>
      </c>
    </row>
    <row r="408" spans="1:19" ht="24.75" customHeight="1" x14ac:dyDescent="0.25">
      <c r="A408" s="4">
        <v>400</v>
      </c>
      <c r="B408" s="4" t="s">
        <v>767</v>
      </c>
      <c r="C408" s="4" t="s">
        <v>1232</v>
      </c>
      <c r="D408" s="4" t="s">
        <v>148</v>
      </c>
      <c r="E408" s="4" t="s">
        <v>779</v>
      </c>
      <c r="F408" s="4" t="s">
        <v>786</v>
      </c>
      <c r="G408" s="14">
        <v>11000</v>
      </c>
      <c r="H408" s="4">
        <v>0</v>
      </c>
      <c r="I408" s="14">
        <v>11000</v>
      </c>
      <c r="J408" s="14">
        <v>315.7</v>
      </c>
      <c r="K408" s="14">
        <v>0</v>
      </c>
      <c r="L408" s="14">
        <v>334.4</v>
      </c>
      <c r="M408" s="14">
        <v>696</v>
      </c>
      <c r="N408" s="14">
        <f t="shared" si="20"/>
        <v>1346.1</v>
      </c>
      <c r="O408" s="14">
        <f t="shared" si="21"/>
        <v>9653.9</v>
      </c>
      <c r="Q408" s="25"/>
      <c r="R408" s="52">
        <f>VLOOKUP(B408,[1]Hoja2!$A$3:$M$774,13,0)</f>
        <v>9653.9</v>
      </c>
      <c r="S408" s="18">
        <f t="shared" si="22"/>
        <v>0</v>
      </c>
    </row>
    <row r="409" spans="1:19" ht="24.75" customHeight="1" x14ac:dyDescent="0.25">
      <c r="A409" s="4">
        <v>401</v>
      </c>
      <c r="B409" s="4" t="s">
        <v>775</v>
      </c>
      <c r="C409" s="4" t="s">
        <v>1232</v>
      </c>
      <c r="D409" s="4" t="s">
        <v>160</v>
      </c>
      <c r="E409" s="4" t="s">
        <v>779</v>
      </c>
      <c r="F409" s="4" t="s">
        <v>786</v>
      </c>
      <c r="G409" s="14">
        <v>11000</v>
      </c>
      <c r="H409" s="4">
        <v>0</v>
      </c>
      <c r="I409" s="14">
        <v>11000</v>
      </c>
      <c r="J409" s="14">
        <v>315.7</v>
      </c>
      <c r="K409" s="14">
        <v>0</v>
      </c>
      <c r="L409" s="14">
        <v>334.4</v>
      </c>
      <c r="M409" s="14">
        <v>25</v>
      </c>
      <c r="N409" s="14">
        <f t="shared" si="20"/>
        <v>675.09999999999991</v>
      </c>
      <c r="O409" s="14">
        <f t="shared" si="21"/>
        <v>10324.9</v>
      </c>
      <c r="Q409" s="25"/>
      <c r="R409" s="52">
        <f>VLOOKUP(B409,[1]Hoja2!$A$3:$M$774,13,0)</f>
        <v>10324.9</v>
      </c>
      <c r="S409" s="18">
        <f t="shared" si="22"/>
        <v>0</v>
      </c>
    </row>
    <row r="410" spans="1:19" ht="24.75" customHeight="1" x14ac:dyDescent="0.25">
      <c r="A410" s="4">
        <v>402</v>
      </c>
      <c r="B410" s="4" t="s">
        <v>186</v>
      </c>
      <c r="C410" s="4" t="s">
        <v>1127</v>
      </c>
      <c r="D410" s="4" t="s">
        <v>160</v>
      </c>
      <c r="E410" s="4" t="s">
        <v>779</v>
      </c>
      <c r="F410" s="4" t="s">
        <v>786</v>
      </c>
      <c r="G410" s="14">
        <v>11000</v>
      </c>
      <c r="H410" s="4">
        <v>0</v>
      </c>
      <c r="I410" s="14">
        <v>11000</v>
      </c>
      <c r="J410" s="14">
        <v>315.7</v>
      </c>
      <c r="K410" s="14">
        <v>0</v>
      </c>
      <c r="L410" s="14">
        <v>334.4</v>
      </c>
      <c r="M410" s="14">
        <v>25</v>
      </c>
      <c r="N410" s="14">
        <f t="shared" si="20"/>
        <v>675.09999999999991</v>
      </c>
      <c r="O410" s="14">
        <f t="shared" si="21"/>
        <v>10324.9</v>
      </c>
      <c r="Q410" s="25"/>
      <c r="R410" s="52">
        <f>VLOOKUP(B410,[1]Hoja2!$A$3:$M$774,13,0)</f>
        <v>10324.9</v>
      </c>
      <c r="S410" s="18">
        <f t="shared" si="22"/>
        <v>0</v>
      </c>
    </row>
    <row r="411" spans="1:19" ht="24.75" customHeight="1" x14ac:dyDescent="0.25">
      <c r="A411" s="4">
        <v>403</v>
      </c>
      <c r="B411" s="4" t="s">
        <v>61</v>
      </c>
      <c r="C411" s="4" t="s">
        <v>1127</v>
      </c>
      <c r="D411" s="4" t="s">
        <v>62</v>
      </c>
      <c r="E411" s="4" t="s">
        <v>781</v>
      </c>
      <c r="F411" s="4" t="s">
        <v>786</v>
      </c>
      <c r="G411" s="14">
        <v>80000</v>
      </c>
      <c r="H411" s="4">
        <v>0</v>
      </c>
      <c r="I411" s="14">
        <v>80000</v>
      </c>
      <c r="J411" s="14">
        <v>2296</v>
      </c>
      <c r="K411" s="14">
        <v>7400.87</v>
      </c>
      <c r="L411" s="14">
        <v>2432</v>
      </c>
      <c r="M411" s="14">
        <v>425</v>
      </c>
      <c r="N411" s="14">
        <f t="shared" si="20"/>
        <v>12553.869999999999</v>
      </c>
      <c r="O411" s="14">
        <f t="shared" si="21"/>
        <v>67446.13</v>
      </c>
      <c r="Q411" s="25"/>
      <c r="R411" s="52">
        <f>VLOOKUP(B411,[1]Hoja2!$A$3:$M$774,13,0)</f>
        <v>67446.13</v>
      </c>
      <c r="S411" s="18">
        <f t="shared" si="22"/>
        <v>0</v>
      </c>
    </row>
    <row r="412" spans="1:19" ht="24.75" customHeight="1" x14ac:dyDescent="0.25">
      <c r="A412" s="4">
        <v>404</v>
      </c>
      <c r="B412" s="1" t="s">
        <v>1163</v>
      </c>
      <c r="C412" s="4" t="s">
        <v>1127</v>
      </c>
      <c r="D412" s="4" t="s">
        <v>308</v>
      </c>
      <c r="E412" s="4" t="s">
        <v>779</v>
      </c>
      <c r="F412" s="4" t="s">
        <v>786</v>
      </c>
      <c r="G412" s="14">
        <v>11000</v>
      </c>
      <c r="H412" s="4">
        <v>0</v>
      </c>
      <c r="I412" s="14">
        <v>11000</v>
      </c>
      <c r="J412" s="14">
        <v>315.7</v>
      </c>
      <c r="K412" s="14">
        <v>0</v>
      </c>
      <c r="L412" s="14">
        <v>334.4</v>
      </c>
      <c r="M412" s="14">
        <v>25</v>
      </c>
      <c r="N412" s="14">
        <f t="shared" si="20"/>
        <v>675.09999999999991</v>
      </c>
      <c r="O412" s="14">
        <f t="shared" si="21"/>
        <v>10324.9</v>
      </c>
      <c r="Q412" s="25"/>
      <c r="R412" s="52">
        <f>VLOOKUP(B412,[1]Hoja2!$A$3:$M$774,13,0)</f>
        <v>10324.9</v>
      </c>
      <c r="S412" s="18">
        <f t="shared" si="22"/>
        <v>0</v>
      </c>
    </row>
    <row r="413" spans="1:19" ht="24.75" customHeight="1" x14ac:dyDescent="0.25">
      <c r="A413" s="4">
        <v>405</v>
      </c>
      <c r="B413" s="4" t="s">
        <v>67</v>
      </c>
      <c r="C413" s="4" t="s">
        <v>1127</v>
      </c>
      <c r="D413" s="4" t="s">
        <v>21</v>
      </c>
      <c r="E413" s="4" t="s">
        <v>780</v>
      </c>
      <c r="F413" s="4" t="s">
        <v>786</v>
      </c>
      <c r="G413" s="14">
        <v>50000</v>
      </c>
      <c r="H413" s="4">
        <v>0</v>
      </c>
      <c r="I413" s="14">
        <v>50000</v>
      </c>
      <c r="J413" s="14">
        <v>1435</v>
      </c>
      <c r="K413" s="14">
        <v>1400.27</v>
      </c>
      <c r="L413" s="14">
        <v>1520</v>
      </c>
      <c r="M413" s="14">
        <v>3949.9</v>
      </c>
      <c r="N413" s="14">
        <f t="shared" si="20"/>
        <v>8305.17</v>
      </c>
      <c r="O413" s="14">
        <f t="shared" si="21"/>
        <v>41694.83</v>
      </c>
      <c r="Q413" s="25"/>
      <c r="R413" s="52">
        <f>VLOOKUP(B413,[1]Hoja2!$A$3:$M$774,13,0)</f>
        <v>41694.83</v>
      </c>
      <c r="S413" s="18">
        <f t="shared" si="22"/>
        <v>0</v>
      </c>
    </row>
    <row r="414" spans="1:19" ht="24.75" customHeight="1" x14ac:dyDescent="0.25">
      <c r="A414" s="4">
        <v>406</v>
      </c>
      <c r="B414" s="4" t="s">
        <v>106</v>
      </c>
      <c r="C414" s="4" t="s">
        <v>1127</v>
      </c>
      <c r="D414" s="4" t="s">
        <v>21</v>
      </c>
      <c r="E414" s="4" t="s">
        <v>780</v>
      </c>
      <c r="F414" s="4" t="s">
        <v>786</v>
      </c>
      <c r="G414" s="14">
        <v>50000</v>
      </c>
      <c r="H414" s="4">
        <v>0</v>
      </c>
      <c r="I414" s="14">
        <v>50000</v>
      </c>
      <c r="J414" s="14">
        <v>1435</v>
      </c>
      <c r="K414" s="32">
        <v>1400.27</v>
      </c>
      <c r="L414" s="14">
        <v>1520</v>
      </c>
      <c r="M414" s="32">
        <v>16317.24</v>
      </c>
      <c r="N414" s="14">
        <f t="shared" si="20"/>
        <v>20672.510000000002</v>
      </c>
      <c r="O414" s="14">
        <f t="shared" si="21"/>
        <v>29327.489999999998</v>
      </c>
      <c r="Q414" s="25"/>
      <c r="R414" s="52">
        <f>VLOOKUP(B414,[1]Hoja2!$A$3:$M$774,13,0)</f>
        <v>29327.49</v>
      </c>
      <c r="S414" s="18">
        <f t="shared" si="22"/>
        <v>0</v>
      </c>
    </row>
    <row r="415" spans="1:19" ht="24.75" customHeight="1" x14ac:dyDescent="0.25">
      <c r="A415" s="4">
        <v>407</v>
      </c>
      <c r="B415" s="4" t="s">
        <v>162</v>
      </c>
      <c r="C415" s="4" t="s">
        <v>1127</v>
      </c>
      <c r="D415" s="4" t="s">
        <v>21</v>
      </c>
      <c r="E415" s="4" t="s">
        <v>778</v>
      </c>
      <c r="F415" s="4" t="s">
        <v>786</v>
      </c>
      <c r="G415" s="14">
        <v>50000</v>
      </c>
      <c r="H415" s="4">
        <v>0</v>
      </c>
      <c r="I415" s="14">
        <v>50000</v>
      </c>
      <c r="J415" s="14">
        <v>1435</v>
      </c>
      <c r="K415" s="14">
        <v>1627.13</v>
      </c>
      <c r="L415" s="14">
        <v>1520</v>
      </c>
      <c r="M415" s="14">
        <v>2037.45</v>
      </c>
      <c r="N415" s="14">
        <f t="shared" si="20"/>
        <v>6619.58</v>
      </c>
      <c r="O415" s="14">
        <f t="shared" si="21"/>
        <v>43380.42</v>
      </c>
      <c r="Q415" s="25"/>
      <c r="R415" s="52">
        <f>VLOOKUP(B415,[1]Hoja2!$A$3:$M$774,13,0)</f>
        <v>43380.42</v>
      </c>
      <c r="S415" s="18">
        <f t="shared" si="22"/>
        <v>0</v>
      </c>
    </row>
    <row r="416" spans="1:19" ht="24.75" customHeight="1" x14ac:dyDescent="0.25">
      <c r="A416" s="4">
        <v>408</v>
      </c>
      <c r="B416" s="4" t="s">
        <v>147</v>
      </c>
      <c r="C416" s="4" t="s">
        <v>1127</v>
      </c>
      <c r="D416" s="4" t="s">
        <v>148</v>
      </c>
      <c r="E416" s="4" t="s">
        <v>779</v>
      </c>
      <c r="F416" s="4" t="s">
        <v>786</v>
      </c>
      <c r="G416" s="14">
        <v>11000</v>
      </c>
      <c r="H416" s="4">
        <v>0</v>
      </c>
      <c r="I416" s="14">
        <v>11000</v>
      </c>
      <c r="J416" s="14">
        <v>315.7</v>
      </c>
      <c r="K416" s="14">
        <v>0</v>
      </c>
      <c r="L416" s="14">
        <v>334.4</v>
      </c>
      <c r="M416" s="14">
        <v>25</v>
      </c>
      <c r="N416" s="14">
        <f t="shared" si="20"/>
        <v>675.09999999999991</v>
      </c>
      <c r="O416" s="14">
        <f t="shared" si="21"/>
        <v>10324.9</v>
      </c>
      <c r="Q416" s="25"/>
      <c r="R416" s="52">
        <f>VLOOKUP(B416,[1]Hoja2!$A$3:$M$774,13,0)</f>
        <v>10324.9</v>
      </c>
      <c r="S416" s="18">
        <f t="shared" si="22"/>
        <v>0</v>
      </c>
    </row>
    <row r="417" spans="1:19" ht="24.75" customHeight="1" x14ac:dyDescent="0.25">
      <c r="A417" s="4">
        <v>409</v>
      </c>
      <c r="B417" s="4" t="s">
        <v>71</v>
      </c>
      <c r="C417" s="4" t="s">
        <v>1127</v>
      </c>
      <c r="D417" s="4" t="s">
        <v>21</v>
      </c>
      <c r="E417" s="4" t="s">
        <v>780</v>
      </c>
      <c r="F417" s="4" t="s">
        <v>786</v>
      </c>
      <c r="G417" s="14">
        <v>50000</v>
      </c>
      <c r="H417" s="4">
        <v>0</v>
      </c>
      <c r="I417" s="14">
        <v>50000</v>
      </c>
      <c r="J417" s="14">
        <v>1435</v>
      </c>
      <c r="K417" s="14">
        <v>1400.27</v>
      </c>
      <c r="L417" s="14">
        <v>1520</v>
      </c>
      <c r="M417" s="14">
        <v>3449.9</v>
      </c>
      <c r="N417" s="14">
        <f t="shared" si="20"/>
        <v>7805.17</v>
      </c>
      <c r="O417" s="14">
        <f t="shared" si="21"/>
        <v>42194.83</v>
      </c>
      <c r="Q417" s="25"/>
      <c r="R417" s="52">
        <f>VLOOKUP(B417,[1]Hoja2!$A$3:$M$774,13,0)</f>
        <v>42194.83</v>
      </c>
      <c r="S417" s="18">
        <f t="shared" si="22"/>
        <v>0</v>
      </c>
    </row>
    <row r="418" spans="1:19" ht="24.75" customHeight="1" x14ac:dyDescent="0.25">
      <c r="A418" s="4">
        <v>410</v>
      </c>
      <c r="B418" s="4" t="s">
        <v>192</v>
      </c>
      <c r="C418" s="4" t="s">
        <v>1127</v>
      </c>
      <c r="D418" s="4" t="s">
        <v>160</v>
      </c>
      <c r="E418" s="4" t="s">
        <v>779</v>
      </c>
      <c r="F418" s="4" t="s">
        <v>787</v>
      </c>
      <c r="G418" s="14">
        <v>11000</v>
      </c>
      <c r="H418" s="4">
        <v>0</v>
      </c>
      <c r="I418" s="14">
        <v>11000</v>
      </c>
      <c r="J418" s="14">
        <v>315.7</v>
      </c>
      <c r="K418" s="14">
        <v>0</v>
      </c>
      <c r="L418" s="14">
        <v>334.4</v>
      </c>
      <c r="M418" s="14">
        <v>25</v>
      </c>
      <c r="N418" s="14">
        <f t="shared" si="20"/>
        <v>675.09999999999991</v>
      </c>
      <c r="O418" s="14">
        <f t="shared" si="21"/>
        <v>10324.9</v>
      </c>
      <c r="Q418" s="25"/>
      <c r="R418" s="52">
        <f>VLOOKUP(B418,[1]Hoja2!$A$3:$M$774,13,0)</f>
        <v>10324.9</v>
      </c>
      <c r="S418" s="18">
        <f t="shared" si="22"/>
        <v>0</v>
      </c>
    </row>
    <row r="419" spans="1:19" ht="24.75" customHeight="1" x14ac:dyDescent="0.25">
      <c r="A419" s="4">
        <v>411</v>
      </c>
      <c r="B419" s="4" t="s">
        <v>209</v>
      </c>
      <c r="C419" s="4" t="s">
        <v>1127</v>
      </c>
      <c r="D419" s="4" t="s">
        <v>158</v>
      </c>
      <c r="E419" s="4" t="s">
        <v>780</v>
      </c>
      <c r="F419" s="4" t="s">
        <v>787</v>
      </c>
      <c r="G419" s="14">
        <v>31500</v>
      </c>
      <c r="H419" s="4">
        <v>0</v>
      </c>
      <c r="I419" s="14">
        <v>31500</v>
      </c>
      <c r="J419" s="14">
        <v>904.05</v>
      </c>
      <c r="K419" s="14">
        <v>0</v>
      </c>
      <c r="L419" s="14">
        <v>957.6</v>
      </c>
      <c r="M419" s="14">
        <v>1537.45</v>
      </c>
      <c r="N419" s="14">
        <f t="shared" si="20"/>
        <v>3399.1000000000004</v>
      </c>
      <c r="O419" s="14">
        <f t="shared" si="21"/>
        <v>28100.9</v>
      </c>
      <c r="Q419" s="25"/>
      <c r="R419" s="52">
        <f>VLOOKUP(B419,[1]Hoja2!$A$3:$M$774,13,0)</f>
        <v>28100.9</v>
      </c>
      <c r="S419" s="18">
        <f t="shared" si="22"/>
        <v>0</v>
      </c>
    </row>
    <row r="420" spans="1:19" ht="24.75" customHeight="1" x14ac:dyDescent="0.25">
      <c r="A420" s="4">
        <v>412</v>
      </c>
      <c r="B420" s="4" t="s">
        <v>215</v>
      </c>
      <c r="C420" s="4" t="s">
        <v>1127</v>
      </c>
      <c r="D420" s="4" t="s">
        <v>160</v>
      </c>
      <c r="E420" s="4" t="s">
        <v>779</v>
      </c>
      <c r="F420" s="4" t="s">
        <v>786</v>
      </c>
      <c r="G420" s="14">
        <v>11000</v>
      </c>
      <c r="H420" s="4">
        <v>0</v>
      </c>
      <c r="I420" s="14">
        <v>11000</v>
      </c>
      <c r="J420" s="14">
        <v>315.7</v>
      </c>
      <c r="K420" s="14">
        <v>0</v>
      </c>
      <c r="L420" s="14">
        <v>334.4</v>
      </c>
      <c r="M420" s="14">
        <v>25</v>
      </c>
      <c r="N420" s="14">
        <f t="shared" si="20"/>
        <v>675.09999999999991</v>
      </c>
      <c r="O420" s="14">
        <f t="shared" si="21"/>
        <v>10324.9</v>
      </c>
      <c r="Q420" s="25"/>
      <c r="R420" s="52">
        <f>VLOOKUP(B420,[1]Hoja2!$A$3:$M$774,13,0)</f>
        <v>10324.9</v>
      </c>
      <c r="S420" s="18">
        <f t="shared" si="22"/>
        <v>0</v>
      </c>
    </row>
    <row r="421" spans="1:19" ht="24.75" customHeight="1" x14ac:dyDescent="0.25">
      <c r="A421" s="4">
        <v>413</v>
      </c>
      <c r="B421" s="4" t="s">
        <v>233</v>
      </c>
      <c r="C421" s="4" t="s">
        <v>1127</v>
      </c>
      <c r="D421" s="4" t="s">
        <v>234</v>
      </c>
      <c r="E421" s="4" t="s">
        <v>779</v>
      </c>
      <c r="F421" s="4" t="s">
        <v>786</v>
      </c>
      <c r="G421" s="14">
        <v>11000</v>
      </c>
      <c r="H421" s="4">
        <v>0</v>
      </c>
      <c r="I421" s="14">
        <v>11000</v>
      </c>
      <c r="J421" s="14">
        <v>315.7</v>
      </c>
      <c r="K421" s="14">
        <v>0</v>
      </c>
      <c r="L421" s="14">
        <v>334.4</v>
      </c>
      <c r="M421" s="32">
        <v>6587.43</v>
      </c>
      <c r="N421" s="14">
        <f t="shared" si="20"/>
        <v>7237.5300000000007</v>
      </c>
      <c r="O421" s="14">
        <f t="shared" si="21"/>
        <v>3762.4699999999993</v>
      </c>
      <c r="Q421" s="25"/>
      <c r="R421" s="52">
        <f>VLOOKUP(B421,[1]Hoja2!$A$3:$M$774,13,0)</f>
        <v>3762.47</v>
      </c>
      <c r="S421" s="18">
        <f t="shared" si="22"/>
        <v>0</v>
      </c>
    </row>
    <row r="422" spans="1:19" ht="24.75" customHeight="1" x14ac:dyDescent="0.25">
      <c r="A422" s="4">
        <v>414</v>
      </c>
      <c r="B422" s="4" t="s">
        <v>268</v>
      </c>
      <c r="C422" s="4" t="s">
        <v>1127</v>
      </c>
      <c r="D422" s="4" t="s">
        <v>160</v>
      </c>
      <c r="E422" s="4" t="s">
        <v>779</v>
      </c>
      <c r="F422" s="4" t="s">
        <v>786</v>
      </c>
      <c r="G422" s="14">
        <v>11000</v>
      </c>
      <c r="H422" s="4">
        <v>0</v>
      </c>
      <c r="I422" s="14">
        <v>11000</v>
      </c>
      <c r="J422" s="14">
        <v>315.7</v>
      </c>
      <c r="K422" s="14">
        <v>0</v>
      </c>
      <c r="L422" s="14">
        <v>334.4</v>
      </c>
      <c r="M422" s="14">
        <v>25</v>
      </c>
      <c r="N422" s="14">
        <f t="shared" si="20"/>
        <v>675.09999999999991</v>
      </c>
      <c r="O422" s="14">
        <f t="shared" si="21"/>
        <v>10324.9</v>
      </c>
      <c r="Q422" s="25"/>
      <c r="R422" s="52">
        <f>VLOOKUP(B422,[1]Hoja2!$A$3:$M$774,13,0)</f>
        <v>10324.9</v>
      </c>
      <c r="S422" s="18">
        <f t="shared" si="22"/>
        <v>0</v>
      </c>
    </row>
    <row r="423" spans="1:19" ht="24.75" customHeight="1" x14ac:dyDescent="0.25">
      <c r="A423" s="4">
        <v>415</v>
      </c>
      <c r="B423" s="4" t="s">
        <v>288</v>
      </c>
      <c r="C423" s="4" t="s">
        <v>1127</v>
      </c>
      <c r="D423" s="4" t="s">
        <v>21</v>
      </c>
      <c r="E423" s="4" t="s">
        <v>778</v>
      </c>
      <c r="F423" s="4" t="s">
        <v>786</v>
      </c>
      <c r="G423" s="14">
        <v>50000</v>
      </c>
      <c r="H423" s="4">
        <v>0</v>
      </c>
      <c r="I423" s="14">
        <v>50000</v>
      </c>
      <c r="J423" s="14">
        <v>1435</v>
      </c>
      <c r="K423" s="14">
        <v>1854</v>
      </c>
      <c r="L423" s="14">
        <v>1520</v>
      </c>
      <c r="M423" s="14">
        <v>1025</v>
      </c>
      <c r="N423" s="14">
        <f t="shared" si="20"/>
        <v>5834</v>
      </c>
      <c r="O423" s="14">
        <f t="shared" si="21"/>
        <v>44166</v>
      </c>
      <c r="Q423" s="25"/>
      <c r="R423" s="52">
        <f>VLOOKUP(B423,[1]Hoja2!$A$3:$M$774,13,0)</f>
        <v>44166</v>
      </c>
      <c r="S423" s="18">
        <f t="shared" si="22"/>
        <v>0</v>
      </c>
    </row>
    <row r="424" spans="1:19" ht="24.75" customHeight="1" x14ac:dyDescent="0.25">
      <c r="A424" s="4">
        <v>416</v>
      </c>
      <c r="B424" s="4" t="s">
        <v>295</v>
      </c>
      <c r="C424" s="4" t="s">
        <v>1127</v>
      </c>
      <c r="D424" s="4" t="s">
        <v>148</v>
      </c>
      <c r="E424" s="4" t="s">
        <v>779</v>
      </c>
      <c r="F424" s="4" t="s">
        <v>786</v>
      </c>
      <c r="G424" s="14">
        <v>11000</v>
      </c>
      <c r="H424" s="4">
        <v>0</v>
      </c>
      <c r="I424" s="14">
        <v>11000</v>
      </c>
      <c r="J424" s="14">
        <v>315.7</v>
      </c>
      <c r="K424" s="14">
        <v>0</v>
      </c>
      <c r="L424" s="14">
        <v>334.4</v>
      </c>
      <c r="M424" s="14">
        <v>25</v>
      </c>
      <c r="N424" s="14">
        <f t="shared" si="20"/>
        <v>675.09999999999991</v>
      </c>
      <c r="O424" s="14">
        <f t="shared" si="21"/>
        <v>10324.9</v>
      </c>
      <c r="Q424" s="25"/>
      <c r="R424" s="52">
        <f>VLOOKUP(B424,[1]Hoja2!$A$3:$M$774,13,0)</f>
        <v>10324.9</v>
      </c>
      <c r="S424" s="18">
        <f t="shared" si="22"/>
        <v>0</v>
      </c>
    </row>
    <row r="425" spans="1:19" ht="24.75" customHeight="1" x14ac:dyDescent="0.25">
      <c r="A425" s="4">
        <v>417</v>
      </c>
      <c r="B425" s="4" t="s">
        <v>321</v>
      </c>
      <c r="C425" s="4" t="s">
        <v>1127</v>
      </c>
      <c r="D425" s="4" t="s">
        <v>21</v>
      </c>
      <c r="E425" s="4" t="s">
        <v>780</v>
      </c>
      <c r="F425" s="4" t="s">
        <v>786</v>
      </c>
      <c r="G425" s="14">
        <v>50000</v>
      </c>
      <c r="H425" s="4">
        <v>0</v>
      </c>
      <c r="I425" s="14">
        <v>50000</v>
      </c>
      <c r="J425" s="14">
        <v>1435</v>
      </c>
      <c r="K425" s="14">
        <v>1854</v>
      </c>
      <c r="L425" s="14">
        <v>1520</v>
      </c>
      <c r="M425" s="14">
        <v>525</v>
      </c>
      <c r="N425" s="14">
        <f t="shared" si="20"/>
        <v>5334</v>
      </c>
      <c r="O425" s="14">
        <f t="shared" si="21"/>
        <v>44666</v>
      </c>
      <c r="Q425" s="25"/>
      <c r="R425" s="52">
        <f>VLOOKUP(B425,[1]Hoja2!$A$3:$M$774,13,0)</f>
        <v>44666</v>
      </c>
      <c r="S425" s="18">
        <f t="shared" si="22"/>
        <v>0</v>
      </c>
    </row>
    <row r="426" spans="1:19" ht="24.75" customHeight="1" x14ac:dyDescent="0.25">
      <c r="A426" s="4">
        <v>418</v>
      </c>
      <c r="B426" s="4" t="s">
        <v>327</v>
      </c>
      <c r="C426" s="4" t="s">
        <v>1127</v>
      </c>
      <c r="D426" s="4" t="s">
        <v>160</v>
      </c>
      <c r="E426" s="4" t="s">
        <v>779</v>
      </c>
      <c r="F426" s="4" t="s">
        <v>786</v>
      </c>
      <c r="G426" s="14">
        <v>11000</v>
      </c>
      <c r="H426" s="4">
        <v>0</v>
      </c>
      <c r="I426" s="14">
        <v>11000</v>
      </c>
      <c r="J426" s="14">
        <v>315.7</v>
      </c>
      <c r="K426" s="14">
        <v>0</v>
      </c>
      <c r="L426" s="14">
        <v>334.4</v>
      </c>
      <c r="M426" s="32">
        <v>4608.54</v>
      </c>
      <c r="N426" s="14">
        <f t="shared" si="20"/>
        <v>5258.6399999999994</v>
      </c>
      <c r="O426" s="14">
        <f t="shared" si="21"/>
        <v>5741.3600000000006</v>
      </c>
      <c r="Q426" s="25"/>
      <c r="R426" s="52">
        <f>VLOOKUP(B426,[1]Hoja2!$A$3:$M$774,13,0)</f>
        <v>5741.36</v>
      </c>
      <c r="S426" s="18">
        <f t="shared" si="22"/>
        <v>0</v>
      </c>
    </row>
    <row r="427" spans="1:19" ht="24.75" customHeight="1" x14ac:dyDescent="0.25">
      <c r="A427" s="4">
        <v>419</v>
      </c>
      <c r="B427" s="4" t="s">
        <v>109</v>
      </c>
      <c r="C427" s="4" t="s">
        <v>1127</v>
      </c>
      <c r="D427" s="4" t="s">
        <v>160</v>
      </c>
      <c r="E427" s="4" t="s">
        <v>779</v>
      </c>
      <c r="F427" s="4" t="s">
        <v>786</v>
      </c>
      <c r="G427" s="20">
        <v>11000</v>
      </c>
      <c r="H427" s="1">
        <v>0</v>
      </c>
      <c r="I427" s="20">
        <v>11000</v>
      </c>
      <c r="J427" s="1">
        <v>315.7</v>
      </c>
      <c r="K427" s="1"/>
      <c r="L427" s="1">
        <v>334.4</v>
      </c>
      <c r="M427" s="32">
        <v>3981.39</v>
      </c>
      <c r="N427" s="14">
        <f t="shared" ref="N427:N491" si="23">+J427+K427+L427+M427</f>
        <v>4631.49</v>
      </c>
      <c r="O427" s="14">
        <f>+I427-N427</f>
        <v>6368.51</v>
      </c>
      <c r="Q427" s="25"/>
      <c r="R427" s="52">
        <f>VLOOKUP(B427,[1]Hoja2!$A$3:$M$774,13,0)</f>
        <v>42580.42</v>
      </c>
      <c r="S427" s="18">
        <f t="shared" si="22"/>
        <v>-36211.909999999996</v>
      </c>
    </row>
    <row r="428" spans="1:19" ht="24.75" customHeight="1" x14ac:dyDescent="0.25">
      <c r="A428" s="4">
        <v>420</v>
      </c>
      <c r="B428" s="4" t="s">
        <v>339</v>
      </c>
      <c r="C428" s="4" t="s">
        <v>1127</v>
      </c>
      <c r="D428" s="4" t="s">
        <v>21</v>
      </c>
      <c r="E428" s="4" t="s">
        <v>780</v>
      </c>
      <c r="F428" s="4" t="s">
        <v>787</v>
      </c>
      <c r="G428" s="14">
        <v>50000</v>
      </c>
      <c r="H428" s="4">
        <v>0</v>
      </c>
      <c r="I428" s="14">
        <v>50000</v>
      </c>
      <c r="J428" s="14">
        <v>1435</v>
      </c>
      <c r="K428" s="14">
        <v>1627.13</v>
      </c>
      <c r="L428" s="14">
        <v>1520</v>
      </c>
      <c r="M428" s="14">
        <v>3937.45</v>
      </c>
      <c r="N428" s="14">
        <f t="shared" si="23"/>
        <v>8519.58</v>
      </c>
      <c r="O428" s="14">
        <f t="shared" si="21"/>
        <v>41480.42</v>
      </c>
      <c r="Q428" s="25"/>
      <c r="R428" s="52">
        <f>VLOOKUP(B428,[1]Hoja2!$A$3:$M$774,13,0)</f>
        <v>41480.42</v>
      </c>
      <c r="S428" s="18">
        <f t="shared" si="22"/>
        <v>0</v>
      </c>
    </row>
    <row r="429" spans="1:19" ht="24.75" customHeight="1" x14ac:dyDescent="0.25">
      <c r="A429" s="4">
        <v>421</v>
      </c>
      <c r="B429" s="4" t="s">
        <v>358</v>
      </c>
      <c r="C429" s="4" t="s">
        <v>1127</v>
      </c>
      <c r="D429" s="4" t="s">
        <v>148</v>
      </c>
      <c r="E429" s="4" t="s">
        <v>779</v>
      </c>
      <c r="F429" s="4" t="s">
        <v>786</v>
      </c>
      <c r="G429" s="14">
        <v>11000</v>
      </c>
      <c r="H429" s="4">
        <v>0</v>
      </c>
      <c r="I429" s="14">
        <v>11000</v>
      </c>
      <c r="J429" s="14">
        <v>315.7</v>
      </c>
      <c r="K429" s="14">
        <v>0</v>
      </c>
      <c r="L429" s="14">
        <v>334.4</v>
      </c>
      <c r="M429" s="14">
        <v>25</v>
      </c>
      <c r="N429" s="14">
        <f t="shared" si="23"/>
        <v>675.09999999999991</v>
      </c>
      <c r="O429" s="14">
        <f t="shared" si="21"/>
        <v>10324.9</v>
      </c>
      <c r="Q429" s="25"/>
      <c r="R429" s="52">
        <f>VLOOKUP(B429,[1]Hoja2!$A$3:$M$774,13,0)</f>
        <v>10324.9</v>
      </c>
      <c r="S429" s="18">
        <f t="shared" si="22"/>
        <v>0</v>
      </c>
    </row>
    <row r="430" spans="1:19" ht="24.75" customHeight="1" x14ac:dyDescent="0.25">
      <c r="A430" s="4">
        <v>422</v>
      </c>
      <c r="B430" s="4" t="s">
        <v>359</v>
      </c>
      <c r="C430" s="4" t="s">
        <v>1127</v>
      </c>
      <c r="D430" s="4" t="s">
        <v>21</v>
      </c>
      <c r="E430" s="4" t="s">
        <v>778</v>
      </c>
      <c r="F430" s="4" t="s">
        <v>786</v>
      </c>
      <c r="G430" s="14">
        <v>50000</v>
      </c>
      <c r="H430" s="4">
        <v>0</v>
      </c>
      <c r="I430" s="14">
        <v>50000</v>
      </c>
      <c r="J430" s="14">
        <v>1435</v>
      </c>
      <c r="K430" s="14">
        <v>1854</v>
      </c>
      <c r="L430" s="14">
        <v>1520</v>
      </c>
      <c r="M430" s="32">
        <v>13311.69</v>
      </c>
      <c r="N430" s="14">
        <f t="shared" si="23"/>
        <v>18120.690000000002</v>
      </c>
      <c r="O430" s="14">
        <f t="shared" si="21"/>
        <v>31879.309999999998</v>
      </c>
      <c r="Q430" s="25"/>
      <c r="R430" s="52">
        <f>VLOOKUP(B430,[1]Hoja2!$A$3:$M$774,13,0)</f>
        <v>31879.31</v>
      </c>
      <c r="S430" s="18">
        <f t="shared" si="22"/>
        <v>0</v>
      </c>
    </row>
    <row r="431" spans="1:19" ht="24.75" customHeight="1" x14ac:dyDescent="0.25">
      <c r="A431" s="4">
        <v>423</v>
      </c>
      <c r="B431" s="4" t="s">
        <v>366</v>
      </c>
      <c r="C431" s="4" t="s">
        <v>1127</v>
      </c>
      <c r="D431" s="4" t="s">
        <v>160</v>
      </c>
      <c r="E431" s="4" t="s">
        <v>779</v>
      </c>
      <c r="F431" s="4" t="s">
        <v>786</v>
      </c>
      <c r="G431" s="14">
        <v>11000</v>
      </c>
      <c r="H431" s="4">
        <v>0</v>
      </c>
      <c r="I431" s="14">
        <v>11000</v>
      </c>
      <c r="J431" s="14">
        <v>315.7</v>
      </c>
      <c r="K431" s="14">
        <v>0</v>
      </c>
      <c r="L431" s="14">
        <v>334.4</v>
      </c>
      <c r="M431" s="14">
        <v>3764.79</v>
      </c>
      <c r="N431" s="14">
        <f t="shared" si="23"/>
        <v>4414.8899999999994</v>
      </c>
      <c r="O431" s="14">
        <f t="shared" si="21"/>
        <v>6585.1100000000006</v>
      </c>
      <c r="Q431" s="25"/>
      <c r="R431" s="52">
        <f>VLOOKUP(B431,[1]Hoja2!$A$3:$M$774,13,0)</f>
        <v>6585.11</v>
      </c>
      <c r="S431" s="18">
        <f t="shared" si="22"/>
        <v>0</v>
      </c>
    </row>
    <row r="432" spans="1:19" ht="24.75" customHeight="1" x14ac:dyDescent="0.25">
      <c r="A432" s="4">
        <v>424</v>
      </c>
      <c r="B432" s="4" t="s">
        <v>369</v>
      </c>
      <c r="C432" s="4" t="s">
        <v>1127</v>
      </c>
      <c r="D432" s="4" t="s">
        <v>160</v>
      </c>
      <c r="E432" s="4" t="s">
        <v>779</v>
      </c>
      <c r="F432" s="4" t="s">
        <v>786</v>
      </c>
      <c r="G432" s="14">
        <v>11000</v>
      </c>
      <c r="H432" s="4">
        <v>0</v>
      </c>
      <c r="I432" s="14">
        <v>11000</v>
      </c>
      <c r="J432" s="14">
        <v>315.7</v>
      </c>
      <c r="K432" s="14">
        <v>0</v>
      </c>
      <c r="L432" s="14">
        <v>334.4</v>
      </c>
      <c r="M432" s="14">
        <v>795</v>
      </c>
      <c r="N432" s="14">
        <f t="shared" si="23"/>
        <v>1445.1</v>
      </c>
      <c r="O432" s="14">
        <f t="shared" si="21"/>
        <v>9554.9</v>
      </c>
      <c r="Q432" s="25"/>
      <c r="R432" s="52">
        <f>VLOOKUP(B432,[1]Hoja2!$A$3:$M$774,13,0)</f>
        <v>9554.9</v>
      </c>
      <c r="S432" s="18">
        <f t="shared" si="22"/>
        <v>0</v>
      </c>
    </row>
    <row r="433" spans="1:19" ht="24.75" customHeight="1" x14ac:dyDescent="0.25">
      <c r="A433" s="4">
        <v>425</v>
      </c>
      <c r="B433" s="4" t="s">
        <v>391</v>
      </c>
      <c r="C433" s="4" t="s">
        <v>1127</v>
      </c>
      <c r="D433" s="4" t="s">
        <v>148</v>
      </c>
      <c r="E433" s="4" t="s">
        <v>779</v>
      </c>
      <c r="F433" s="4" t="s">
        <v>786</v>
      </c>
      <c r="G433" s="14">
        <v>11000</v>
      </c>
      <c r="H433" s="4">
        <v>0</v>
      </c>
      <c r="I433" s="14">
        <v>11000</v>
      </c>
      <c r="J433" s="14">
        <v>315.7</v>
      </c>
      <c r="K433" s="14">
        <v>0</v>
      </c>
      <c r="L433" s="14">
        <v>334.4</v>
      </c>
      <c r="M433" s="14">
        <v>25</v>
      </c>
      <c r="N433" s="14">
        <f t="shared" si="23"/>
        <v>675.09999999999991</v>
      </c>
      <c r="O433" s="14">
        <f t="shared" si="21"/>
        <v>10324.9</v>
      </c>
      <c r="Q433" s="25"/>
      <c r="R433" s="52">
        <f>VLOOKUP(B433,[1]Hoja2!$A$3:$M$774,13,0)</f>
        <v>10324.9</v>
      </c>
      <c r="S433" s="18">
        <f t="shared" si="22"/>
        <v>0</v>
      </c>
    </row>
    <row r="434" spans="1:19" ht="24.75" customHeight="1" x14ac:dyDescent="0.25">
      <c r="A434" s="4">
        <v>426</v>
      </c>
      <c r="B434" s="4" t="s">
        <v>407</v>
      </c>
      <c r="C434" s="4" t="s">
        <v>1127</v>
      </c>
      <c r="D434" s="4" t="s">
        <v>160</v>
      </c>
      <c r="E434" s="4" t="s">
        <v>779</v>
      </c>
      <c r="F434" s="4" t="s">
        <v>786</v>
      </c>
      <c r="G434" s="14">
        <v>11000</v>
      </c>
      <c r="H434" s="4">
        <v>0</v>
      </c>
      <c r="I434" s="14">
        <v>11000</v>
      </c>
      <c r="J434" s="14">
        <v>315.7</v>
      </c>
      <c r="K434" s="14">
        <v>0</v>
      </c>
      <c r="L434" s="14">
        <v>334.4</v>
      </c>
      <c r="M434" s="14">
        <v>4046.39</v>
      </c>
      <c r="N434" s="14">
        <f t="shared" si="23"/>
        <v>4696.49</v>
      </c>
      <c r="O434" s="14">
        <f t="shared" si="21"/>
        <v>6303.51</v>
      </c>
      <c r="Q434" s="25"/>
      <c r="R434" s="52">
        <f>VLOOKUP(B434,[1]Hoja2!$A$3:$M$774,13,0)</f>
        <v>6303.51</v>
      </c>
      <c r="S434" s="18">
        <f t="shared" si="22"/>
        <v>0</v>
      </c>
    </row>
    <row r="435" spans="1:19" ht="24.75" customHeight="1" x14ac:dyDescent="0.25">
      <c r="A435" s="4">
        <v>427</v>
      </c>
      <c r="B435" s="4" t="s">
        <v>410</v>
      </c>
      <c r="C435" s="4" t="s">
        <v>1127</v>
      </c>
      <c r="D435" s="4" t="s">
        <v>227</v>
      </c>
      <c r="E435" s="4" t="s">
        <v>779</v>
      </c>
      <c r="F435" s="4" t="s">
        <v>786</v>
      </c>
      <c r="G435" s="14">
        <v>15000</v>
      </c>
      <c r="H435" s="4">
        <v>0</v>
      </c>
      <c r="I435" s="14">
        <v>15000</v>
      </c>
      <c r="J435" s="14">
        <v>430.5</v>
      </c>
      <c r="K435" s="14">
        <v>0</v>
      </c>
      <c r="L435" s="14">
        <v>456</v>
      </c>
      <c r="M435" s="14">
        <v>25</v>
      </c>
      <c r="N435" s="14">
        <f t="shared" si="23"/>
        <v>911.5</v>
      </c>
      <c r="O435" s="14">
        <f t="shared" si="21"/>
        <v>14088.5</v>
      </c>
      <c r="Q435" s="25"/>
      <c r="R435" s="52">
        <f>VLOOKUP(B435,[1]Hoja2!$A$3:$M$774,13,0)</f>
        <v>14088.5</v>
      </c>
      <c r="S435" s="18">
        <f t="shared" si="22"/>
        <v>0</v>
      </c>
    </row>
    <row r="436" spans="1:19" ht="24.75" customHeight="1" x14ac:dyDescent="0.25">
      <c r="A436" s="4">
        <v>428</v>
      </c>
      <c r="B436" s="4" t="s">
        <v>434</v>
      </c>
      <c r="C436" s="4" t="s">
        <v>1127</v>
      </c>
      <c r="D436" s="4" t="s">
        <v>156</v>
      </c>
      <c r="E436" s="4" t="s">
        <v>779</v>
      </c>
      <c r="F436" s="4" t="s">
        <v>786</v>
      </c>
      <c r="G436" s="14">
        <v>11000</v>
      </c>
      <c r="H436" s="4">
        <v>0</v>
      </c>
      <c r="I436" s="14">
        <v>11000</v>
      </c>
      <c r="J436" s="14">
        <v>315.7</v>
      </c>
      <c r="K436" s="14">
        <v>0</v>
      </c>
      <c r="L436" s="14">
        <v>334.4</v>
      </c>
      <c r="M436" s="14">
        <v>25</v>
      </c>
      <c r="N436" s="14">
        <f t="shared" si="23"/>
        <v>675.09999999999991</v>
      </c>
      <c r="O436" s="14">
        <f t="shared" si="21"/>
        <v>10324.9</v>
      </c>
      <c r="Q436" s="25"/>
      <c r="R436" s="52">
        <f>VLOOKUP(B436,[1]Hoja2!$A$3:$M$774,13,0)</f>
        <v>10324.9</v>
      </c>
      <c r="S436" s="18">
        <f t="shared" si="22"/>
        <v>0</v>
      </c>
    </row>
    <row r="437" spans="1:19" ht="24.75" customHeight="1" x14ac:dyDescent="0.25">
      <c r="A437" s="4">
        <v>429</v>
      </c>
      <c r="B437" s="4" t="s">
        <v>448</v>
      </c>
      <c r="C437" s="4" t="s">
        <v>1127</v>
      </c>
      <c r="D437" s="4" t="s">
        <v>139</v>
      </c>
      <c r="E437" s="4" t="s">
        <v>779</v>
      </c>
      <c r="F437" s="4" t="s">
        <v>787</v>
      </c>
      <c r="G437" s="14">
        <v>11000</v>
      </c>
      <c r="H437" s="4">
        <v>0</v>
      </c>
      <c r="I437" s="14">
        <v>11000</v>
      </c>
      <c r="J437" s="14">
        <v>315.7</v>
      </c>
      <c r="K437" s="14">
        <v>0</v>
      </c>
      <c r="L437" s="14">
        <v>334.4</v>
      </c>
      <c r="M437" s="14">
        <v>1537.45</v>
      </c>
      <c r="N437" s="14">
        <f t="shared" si="23"/>
        <v>2187.5500000000002</v>
      </c>
      <c r="O437" s="14">
        <f t="shared" si="21"/>
        <v>8812.4500000000007</v>
      </c>
      <c r="Q437" s="25"/>
      <c r="R437" s="52">
        <f>VLOOKUP(B437,[1]Hoja2!$A$3:$M$774,13,0)</f>
        <v>8812.4500000000007</v>
      </c>
      <c r="S437" s="18">
        <f t="shared" si="22"/>
        <v>0</v>
      </c>
    </row>
    <row r="438" spans="1:19" ht="24.75" customHeight="1" x14ac:dyDescent="0.25">
      <c r="A438" s="4">
        <v>430</v>
      </c>
      <c r="B438" s="4" t="s">
        <v>464</v>
      </c>
      <c r="C438" s="4" t="s">
        <v>1127</v>
      </c>
      <c r="D438" s="4" t="s">
        <v>21</v>
      </c>
      <c r="E438" s="4" t="s">
        <v>778</v>
      </c>
      <c r="F438" s="4" t="s">
        <v>787</v>
      </c>
      <c r="G438" s="14">
        <v>50000</v>
      </c>
      <c r="H438" s="4">
        <v>0</v>
      </c>
      <c r="I438" s="14">
        <v>50000</v>
      </c>
      <c r="J438" s="14">
        <v>1435</v>
      </c>
      <c r="K438" s="14">
        <v>1627.13</v>
      </c>
      <c r="L438" s="14">
        <v>1520</v>
      </c>
      <c r="M438" s="32">
        <v>7572.45</v>
      </c>
      <c r="N438" s="14">
        <f t="shared" si="23"/>
        <v>12154.58</v>
      </c>
      <c r="O438" s="14">
        <f t="shared" si="21"/>
        <v>37845.42</v>
      </c>
      <c r="Q438" s="25"/>
      <c r="R438" s="52">
        <f>VLOOKUP(B438,[1]Hoja2!$A$3:$M$774,13,0)</f>
        <v>37845.42</v>
      </c>
      <c r="S438" s="18">
        <f t="shared" si="22"/>
        <v>0</v>
      </c>
    </row>
    <row r="439" spans="1:19" ht="24.75" customHeight="1" x14ac:dyDescent="0.25">
      <c r="A439" s="4">
        <v>431</v>
      </c>
      <c r="B439" s="4" t="s">
        <v>468</v>
      </c>
      <c r="C439" s="4" t="s">
        <v>1127</v>
      </c>
      <c r="D439" s="4" t="s">
        <v>308</v>
      </c>
      <c r="E439" s="4" t="s">
        <v>779</v>
      </c>
      <c r="F439" s="4" t="s">
        <v>787</v>
      </c>
      <c r="G439" s="14">
        <v>11000</v>
      </c>
      <c r="H439" s="4">
        <v>0</v>
      </c>
      <c r="I439" s="14">
        <v>11000</v>
      </c>
      <c r="J439" s="14">
        <v>315.7</v>
      </c>
      <c r="K439" s="14">
        <v>0</v>
      </c>
      <c r="L439" s="14">
        <v>334.4</v>
      </c>
      <c r="M439" s="14">
        <v>782</v>
      </c>
      <c r="N439" s="14">
        <f t="shared" si="23"/>
        <v>1432.1</v>
      </c>
      <c r="O439" s="14">
        <f t="shared" si="21"/>
        <v>9567.9</v>
      </c>
      <c r="Q439" s="25"/>
      <c r="R439" s="52">
        <f>VLOOKUP(B439,[1]Hoja2!$A$3:$M$774,13,0)</f>
        <v>9567.9</v>
      </c>
      <c r="S439" s="18">
        <f t="shared" si="22"/>
        <v>0</v>
      </c>
    </row>
    <row r="440" spans="1:19" ht="24.75" customHeight="1" x14ac:dyDescent="0.25">
      <c r="A440" s="4">
        <v>432</v>
      </c>
      <c r="B440" s="4" t="s">
        <v>469</v>
      </c>
      <c r="C440" s="4" t="s">
        <v>1127</v>
      </c>
      <c r="D440" s="4" t="s">
        <v>160</v>
      </c>
      <c r="E440" s="4" t="s">
        <v>779</v>
      </c>
      <c r="F440" s="4" t="s">
        <v>786</v>
      </c>
      <c r="G440" s="14">
        <v>11000</v>
      </c>
      <c r="H440" s="4">
        <v>0</v>
      </c>
      <c r="I440" s="14">
        <v>11000</v>
      </c>
      <c r="J440" s="14">
        <v>315.7</v>
      </c>
      <c r="K440" s="14">
        <v>0</v>
      </c>
      <c r="L440" s="14">
        <v>334.4</v>
      </c>
      <c r="M440" s="14">
        <v>25</v>
      </c>
      <c r="N440" s="14">
        <f t="shared" si="23"/>
        <v>675.09999999999991</v>
      </c>
      <c r="O440" s="14">
        <f t="shared" si="21"/>
        <v>10324.9</v>
      </c>
      <c r="Q440" s="25"/>
      <c r="R440" s="52">
        <f>VLOOKUP(B440,[1]Hoja2!$A$3:$M$774,13,0)</f>
        <v>10324.9</v>
      </c>
      <c r="S440" s="18">
        <f t="shared" si="22"/>
        <v>0</v>
      </c>
    </row>
    <row r="441" spans="1:19" ht="24.75" customHeight="1" x14ac:dyDescent="0.25">
      <c r="A441" s="4">
        <v>433</v>
      </c>
      <c r="B441" s="4" t="s">
        <v>506</v>
      </c>
      <c r="C441" s="4" t="s">
        <v>1127</v>
      </c>
      <c r="D441" s="4" t="s">
        <v>160</v>
      </c>
      <c r="E441" s="4" t="s">
        <v>779</v>
      </c>
      <c r="F441" s="4" t="s">
        <v>786</v>
      </c>
      <c r="G441" s="14">
        <v>11000</v>
      </c>
      <c r="H441" s="4">
        <v>0</v>
      </c>
      <c r="I441" s="14">
        <v>11000</v>
      </c>
      <c r="J441" s="14">
        <v>315.7</v>
      </c>
      <c r="K441" s="14">
        <v>0</v>
      </c>
      <c r="L441" s="14">
        <v>334.4</v>
      </c>
      <c r="M441" s="14">
        <v>25</v>
      </c>
      <c r="N441" s="14">
        <f t="shared" si="23"/>
        <v>675.09999999999991</v>
      </c>
      <c r="O441" s="14">
        <f t="shared" si="21"/>
        <v>10324.9</v>
      </c>
      <c r="Q441" s="25"/>
      <c r="R441" s="52">
        <f>VLOOKUP(B441,[1]Hoja2!$A$3:$M$774,13,0)</f>
        <v>10324.9</v>
      </c>
      <c r="S441" s="18">
        <f t="shared" si="22"/>
        <v>0</v>
      </c>
    </row>
    <row r="442" spans="1:19" ht="24.75" customHeight="1" x14ac:dyDescent="0.25">
      <c r="A442" s="4">
        <v>434</v>
      </c>
      <c r="B442" s="4" t="s">
        <v>791</v>
      </c>
      <c r="C442" s="4" t="s">
        <v>1127</v>
      </c>
      <c r="D442" s="4" t="s">
        <v>94</v>
      </c>
      <c r="E442" s="4" t="s">
        <v>780</v>
      </c>
      <c r="F442" s="4" t="s">
        <v>787</v>
      </c>
      <c r="G442" s="14">
        <v>40000</v>
      </c>
      <c r="H442" s="4">
        <v>0</v>
      </c>
      <c r="I442" s="14">
        <f>+G442+H442</f>
        <v>40000</v>
      </c>
      <c r="J442" s="14">
        <f>+I442*2.87%</f>
        <v>1148</v>
      </c>
      <c r="K442" s="14">
        <v>442.65</v>
      </c>
      <c r="L442" s="14">
        <f>+I442*3.04%</f>
        <v>1216</v>
      </c>
      <c r="M442" s="14">
        <v>425</v>
      </c>
      <c r="N442" s="14">
        <f t="shared" si="23"/>
        <v>3231.65</v>
      </c>
      <c r="O442" s="14">
        <f t="shared" si="21"/>
        <v>36768.35</v>
      </c>
      <c r="Q442" s="25"/>
      <c r="R442" s="52">
        <f>VLOOKUP(B442,[1]Hoja2!$A$3:$M$774,13,0)</f>
        <v>36768.35</v>
      </c>
      <c r="S442" s="18">
        <f t="shared" si="22"/>
        <v>0</v>
      </c>
    </row>
    <row r="443" spans="1:19" ht="24.75" customHeight="1" x14ac:dyDescent="0.25">
      <c r="A443" s="4">
        <v>435</v>
      </c>
      <c r="B443" s="4" t="s">
        <v>1064</v>
      </c>
      <c r="C443" s="4" t="s">
        <v>1127</v>
      </c>
      <c r="D443" s="4" t="s">
        <v>160</v>
      </c>
      <c r="E443" s="4" t="s">
        <v>779</v>
      </c>
      <c r="F443" s="4" t="s">
        <v>786</v>
      </c>
      <c r="G443" s="14">
        <v>10000</v>
      </c>
      <c r="H443" s="4">
        <v>0</v>
      </c>
      <c r="I443" s="14">
        <f>+G443+H443</f>
        <v>10000</v>
      </c>
      <c r="J443" s="14">
        <v>287</v>
      </c>
      <c r="K443" s="14">
        <v>0</v>
      </c>
      <c r="L443" s="14">
        <v>304</v>
      </c>
      <c r="M443" s="14">
        <v>25</v>
      </c>
      <c r="N443" s="14">
        <f t="shared" si="23"/>
        <v>616</v>
      </c>
      <c r="O443" s="14">
        <f t="shared" si="21"/>
        <v>9384</v>
      </c>
      <c r="Q443" s="25"/>
      <c r="R443" s="52">
        <f>VLOOKUP(B443,[1]Hoja2!$A$3:$M$774,13,0)</f>
        <v>9384</v>
      </c>
      <c r="S443" s="18">
        <f t="shared" si="22"/>
        <v>0</v>
      </c>
    </row>
    <row r="444" spans="1:19" ht="24.75" customHeight="1" x14ac:dyDescent="0.25">
      <c r="A444" s="4">
        <v>436</v>
      </c>
      <c r="B444" s="1" t="s">
        <v>1174</v>
      </c>
      <c r="C444" s="4" t="s">
        <v>1127</v>
      </c>
      <c r="D444" s="4" t="s">
        <v>156</v>
      </c>
      <c r="E444" s="4" t="s">
        <v>779</v>
      </c>
      <c r="F444" s="4" t="s">
        <v>786</v>
      </c>
      <c r="G444" s="14">
        <v>11000</v>
      </c>
      <c r="H444" s="4">
        <v>0</v>
      </c>
      <c r="I444" s="14">
        <f>+G444+H444</f>
        <v>11000</v>
      </c>
      <c r="J444" s="14">
        <v>315.7</v>
      </c>
      <c r="K444" s="14">
        <v>0</v>
      </c>
      <c r="L444" s="14">
        <v>334.4</v>
      </c>
      <c r="M444" s="14">
        <v>25</v>
      </c>
      <c r="N444" s="14">
        <f t="shared" si="23"/>
        <v>675.09999999999991</v>
      </c>
      <c r="O444" s="14">
        <f t="shared" si="21"/>
        <v>10324.9</v>
      </c>
      <c r="Q444" s="25"/>
      <c r="R444" s="52">
        <f>VLOOKUP(B444,[1]Hoja2!$A$3:$M$774,13,0)</f>
        <v>10324.9</v>
      </c>
      <c r="S444" s="18">
        <f t="shared" si="22"/>
        <v>0</v>
      </c>
    </row>
    <row r="445" spans="1:19" ht="24.75" customHeight="1" x14ac:dyDescent="0.25">
      <c r="A445" s="4">
        <v>437</v>
      </c>
      <c r="B445" s="1" t="s">
        <v>1175</v>
      </c>
      <c r="C445" s="4" t="s">
        <v>1127</v>
      </c>
      <c r="D445" s="4" t="s">
        <v>139</v>
      </c>
      <c r="E445" s="4" t="s">
        <v>779</v>
      </c>
      <c r="F445" s="4" t="s">
        <v>787</v>
      </c>
      <c r="G445" s="14">
        <v>11000</v>
      </c>
      <c r="H445" s="4">
        <v>0</v>
      </c>
      <c r="I445" s="14">
        <f>+G445+H445</f>
        <v>11000</v>
      </c>
      <c r="J445" s="14">
        <v>315.7</v>
      </c>
      <c r="K445" s="14">
        <v>0</v>
      </c>
      <c r="L445" s="14">
        <v>334.4</v>
      </c>
      <c r="M445" s="14">
        <v>25</v>
      </c>
      <c r="N445" s="14">
        <f t="shared" si="23"/>
        <v>675.09999999999991</v>
      </c>
      <c r="O445" s="14">
        <f t="shared" si="21"/>
        <v>10324.9</v>
      </c>
      <c r="Q445" s="25"/>
      <c r="R445" s="52">
        <f>VLOOKUP(B445,[1]Hoja2!$A$3:$M$774,13,0)</f>
        <v>10324.9</v>
      </c>
      <c r="S445" s="18">
        <f t="shared" si="22"/>
        <v>0</v>
      </c>
    </row>
    <row r="446" spans="1:19" ht="24.75" customHeight="1" x14ac:dyDescent="0.25">
      <c r="A446" s="4">
        <v>438</v>
      </c>
      <c r="B446" s="4" t="s">
        <v>581</v>
      </c>
      <c r="C446" s="4" t="s">
        <v>1127</v>
      </c>
      <c r="D446" s="4" t="s">
        <v>160</v>
      </c>
      <c r="E446" s="4" t="s">
        <v>779</v>
      </c>
      <c r="F446" s="4" t="s">
        <v>786</v>
      </c>
      <c r="G446" s="14">
        <v>11000</v>
      </c>
      <c r="H446" s="4">
        <v>0</v>
      </c>
      <c r="I446" s="14">
        <v>11000</v>
      </c>
      <c r="J446" s="14">
        <v>315.7</v>
      </c>
      <c r="K446" s="14">
        <v>0</v>
      </c>
      <c r="L446" s="14">
        <v>334.4</v>
      </c>
      <c r="M446" s="14">
        <v>25</v>
      </c>
      <c r="N446" s="14">
        <f t="shared" si="23"/>
        <v>675.09999999999991</v>
      </c>
      <c r="O446" s="14">
        <f t="shared" si="21"/>
        <v>10324.9</v>
      </c>
      <c r="Q446" s="25"/>
      <c r="R446" s="52">
        <f>VLOOKUP(B446,[1]Hoja2!$A$3:$M$774,13,0)</f>
        <v>10324.9</v>
      </c>
      <c r="S446" s="18">
        <f t="shared" si="22"/>
        <v>0</v>
      </c>
    </row>
    <row r="447" spans="1:19" ht="24.75" customHeight="1" x14ac:dyDescent="0.25">
      <c r="A447" s="4">
        <v>439</v>
      </c>
      <c r="B447" s="4" t="s">
        <v>586</v>
      </c>
      <c r="C447" s="4" t="s">
        <v>1127</v>
      </c>
      <c r="D447" s="4" t="s">
        <v>160</v>
      </c>
      <c r="E447" s="4" t="s">
        <v>779</v>
      </c>
      <c r="F447" s="4" t="s">
        <v>786</v>
      </c>
      <c r="G447" s="14">
        <v>11000</v>
      </c>
      <c r="H447" s="4">
        <v>0</v>
      </c>
      <c r="I447" s="14">
        <v>11000</v>
      </c>
      <c r="J447" s="14">
        <v>315.7</v>
      </c>
      <c r="K447" s="14">
        <v>0</v>
      </c>
      <c r="L447" s="14">
        <v>334.4</v>
      </c>
      <c r="M447" s="14">
        <v>25</v>
      </c>
      <c r="N447" s="14">
        <f t="shared" si="23"/>
        <v>675.09999999999991</v>
      </c>
      <c r="O447" s="14">
        <f t="shared" si="21"/>
        <v>10324.9</v>
      </c>
      <c r="Q447" s="25"/>
      <c r="R447" s="52">
        <f>VLOOKUP(B447,[1]Hoja2!$A$3:$M$774,13,0)</f>
        <v>10324.9</v>
      </c>
      <c r="S447" s="18">
        <f t="shared" si="22"/>
        <v>0</v>
      </c>
    </row>
    <row r="448" spans="1:19" ht="24.75" customHeight="1" x14ac:dyDescent="0.25">
      <c r="A448" s="4">
        <v>440</v>
      </c>
      <c r="B448" s="4" t="s">
        <v>619</v>
      </c>
      <c r="C448" s="4" t="s">
        <v>1127</v>
      </c>
      <c r="D448" s="4" t="s">
        <v>160</v>
      </c>
      <c r="E448" s="4" t="s">
        <v>779</v>
      </c>
      <c r="F448" s="4" t="s">
        <v>786</v>
      </c>
      <c r="G448" s="14">
        <v>11000</v>
      </c>
      <c r="H448" s="4">
        <v>0</v>
      </c>
      <c r="I448" s="14">
        <v>11000</v>
      </c>
      <c r="J448" s="14">
        <v>315.7</v>
      </c>
      <c r="K448" s="14">
        <v>0</v>
      </c>
      <c r="L448" s="14">
        <v>334.4</v>
      </c>
      <c r="M448" s="14">
        <v>25</v>
      </c>
      <c r="N448" s="14">
        <f t="shared" si="23"/>
        <v>675.09999999999991</v>
      </c>
      <c r="O448" s="14">
        <f t="shared" si="21"/>
        <v>10324.9</v>
      </c>
      <c r="Q448" s="25"/>
      <c r="R448" s="52">
        <f>VLOOKUP(B448,[1]Hoja2!$A$3:$M$774,13,0)</f>
        <v>10324.9</v>
      </c>
      <c r="S448" s="18">
        <f t="shared" si="22"/>
        <v>0</v>
      </c>
    </row>
    <row r="449" spans="1:19" ht="24.75" customHeight="1" x14ac:dyDescent="0.25">
      <c r="A449" s="4">
        <v>441</v>
      </c>
      <c r="B449" s="4" t="s">
        <v>623</v>
      </c>
      <c r="C449" s="4" t="s">
        <v>1127</v>
      </c>
      <c r="D449" s="4" t="s">
        <v>45</v>
      </c>
      <c r="E449" s="4" t="s">
        <v>779</v>
      </c>
      <c r="F449" s="4" t="s">
        <v>787</v>
      </c>
      <c r="G449" s="14">
        <v>22050</v>
      </c>
      <c r="H449" s="4">
        <v>0</v>
      </c>
      <c r="I449" s="14">
        <v>22050</v>
      </c>
      <c r="J449" s="14">
        <v>632.84</v>
      </c>
      <c r="K449" s="14">
        <v>0</v>
      </c>
      <c r="L449" s="14">
        <v>670.32</v>
      </c>
      <c r="M449" s="14">
        <v>25</v>
      </c>
      <c r="N449" s="14">
        <f t="shared" si="23"/>
        <v>1328.16</v>
      </c>
      <c r="O449" s="14">
        <f t="shared" si="21"/>
        <v>20721.84</v>
      </c>
      <c r="Q449" s="25"/>
      <c r="R449" s="52">
        <f>VLOOKUP(B449,[1]Hoja2!$A$3:$M$774,13,0)</f>
        <v>20721.84</v>
      </c>
      <c r="S449" s="18">
        <f t="shared" si="22"/>
        <v>0</v>
      </c>
    </row>
    <row r="450" spans="1:19" ht="24.75" customHeight="1" x14ac:dyDescent="0.25">
      <c r="A450" s="4">
        <v>442</v>
      </c>
      <c r="B450" s="4" t="s">
        <v>640</v>
      </c>
      <c r="C450" s="4" t="s">
        <v>1127</v>
      </c>
      <c r="D450" s="4" t="s">
        <v>21</v>
      </c>
      <c r="E450" s="4" t="s">
        <v>778</v>
      </c>
      <c r="F450" s="4" t="s">
        <v>787</v>
      </c>
      <c r="G450" s="14">
        <v>40000</v>
      </c>
      <c r="H450" s="4">
        <v>0</v>
      </c>
      <c r="I450" s="14">
        <v>40000</v>
      </c>
      <c r="J450" s="14">
        <v>1148</v>
      </c>
      <c r="K450" s="14">
        <v>215.78</v>
      </c>
      <c r="L450" s="14">
        <v>1216</v>
      </c>
      <c r="M450" s="32">
        <v>14060.86</v>
      </c>
      <c r="N450" s="14">
        <f t="shared" si="23"/>
        <v>16640.64</v>
      </c>
      <c r="O450" s="14">
        <f t="shared" si="21"/>
        <v>23359.360000000001</v>
      </c>
      <c r="Q450" s="25"/>
      <c r="R450" s="52">
        <f>VLOOKUP(B450,[1]Hoja2!$A$3:$M$774,13,0)</f>
        <v>23359.360000000001</v>
      </c>
      <c r="S450" s="18">
        <f t="shared" si="22"/>
        <v>0</v>
      </c>
    </row>
    <row r="451" spans="1:19" ht="24.75" customHeight="1" x14ac:dyDescent="0.25">
      <c r="A451" s="4">
        <v>443</v>
      </c>
      <c r="B451" s="4" t="s">
        <v>643</v>
      </c>
      <c r="C451" s="4" t="s">
        <v>1127</v>
      </c>
      <c r="D451" s="4" t="s">
        <v>21</v>
      </c>
      <c r="E451" s="4" t="s">
        <v>780</v>
      </c>
      <c r="F451" s="4" t="s">
        <v>786</v>
      </c>
      <c r="G451" s="14">
        <v>40000</v>
      </c>
      <c r="H451" s="4">
        <v>0</v>
      </c>
      <c r="I451" s="14">
        <v>40000</v>
      </c>
      <c r="J451" s="14">
        <f>+I451*2.87%</f>
        <v>1148</v>
      </c>
      <c r="K451" s="14">
        <v>442.65</v>
      </c>
      <c r="L451" s="14">
        <f>+I451*3.04%</f>
        <v>1216</v>
      </c>
      <c r="M451" s="14">
        <v>25</v>
      </c>
      <c r="N451" s="14">
        <f t="shared" si="23"/>
        <v>2831.65</v>
      </c>
      <c r="O451" s="14">
        <f t="shared" ref="O451:O514" si="24">+I451-N451</f>
        <v>37168.35</v>
      </c>
      <c r="Q451" s="25"/>
      <c r="R451" s="52">
        <f>VLOOKUP(B451,[1]Hoja2!$A$3:$M$774,13,0)</f>
        <v>37168.35</v>
      </c>
      <c r="S451" s="18">
        <f t="shared" si="22"/>
        <v>0</v>
      </c>
    </row>
    <row r="452" spans="1:19" ht="24.75" customHeight="1" x14ac:dyDescent="0.25">
      <c r="A452" s="4">
        <v>444</v>
      </c>
      <c r="B452" s="4" t="s">
        <v>654</v>
      </c>
      <c r="C452" s="4" t="s">
        <v>1127</v>
      </c>
      <c r="D452" s="4" t="s">
        <v>148</v>
      </c>
      <c r="E452" s="4" t="s">
        <v>779</v>
      </c>
      <c r="F452" s="4" t="s">
        <v>786</v>
      </c>
      <c r="G452" s="14">
        <v>11000</v>
      </c>
      <c r="H452" s="4">
        <v>0</v>
      </c>
      <c r="I452" s="14">
        <v>11000</v>
      </c>
      <c r="J452" s="14">
        <v>315.7</v>
      </c>
      <c r="K452" s="14">
        <v>0</v>
      </c>
      <c r="L452" s="14">
        <v>334.4</v>
      </c>
      <c r="M452" s="14">
        <v>25</v>
      </c>
      <c r="N452" s="14">
        <f t="shared" si="23"/>
        <v>675.09999999999991</v>
      </c>
      <c r="O452" s="14">
        <f t="shared" si="24"/>
        <v>10324.9</v>
      </c>
      <c r="Q452" s="25"/>
      <c r="R452" s="52">
        <f>VLOOKUP(B452,[1]Hoja2!$A$3:$M$774,13,0)</f>
        <v>10324.9</v>
      </c>
      <c r="S452" s="18">
        <f t="shared" si="22"/>
        <v>0</v>
      </c>
    </row>
    <row r="453" spans="1:19" ht="24.75" customHeight="1" x14ac:dyDescent="0.25">
      <c r="A453" s="4">
        <v>445</v>
      </c>
      <c r="B453" s="4" t="s">
        <v>672</v>
      </c>
      <c r="C453" s="4" t="s">
        <v>1127</v>
      </c>
      <c r="D453" s="4" t="s">
        <v>160</v>
      </c>
      <c r="E453" s="4" t="s">
        <v>779</v>
      </c>
      <c r="F453" s="4" t="s">
        <v>786</v>
      </c>
      <c r="G453" s="14">
        <v>11000</v>
      </c>
      <c r="H453" s="4">
        <v>0</v>
      </c>
      <c r="I453" s="14">
        <v>11000</v>
      </c>
      <c r="J453" s="14">
        <v>315.7</v>
      </c>
      <c r="K453" s="14">
        <v>0</v>
      </c>
      <c r="L453" s="14">
        <v>334.4</v>
      </c>
      <c r="M453" s="14">
        <v>25</v>
      </c>
      <c r="N453" s="14">
        <f t="shared" si="23"/>
        <v>675.09999999999991</v>
      </c>
      <c r="O453" s="14">
        <f t="shared" si="24"/>
        <v>10324.9</v>
      </c>
      <c r="Q453" s="25"/>
      <c r="R453" s="52">
        <f>VLOOKUP(B453,[1]Hoja2!$A$3:$M$774,13,0)</f>
        <v>10324.9</v>
      </c>
      <c r="S453" s="18">
        <f t="shared" si="22"/>
        <v>0</v>
      </c>
    </row>
    <row r="454" spans="1:19" ht="24.75" customHeight="1" x14ac:dyDescent="0.25">
      <c r="A454" s="4">
        <v>446</v>
      </c>
      <c r="B454" s="4" t="s">
        <v>748</v>
      </c>
      <c r="C454" s="4" t="s">
        <v>1127</v>
      </c>
      <c r="D454" s="4" t="s">
        <v>21</v>
      </c>
      <c r="E454" s="4" t="s">
        <v>780</v>
      </c>
      <c r="F454" s="4" t="s">
        <v>786</v>
      </c>
      <c r="G454" s="14">
        <v>40000</v>
      </c>
      <c r="H454" s="4">
        <v>0</v>
      </c>
      <c r="I454" s="14">
        <v>40000</v>
      </c>
      <c r="J454" s="14">
        <f>+I454*2.87%</f>
        <v>1148</v>
      </c>
      <c r="K454" s="14">
        <v>442.65</v>
      </c>
      <c r="L454" s="14">
        <f>+I454*3.04%</f>
        <v>1216</v>
      </c>
      <c r="M454" s="14">
        <v>25</v>
      </c>
      <c r="N454" s="14">
        <f t="shared" si="23"/>
        <v>2831.65</v>
      </c>
      <c r="O454" s="14">
        <f t="shared" si="24"/>
        <v>37168.35</v>
      </c>
      <c r="Q454" s="25"/>
      <c r="R454" s="52">
        <f>VLOOKUP(B454,[1]Hoja2!$A$3:$M$774,13,0)</f>
        <v>37168.35</v>
      </c>
      <c r="S454" s="18">
        <f t="shared" si="22"/>
        <v>0</v>
      </c>
    </row>
    <row r="455" spans="1:19" ht="24.75" customHeight="1" x14ac:dyDescent="0.25">
      <c r="A455" s="4">
        <v>447</v>
      </c>
      <c r="B455" s="4" t="s">
        <v>756</v>
      </c>
      <c r="C455" s="4" t="s">
        <v>1127</v>
      </c>
      <c r="D455" s="4" t="s">
        <v>36</v>
      </c>
      <c r="E455" s="4" t="s">
        <v>778</v>
      </c>
      <c r="F455" s="4" t="s">
        <v>786</v>
      </c>
      <c r="G455" s="14">
        <v>50000</v>
      </c>
      <c r="H455" s="4">
        <v>0</v>
      </c>
      <c r="I455" s="14">
        <v>50000</v>
      </c>
      <c r="J455" s="14">
        <v>1435</v>
      </c>
      <c r="K455" s="14">
        <v>1854</v>
      </c>
      <c r="L455" s="14">
        <v>1520</v>
      </c>
      <c r="M455" s="14">
        <v>1025</v>
      </c>
      <c r="N455" s="14">
        <f t="shared" si="23"/>
        <v>5834</v>
      </c>
      <c r="O455" s="14">
        <f t="shared" si="24"/>
        <v>44166</v>
      </c>
      <c r="Q455" s="25"/>
      <c r="R455" s="52">
        <f>VLOOKUP(B455,[1]Hoja2!$A$3:$M$774,13,0)</f>
        <v>44166</v>
      </c>
      <c r="S455" s="18">
        <f t="shared" si="22"/>
        <v>0</v>
      </c>
    </row>
    <row r="456" spans="1:19" ht="24.75" customHeight="1" x14ac:dyDescent="0.25">
      <c r="A456" s="4">
        <v>448</v>
      </c>
      <c r="B456" s="4" t="s">
        <v>765</v>
      </c>
      <c r="C456" s="4" t="s">
        <v>1127</v>
      </c>
      <c r="D456" s="4" t="s">
        <v>21</v>
      </c>
      <c r="E456" s="4" t="s">
        <v>780</v>
      </c>
      <c r="F456" s="4" t="s">
        <v>786</v>
      </c>
      <c r="G456" s="14">
        <v>50000</v>
      </c>
      <c r="H456" s="4">
        <v>0</v>
      </c>
      <c r="I456" s="14">
        <v>50000</v>
      </c>
      <c r="J456" s="14">
        <v>1435</v>
      </c>
      <c r="K456" s="14">
        <v>1400.27</v>
      </c>
      <c r="L456" s="14">
        <v>1520</v>
      </c>
      <c r="M456" s="14">
        <v>4149.8999999999996</v>
      </c>
      <c r="N456" s="14">
        <f t="shared" si="23"/>
        <v>8505.17</v>
      </c>
      <c r="O456" s="14">
        <f t="shared" si="24"/>
        <v>41494.83</v>
      </c>
      <c r="Q456" s="25"/>
      <c r="R456" s="52">
        <f>VLOOKUP(B456,[1]Hoja2!$A$3:$M$774,13,0)</f>
        <v>41494.83</v>
      </c>
      <c r="S456" s="18">
        <f t="shared" si="22"/>
        <v>0</v>
      </c>
    </row>
    <row r="457" spans="1:19" ht="24.75" customHeight="1" x14ac:dyDescent="0.25">
      <c r="A457" s="4">
        <v>449</v>
      </c>
      <c r="B457" s="4" t="s">
        <v>1147</v>
      </c>
      <c r="C457" s="4" t="s">
        <v>1127</v>
      </c>
      <c r="D457" s="4" t="s">
        <v>160</v>
      </c>
      <c r="E457" s="4" t="s">
        <v>779</v>
      </c>
      <c r="F457" s="4" t="s">
        <v>786</v>
      </c>
      <c r="G457" s="14">
        <v>11000</v>
      </c>
      <c r="H457" s="4">
        <v>0</v>
      </c>
      <c r="I457" s="14">
        <v>11000</v>
      </c>
      <c r="J457" s="14">
        <v>315.7</v>
      </c>
      <c r="K457" s="14">
        <v>0</v>
      </c>
      <c r="L457" s="14">
        <v>334.4</v>
      </c>
      <c r="M457" s="14">
        <v>25</v>
      </c>
      <c r="N457" s="14">
        <f t="shared" si="23"/>
        <v>675.09999999999991</v>
      </c>
      <c r="O457" s="14">
        <f t="shared" si="24"/>
        <v>10324.9</v>
      </c>
      <c r="Q457" s="25"/>
      <c r="R457" s="52">
        <f>VLOOKUP(B457,[1]Hoja2!$A$3:$M$774,13,0)</f>
        <v>10324.9</v>
      </c>
      <c r="S457" s="18">
        <f t="shared" si="22"/>
        <v>0</v>
      </c>
    </row>
    <row r="458" spans="1:19" ht="24.75" customHeight="1" x14ac:dyDescent="0.25">
      <c r="A458" s="4">
        <v>450</v>
      </c>
      <c r="B458" s="4" t="s">
        <v>1327</v>
      </c>
      <c r="C458" s="4" t="s">
        <v>1127</v>
      </c>
      <c r="D458" s="4" t="s">
        <v>308</v>
      </c>
      <c r="E458" s="4" t="s">
        <v>779</v>
      </c>
      <c r="F458" s="4" t="s">
        <v>786</v>
      </c>
      <c r="G458" s="14">
        <v>10000</v>
      </c>
      <c r="H458" s="4">
        <v>0</v>
      </c>
      <c r="I458" s="14">
        <v>10000</v>
      </c>
      <c r="J458" s="14">
        <v>287</v>
      </c>
      <c r="K458" s="14">
        <v>0</v>
      </c>
      <c r="L458" s="14">
        <v>304</v>
      </c>
      <c r="M458" s="14">
        <v>25</v>
      </c>
      <c r="N458" s="14">
        <f t="shared" si="23"/>
        <v>616</v>
      </c>
      <c r="O458" s="14">
        <f t="shared" si="24"/>
        <v>9384</v>
      </c>
      <c r="Q458" s="25"/>
      <c r="R458" s="52">
        <f>VLOOKUP(B458,[1]Hoja2!$A$3:$M$774,13,0)</f>
        <v>9384</v>
      </c>
      <c r="S458" s="18">
        <f t="shared" ref="S458:S521" si="25">+O458-R458</f>
        <v>0</v>
      </c>
    </row>
    <row r="459" spans="1:19" ht="24.75" customHeight="1" x14ac:dyDescent="0.25">
      <c r="A459" s="4">
        <v>451</v>
      </c>
      <c r="B459" s="4" t="s">
        <v>395</v>
      </c>
      <c r="C459" s="4" t="s">
        <v>1322</v>
      </c>
      <c r="D459" s="4" t="s">
        <v>21</v>
      </c>
      <c r="E459" s="4" t="s">
        <v>778</v>
      </c>
      <c r="F459" s="4" t="s">
        <v>787</v>
      </c>
      <c r="G459" s="14">
        <v>50000</v>
      </c>
      <c r="H459" s="4">
        <v>0</v>
      </c>
      <c r="I459" s="14">
        <v>50000</v>
      </c>
      <c r="J459" s="14">
        <v>1435</v>
      </c>
      <c r="K459" s="14">
        <v>1854</v>
      </c>
      <c r="L459" s="14">
        <v>1520</v>
      </c>
      <c r="M459" s="14">
        <v>24185.7</v>
      </c>
      <c r="N459" s="14">
        <f t="shared" si="23"/>
        <v>28994.7</v>
      </c>
      <c r="O459" s="14">
        <f t="shared" si="24"/>
        <v>21005.3</v>
      </c>
      <c r="Q459" s="25"/>
      <c r="R459" s="52">
        <f>VLOOKUP(B459,[1]Hoja2!$A$3:$M$774,13,0)</f>
        <v>21005.3</v>
      </c>
      <c r="S459" s="18">
        <f t="shared" si="25"/>
        <v>0</v>
      </c>
    </row>
    <row r="460" spans="1:19" ht="24.75" customHeight="1" x14ac:dyDescent="0.25">
      <c r="A460" s="4">
        <v>452</v>
      </c>
      <c r="B460" s="4" t="s">
        <v>20</v>
      </c>
      <c r="C460" s="4" t="s">
        <v>1233</v>
      </c>
      <c r="D460" s="4" t="s">
        <v>21</v>
      </c>
      <c r="E460" s="4" t="s">
        <v>778</v>
      </c>
      <c r="F460" s="4" t="s">
        <v>786</v>
      </c>
      <c r="G460" s="14">
        <v>50000</v>
      </c>
      <c r="H460" s="4">
        <v>0</v>
      </c>
      <c r="I460" s="14">
        <v>50000</v>
      </c>
      <c r="J460" s="14">
        <v>1435</v>
      </c>
      <c r="K460" s="14">
        <v>1854</v>
      </c>
      <c r="L460" s="14">
        <v>1520</v>
      </c>
      <c r="M460" s="14">
        <v>525</v>
      </c>
      <c r="N460" s="14">
        <f t="shared" si="23"/>
        <v>5334</v>
      </c>
      <c r="O460" s="14">
        <f t="shared" si="24"/>
        <v>44666</v>
      </c>
      <c r="Q460" s="25"/>
      <c r="R460" s="52">
        <f>VLOOKUP(B460,[1]Hoja2!$A$3:$M$774,13,0)</f>
        <v>44666</v>
      </c>
      <c r="S460" s="18">
        <f t="shared" si="25"/>
        <v>0</v>
      </c>
    </row>
    <row r="461" spans="1:19" ht="24.75" customHeight="1" x14ac:dyDescent="0.25">
      <c r="A461" s="4">
        <v>453</v>
      </c>
      <c r="B461" s="4" t="s">
        <v>78</v>
      </c>
      <c r="C461" s="4" t="s">
        <v>1233</v>
      </c>
      <c r="D461" s="4" t="s">
        <v>59</v>
      </c>
      <c r="E461" s="4" t="s">
        <v>780</v>
      </c>
      <c r="F461" s="4" t="s">
        <v>786</v>
      </c>
      <c r="G461" s="14">
        <v>50000</v>
      </c>
      <c r="H461" s="4">
        <v>0</v>
      </c>
      <c r="I461" s="14">
        <v>50000</v>
      </c>
      <c r="J461" s="14">
        <v>1435</v>
      </c>
      <c r="K461" s="32">
        <v>1627.13</v>
      </c>
      <c r="L461" s="14">
        <v>1520</v>
      </c>
      <c r="M461" s="32">
        <v>3269.75</v>
      </c>
      <c r="N461" s="14">
        <f t="shared" si="23"/>
        <v>7851.88</v>
      </c>
      <c r="O461" s="14">
        <f t="shared" si="24"/>
        <v>42148.12</v>
      </c>
      <c r="Q461" s="25"/>
      <c r="R461" s="52">
        <f>VLOOKUP(B461,[1]Hoja2!$A$3:$M$774,13,0)</f>
        <v>42148.12</v>
      </c>
      <c r="S461" s="18">
        <f t="shared" si="25"/>
        <v>0</v>
      </c>
    </row>
    <row r="462" spans="1:19" ht="24.75" customHeight="1" x14ac:dyDescent="0.25">
      <c r="A462" s="4">
        <v>454</v>
      </c>
      <c r="B462" s="4" t="s">
        <v>74</v>
      </c>
      <c r="C462" s="4" t="s">
        <v>1233</v>
      </c>
      <c r="D462" s="4" t="s">
        <v>36</v>
      </c>
      <c r="E462" s="4" t="s">
        <v>778</v>
      </c>
      <c r="F462" s="4" t="s">
        <v>786</v>
      </c>
      <c r="G462" s="14">
        <v>50000</v>
      </c>
      <c r="H462" s="4">
        <v>0</v>
      </c>
      <c r="I462" s="14">
        <v>50000</v>
      </c>
      <c r="J462" s="14">
        <v>1435</v>
      </c>
      <c r="K462" s="14">
        <v>1854</v>
      </c>
      <c r="L462" s="14">
        <v>1520</v>
      </c>
      <c r="M462" s="14">
        <v>2525</v>
      </c>
      <c r="N462" s="14">
        <f t="shared" si="23"/>
        <v>7334</v>
      </c>
      <c r="O462" s="14">
        <f t="shared" si="24"/>
        <v>42666</v>
      </c>
      <c r="Q462" s="25"/>
      <c r="R462" s="52">
        <f>VLOOKUP(B462,[1]Hoja2!$A$3:$M$774,13,0)</f>
        <v>42666</v>
      </c>
      <c r="S462" s="18">
        <f t="shared" si="25"/>
        <v>0</v>
      </c>
    </row>
    <row r="463" spans="1:19" ht="24.75" customHeight="1" x14ac:dyDescent="0.25">
      <c r="A463" s="4">
        <v>455</v>
      </c>
      <c r="B463" s="4" t="s">
        <v>452</v>
      </c>
      <c r="C463" s="4" t="s">
        <v>1233</v>
      </c>
      <c r="D463" s="4" t="s">
        <v>21</v>
      </c>
      <c r="E463" s="4" t="s">
        <v>778</v>
      </c>
      <c r="F463" s="4" t="s">
        <v>787</v>
      </c>
      <c r="G463" s="14">
        <v>50000</v>
      </c>
      <c r="H463" s="4">
        <v>0</v>
      </c>
      <c r="I463" s="14">
        <v>50000</v>
      </c>
      <c r="J463" s="14">
        <v>1435</v>
      </c>
      <c r="K463" s="14">
        <v>1627.13</v>
      </c>
      <c r="L463" s="14">
        <v>1520</v>
      </c>
      <c r="M463" s="14">
        <v>1937.45</v>
      </c>
      <c r="N463" s="14">
        <f t="shared" si="23"/>
        <v>6519.58</v>
      </c>
      <c r="O463" s="14">
        <f t="shared" si="24"/>
        <v>43480.42</v>
      </c>
      <c r="Q463" s="25"/>
      <c r="R463" s="52">
        <f>VLOOKUP(B463,[1]Hoja2!$A$3:$M$774,13,0)</f>
        <v>43480.42</v>
      </c>
      <c r="S463" s="18">
        <f t="shared" si="25"/>
        <v>0</v>
      </c>
    </row>
    <row r="464" spans="1:19" ht="24.75" customHeight="1" x14ac:dyDescent="0.25">
      <c r="A464" s="4">
        <v>456</v>
      </c>
      <c r="B464" s="4" t="s">
        <v>1087</v>
      </c>
      <c r="C464" s="4" t="s">
        <v>1233</v>
      </c>
      <c r="D464" s="4" t="s">
        <v>350</v>
      </c>
      <c r="E464" s="4" t="s">
        <v>780</v>
      </c>
      <c r="F464" s="4" t="s">
        <v>786</v>
      </c>
      <c r="G464" s="14">
        <v>30000</v>
      </c>
      <c r="H464" s="4">
        <v>0</v>
      </c>
      <c r="I464" s="14">
        <v>30000</v>
      </c>
      <c r="J464" s="14">
        <v>861</v>
      </c>
      <c r="K464" s="14">
        <v>0</v>
      </c>
      <c r="L464" s="14">
        <v>912</v>
      </c>
      <c r="M464" s="14">
        <v>25</v>
      </c>
      <c r="N464" s="14">
        <v>1798</v>
      </c>
      <c r="O464" s="14">
        <v>28202</v>
      </c>
      <c r="Q464" s="25"/>
      <c r="R464" s="52">
        <f>VLOOKUP(B464,[1]Hoja2!$A$3:$M$774,13,0)</f>
        <v>28202</v>
      </c>
      <c r="S464" s="18">
        <f t="shared" si="25"/>
        <v>0</v>
      </c>
    </row>
    <row r="465" spans="1:19" ht="24.75" customHeight="1" x14ac:dyDescent="0.25">
      <c r="A465" s="4">
        <v>457</v>
      </c>
      <c r="B465" s="4" t="s">
        <v>454</v>
      </c>
      <c r="C465" s="4" t="s">
        <v>1233</v>
      </c>
      <c r="D465" s="4" t="s">
        <v>160</v>
      </c>
      <c r="E465" s="4" t="s">
        <v>779</v>
      </c>
      <c r="F465" s="4" t="s">
        <v>786</v>
      </c>
      <c r="G465" s="14">
        <v>11000</v>
      </c>
      <c r="H465" s="4">
        <v>0</v>
      </c>
      <c r="I465" s="14">
        <v>11000</v>
      </c>
      <c r="J465" s="14">
        <v>315.7</v>
      </c>
      <c r="K465" s="14">
        <v>0</v>
      </c>
      <c r="L465" s="14">
        <v>334.4</v>
      </c>
      <c r="M465" s="14">
        <v>25</v>
      </c>
      <c r="N465" s="14">
        <f t="shared" si="23"/>
        <v>675.09999999999991</v>
      </c>
      <c r="O465" s="14">
        <f t="shared" si="24"/>
        <v>10324.9</v>
      </c>
      <c r="Q465" s="25"/>
      <c r="R465" s="52">
        <f>VLOOKUP(B465,[1]Hoja2!$A$3:$M$774,13,0)</f>
        <v>10324.9</v>
      </c>
      <c r="S465" s="18">
        <f t="shared" si="25"/>
        <v>0</v>
      </c>
    </row>
    <row r="466" spans="1:19" ht="24.75" customHeight="1" x14ac:dyDescent="0.25">
      <c r="A466" s="4">
        <v>458</v>
      </c>
      <c r="B466" s="4" t="s">
        <v>92</v>
      </c>
      <c r="C466" s="4" t="s">
        <v>1233</v>
      </c>
      <c r="D466" s="4" t="s">
        <v>94</v>
      </c>
      <c r="E466" s="4" t="s">
        <v>780</v>
      </c>
      <c r="F466" s="4" t="s">
        <v>786</v>
      </c>
      <c r="G466" s="14">
        <v>50000</v>
      </c>
      <c r="H466" s="4">
        <v>0</v>
      </c>
      <c r="I466" s="14">
        <v>50000</v>
      </c>
      <c r="J466" s="14">
        <v>1435</v>
      </c>
      <c r="K466" s="14">
        <v>1627.13</v>
      </c>
      <c r="L466" s="14">
        <v>1520</v>
      </c>
      <c r="M466" s="20">
        <v>2537.4499999999998</v>
      </c>
      <c r="N466" s="14">
        <f t="shared" si="23"/>
        <v>7119.58</v>
      </c>
      <c r="O466" s="14">
        <f t="shared" si="24"/>
        <v>42880.42</v>
      </c>
      <c r="Q466" s="25"/>
      <c r="R466" s="52">
        <f>VLOOKUP(B466,[1]Hoja2!$A$3:$M$774,13,0)</f>
        <v>42880.42</v>
      </c>
      <c r="S466" s="18">
        <f t="shared" si="25"/>
        <v>0</v>
      </c>
    </row>
    <row r="467" spans="1:19" ht="24.75" customHeight="1" x14ac:dyDescent="0.25">
      <c r="A467" s="4">
        <v>459</v>
      </c>
      <c r="B467" s="4" t="s">
        <v>159</v>
      </c>
      <c r="C467" s="4" t="s">
        <v>1233</v>
      </c>
      <c r="D467" s="4" t="s">
        <v>160</v>
      </c>
      <c r="E467" s="4" t="s">
        <v>779</v>
      </c>
      <c r="F467" s="4" t="s">
        <v>786</v>
      </c>
      <c r="G467" s="14">
        <v>11000</v>
      </c>
      <c r="H467" s="4">
        <v>0</v>
      </c>
      <c r="I467" s="14">
        <v>11000</v>
      </c>
      <c r="J467" s="14">
        <v>315.7</v>
      </c>
      <c r="K467" s="14">
        <v>0</v>
      </c>
      <c r="L467" s="14">
        <v>334.4</v>
      </c>
      <c r="M467" s="14">
        <v>25</v>
      </c>
      <c r="N467" s="14">
        <f t="shared" si="23"/>
        <v>675.09999999999991</v>
      </c>
      <c r="O467" s="14">
        <f t="shared" si="24"/>
        <v>10324.9</v>
      </c>
      <c r="Q467" s="25"/>
      <c r="R467" s="52">
        <f>VLOOKUP(B467,[1]Hoja2!$A$3:$M$774,13,0)</f>
        <v>10324.9</v>
      </c>
      <c r="S467" s="18">
        <f t="shared" si="25"/>
        <v>0</v>
      </c>
    </row>
    <row r="468" spans="1:19" ht="24.75" customHeight="1" x14ac:dyDescent="0.25">
      <c r="A468" s="4">
        <v>460</v>
      </c>
      <c r="B468" s="4" t="s">
        <v>97</v>
      </c>
      <c r="C468" s="4" t="s">
        <v>1233</v>
      </c>
      <c r="D468" s="4" t="s">
        <v>21</v>
      </c>
      <c r="E468" s="4" t="s">
        <v>780</v>
      </c>
      <c r="F468" s="4" t="s">
        <v>786</v>
      </c>
      <c r="G468" s="14">
        <v>50000</v>
      </c>
      <c r="H468" s="4">
        <v>0</v>
      </c>
      <c r="I468" s="14">
        <v>50000</v>
      </c>
      <c r="J468" s="14">
        <v>1435</v>
      </c>
      <c r="K468" s="14">
        <v>1854</v>
      </c>
      <c r="L468" s="14">
        <v>1520</v>
      </c>
      <c r="M468" s="14">
        <v>425</v>
      </c>
      <c r="N468" s="14">
        <f t="shared" si="23"/>
        <v>5234</v>
      </c>
      <c r="O468" s="14">
        <f t="shared" si="24"/>
        <v>44766</v>
      </c>
      <c r="Q468" s="25"/>
      <c r="R468" s="52">
        <f>VLOOKUP(B468,[1]Hoja2!$A$3:$M$774,13,0)</f>
        <v>44766</v>
      </c>
      <c r="S468" s="18">
        <f t="shared" si="25"/>
        <v>0</v>
      </c>
    </row>
    <row r="469" spans="1:19" ht="24.75" customHeight="1" x14ac:dyDescent="0.25">
      <c r="A469" s="4">
        <v>461</v>
      </c>
      <c r="B469" s="4" t="s">
        <v>178</v>
      </c>
      <c r="C469" s="4" t="s">
        <v>1233</v>
      </c>
      <c r="D469" s="4" t="s">
        <v>148</v>
      </c>
      <c r="E469" s="4" t="s">
        <v>779</v>
      </c>
      <c r="F469" s="4" t="s">
        <v>786</v>
      </c>
      <c r="G469" s="14">
        <v>11000</v>
      </c>
      <c r="H469" s="4">
        <v>0</v>
      </c>
      <c r="I469" s="14">
        <v>11000</v>
      </c>
      <c r="J469" s="14">
        <v>315.7</v>
      </c>
      <c r="K469" s="14">
        <v>0</v>
      </c>
      <c r="L469" s="14">
        <v>334.4</v>
      </c>
      <c r="M469" s="14">
        <v>25</v>
      </c>
      <c r="N469" s="14">
        <f t="shared" si="23"/>
        <v>675.09999999999991</v>
      </c>
      <c r="O469" s="14">
        <f t="shared" si="24"/>
        <v>10324.9</v>
      </c>
      <c r="Q469" s="25"/>
      <c r="R469" s="52">
        <f>VLOOKUP(B469,[1]Hoja2!$A$3:$M$774,13,0)</f>
        <v>10324.9</v>
      </c>
      <c r="S469" s="18">
        <f t="shared" si="25"/>
        <v>0</v>
      </c>
    </row>
    <row r="470" spans="1:19" ht="24.75" customHeight="1" x14ac:dyDescent="0.25">
      <c r="A470" s="4">
        <v>462</v>
      </c>
      <c r="B470" s="4" t="s">
        <v>183</v>
      </c>
      <c r="C470" s="4" t="s">
        <v>1233</v>
      </c>
      <c r="D470" s="4" t="s">
        <v>27</v>
      </c>
      <c r="E470" s="4" t="s">
        <v>780</v>
      </c>
      <c r="F470" s="4" t="s">
        <v>786</v>
      </c>
      <c r="G470" s="14">
        <v>50000</v>
      </c>
      <c r="H470" s="4">
        <v>0</v>
      </c>
      <c r="I470" s="14">
        <v>50000</v>
      </c>
      <c r="J470" s="14">
        <v>1435</v>
      </c>
      <c r="K470" s="32">
        <v>1854</v>
      </c>
      <c r="L470" s="14">
        <v>1520</v>
      </c>
      <c r="M470" s="32">
        <v>9999.09</v>
      </c>
      <c r="N470" s="14">
        <f t="shared" si="23"/>
        <v>14808.09</v>
      </c>
      <c r="O470" s="14">
        <f t="shared" si="24"/>
        <v>35191.910000000003</v>
      </c>
      <c r="Q470" s="25"/>
      <c r="R470" s="52">
        <f>VLOOKUP(B470,[1]Hoja2!$A$3:$M$774,13,0)</f>
        <v>35191.910000000003</v>
      </c>
      <c r="S470" s="18">
        <f t="shared" si="25"/>
        <v>0</v>
      </c>
    </row>
    <row r="471" spans="1:19" ht="24.75" customHeight="1" x14ac:dyDescent="0.25">
      <c r="A471" s="4">
        <v>463</v>
      </c>
      <c r="B471" s="4" t="s">
        <v>190</v>
      </c>
      <c r="C471" s="4" t="s">
        <v>1233</v>
      </c>
      <c r="D471" s="4" t="s">
        <v>21</v>
      </c>
      <c r="E471" s="4" t="s">
        <v>780</v>
      </c>
      <c r="F471" s="4" t="s">
        <v>786</v>
      </c>
      <c r="G471" s="14">
        <v>50000</v>
      </c>
      <c r="H471" s="4">
        <v>0</v>
      </c>
      <c r="I471" s="14">
        <v>50000</v>
      </c>
      <c r="J471" s="14">
        <v>1435</v>
      </c>
      <c r="K471" s="14">
        <v>1854</v>
      </c>
      <c r="L471" s="14">
        <v>1520</v>
      </c>
      <c r="M471" s="14">
        <v>425</v>
      </c>
      <c r="N471" s="14">
        <f t="shared" si="23"/>
        <v>5234</v>
      </c>
      <c r="O471" s="14">
        <f t="shared" si="24"/>
        <v>44766</v>
      </c>
      <c r="Q471" s="25"/>
      <c r="R471" s="52">
        <f>VLOOKUP(B471,[1]Hoja2!$A$3:$M$774,13,0)</f>
        <v>44766</v>
      </c>
      <c r="S471" s="18">
        <f t="shared" si="25"/>
        <v>0</v>
      </c>
    </row>
    <row r="472" spans="1:19" ht="24.75" customHeight="1" x14ac:dyDescent="0.25">
      <c r="A472" s="4">
        <v>464</v>
      </c>
      <c r="B472" s="4" t="s">
        <v>207</v>
      </c>
      <c r="C472" s="4" t="s">
        <v>1233</v>
      </c>
      <c r="D472" s="4" t="s">
        <v>158</v>
      </c>
      <c r="E472" s="4" t="s">
        <v>780</v>
      </c>
      <c r="F472" s="4" t="s">
        <v>787</v>
      </c>
      <c r="G472" s="14">
        <v>31500</v>
      </c>
      <c r="H472" s="4">
        <v>0</v>
      </c>
      <c r="I472" s="14">
        <v>31500</v>
      </c>
      <c r="J472" s="14">
        <v>904.05</v>
      </c>
      <c r="K472" s="14">
        <v>0</v>
      </c>
      <c r="L472" s="14">
        <v>957.6</v>
      </c>
      <c r="M472" s="14">
        <v>25</v>
      </c>
      <c r="N472" s="14">
        <f t="shared" si="23"/>
        <v>1886.65</v>
      </c>
      <c r="O472" s="14">
        <f t="shared" si="24"/>
        <v>29613.35</v>
      </c>
      <c r="Q472" s="25"/>
      <c r="R472" s="52">
        <f>VLOOKUP(B472,[1]Hoja2!$A$3:$M$774,13,0)</f>
        <v>29613.35</v>
      </c>
      <c r="S472" s="18">
        <f t="shared" si="25"/>
        <v>0</v>
      </c>
    </row>
    <row r="473" spans="1:19" ht="24.75" customHeight="1" x14ac:dyDescent="0.25">
      <c r="A473" s="4">
        <v>465</v>
      </c>
      <c r="B473" s="4" t="s">
        <v>219</v>
      </c>
      <c r="C473" s="4" t="s">
        <v>1233</v>
      </c>
      <c r="D473" s="4" t="s">
        <v>160</v>
      </c>
      <c r="E473" s="4" t="s">
        <v>779</v>
      </c>
      <c r="F473" s="4" t="s">
        <v>786</v>
      </c>
      <c r="G473" s="14">
        <v>11000</v>
      </c>
      <c r="H473" s="4">
        <v>0</v>
      </c>
      <c r="I473" s="14">
        <v>11000</v>
      </c>
      <c r="J473" s="14">
        <v>315.7</v>
      </c>
      <c r="K473" s="14">
        <v>0</v>
      </c>
      <c r="L473" s="14">
        <v>334.4</v>
      </c>
      <c r="M473" s="14">
        <v>4481.62</v>
      </c>
      <c r="N473" s="14">
        <f t="shared" si="23"/>
        <v>5131.7199999999993</v>
      </c>
      <c r="O473" s="14">
        <f t="shared" si="24"/>
        <v>5868.2800000000007</v>
      </c>
      <c r="Q473" s="25"/>
      <c r="R473" s="52">
        <f>VLOOKUP(B473,[1]Hoja2!$A$3:$M$774,13,0)</f>
        <v>5868.28</v>
      </c>
      <c r="S473" s="18">
        <f t="shared" si="25"/>
        <v>0</v>
      </c>
    </row>
    <row r="474" spans="1:19" ht="24.75" customHeight="1" x14ac:dyDescent="0.25">
      <c r="A474" s="4">
        <v>466</v>
      </c>
      <c r="B474" s="4" t="s">
        <v>298</v>
      </c>
      <c r="C474" s="4" t="s">
        <v>1233</v>
      </c>
      <c r="D474" s="4" t="s">
        <v>160</v>
      </c>
      <c r="E474" s="4" t="s">
        <v>779</v>
      </c>
      <c r="F474" s="4" t="s">
        <v>786</v>
      </c>
      <c r="G474" s="14">
        <v>11000</v>
      </c>
      <c r="H474" s="4">
        <v>0</v>
      </c>
      <c r="I474" s="14">
        <v>11000</v>
      </c>
      <c r="J474" s="14">
        <v>315.7</v>
      </c>
      <c r="K474" s="14">
        <v>0</v>
      </c>
      <c r="L474" s="14">
        <v>334.4</v>
      </c>
      <c r="M474" s="14">
        <v>25</v>
      </c>
      <c r="N474" s="14">
        <f t="shared" si="23"/>
        <v>675.09999999999991</v>
      </c>
      <c r="O474" s="14">
        <f t="shared" si="24"/>
        <v>10324.9</v>
      </c>
      <c r="Q474" s="25"/>
      <c r="R474" s="52">
        <f>VLOOKUP(B474,[1]Hoja2!$A$3:$M$774,13,0)</f>
        <v>10324.9</v>
      </c>
      <c r="S474" s="18">
        <f t="shared" si="25"/>
        <v>0</v>
      </c>
    </row>
    <row r="475" spans="1:19" ht="24.75" customHeight="1" x14ac:dyDescent="0.25">
      <c r="A475" s="4">
        <v>467</v>
      </c>
      <c r="B475" s="4" t="s">
        <v>305</v>
      </c>
      <c r="C475" s="4" t="s">
        <v>1233</v>
      </c>
      <c r="D475" s="4" t="s">
        <v>160</v>
      </c>
      <c r="E475" s="4" t="s">
        <v>779</v>
      </c>
      <c r="F475" s="4" t="s">
        <v>786</v>
      </c>
      <c r="G475" s="14">
        <v>11000</v>
      </c>
      <c r="H475" s="4">
        <v>0</v>
      </c>
      <c r="I475" s="14">
        <v>11000</v>
      </c>
      <c r="J475" s="14">
        <v>315.7</v>
      </c>
      <c r="K475" s="14">
        <v>0</v>
      </c>
      <c r="L475" s="14">
        <v>334.4</v>
      </c>
      <c r="M475" s="14">
        <v>25</v>
      </c>
      <c r="N475" s="14">
        <f t="shared" si="23"/>
        <v>675.09999999999991</v>
      </c>
      <c r="O475" s="14">
        <f t="shared" si="24"/>
        <v>10324.9</v>
      </c>
      <c r="Q475" s="25"/>
      <c r="R475" s="52">
        <f>VLOOKUP(B475,[1]Hoja2!$A$3:$M$774,13,0)</f>
        <v>10324.9</v>
      </c>
      <c r="S475" s="18">
        <f t="shared" si="25"/>
        <v>0</v>
      </c>
    </row>
    <row r="476" spans="1:19" ht="24.75" customHeight="1" x14ac:dyDescent="0.25">
      <c r="A476" s="4">
        <v>468</v>
      </c>
      <c r="B476" s="4" t="s">
        <v>323</v>
      </c>
      <c r="C476" s="4" t="s">
        <v>1233</v>
      </c>
      <c r="D476" s="4" t="s">
        <v>160</v>
      </c>
      <c r="E476" s="4" t="s">
        <v>779</v>
      </c>
      <c r="F476" s="4" t="s">
        <v>786</v>
      </c>
      <c r="G476" s="14">
        <v>11000</v>
      </c>
      <c r="H476" s="4">
        <v>0</v>
      </c>
      <c r="I476" s="14">
        <v>11000</v>
      </c>
      <c r="J476" s="14">
        <v>315.7</v>
      </c>
      <c r="K476" s="14">
        <v>0</v>
      </c>
      <c r="L476" s="14">
        <v>334.4</v>
      </c>
      <c r="M476" s="14">
        <v>25</v>
      </c>
      <c r="N476" s="14">
        <f t="shared" si="23"/>
        <v>675.09999999999991</v>
      </c>
      <c r="O476" s="14">
        <f t="shared" si="24"/>
        <v>10324.9</v>
      </c>
      <c r="Q476" s="25"/>
      <c r="R476" s="52">
        <f>VLOOKUP(B476,[1]Hoja2!$A$3:$M$774,13,0)</f>
        <v>10324.9</v>
      </c>
      <c r="S476" s="18">
        <f t="shared" si="25"/>
        <v>0</v>
      </c>
    </row>
    <row r="477" spans="1:19" ht="24.75" customHeight="1" x14ac:dyDescent="0.25">
      <c r="A477" s="4">
        <v>469</v>
      </c>
      <c r="B477" s="4" t="s">
        <v>333</v>
      </c>
      <c r="C477" s="4" t="s">
        <v>1233</v>
      </c>
      <c r="D477" s="4" t="s">
        <v>45</v>
      </c>
      <c r="E477" s="4" t="s">
        <v>778</v>
      </c>
      <c r="F477" s="4" t="s">
        <v>786</v>
      </c>
      <c r="G477" s="14">
        <v>22050</v>
      </c>
      <c r="H477" s="4">
        <v>0</v>
      </c>
      <c r="I477" s="14">
        <v>22050</v>
      </c>
      <c r="J477" s="14">
        <v>632.84</v>
      </c>
      <c r="K477" s="14">
        <v>0</v>
      </c>
      <c r="L477" s="14">
        <v>670.32</v>
      </c>
      <c r="M477" s="14">
        <v>25</v>
      </c>
      <c r="N477" s="14">
        <f t="shared" si="23"/>
        <v>1328.16</v>
      </c>
      <c r="O477" s="14">
        <f t="shared" si="24"/>
        <v>20721.84</v>
      </c>
      <c r="Q477" s="25"/>
      <c r="R477" s="52">
        <f>VLOOKUP(B477,[1]Hoja2!$A$3:$M$774,13,0)</f>
        <v>20721.84</v>
      </c>
      <c r="S477" s="18">
        <f t="shared" si="25"/>
        <v>0</v>
      </c>
    </row>
    <row r="478" spans="1:19" ht="24.75" customHeight="1" x14ac:dyDescent="0.25">
      <c r="A478" s="4">
        <v>470</v>
      </c>
      <c r="B478" s="4" t="s">
        <v>337</v>
      </c>
      <c r="C478" s="4" t="s">
        <v>1233</v>
      </c>
      <c r="D478" s="4" t="s">
        <v>148</v>
      </c>
      <c r="E478" s="4" t="s">
        <v>779</v>
      </c>
      <c r="F478" s="4" t="s">
        <v>786</v>
      </c>
      <c r="G478" s="14">
        <v>11000</v>
      </c>
      <c r="H478" s="4">
        <v>0</v>
      </c>
      <c r="I478" s="14">
        <v>11000</v>
      </c>
      <c r="J478" s="14">
        <v>315.7</v>
      </c>
      <c r="K478" s="14">
        <v>0</v>
      </c>
      <c r="L478" s="14">
        <v>334.4</v>
      </c>
      <c r="M478" s="14">
        <v>25</v>
      </c>
      <c r="N478" s="14">
        <f t="shared" si="23"/>
        <v>675.09999999999991</v>
      </c>
      <c r="O478" s="14">
        <f t="shared" si="24"/>
        <v>10324.9</v>
      </c>
      <c r="Q478" s="25"/>
      <c r="R478" s="52">
        <f>VLOOKUP(B478,[1]Hoja2!$A$3:$M$774,13,0)</f>
        <v>10324.9</v>
      </c>
      <c r="S478" s="18">
        <f t="shared" si="25"/>
        <v>0</v>
      </c>
    </row>
    <row r="479" spans="1:19" ht="24.75" customHeight="1" x14ac:dyDescent="0.25">
      <c r="A479" s="4">
        <v>471</v>
      </c>
      <c r="B479" s="4" t="s">
        <v>338</v>
      </c>
      <c r="C479" s="4" t="s">
        <v>1233</v>
      </c>
      <c r="D479" s="4" t="s">
        <v>160</v>
      </c>
      <c r="E479" s="4" t="s">
        <v>779</v>
      </c>
      <c r="F479" s="4" t="s">
        <v>786</v>
      </c>
      <c r="G479" s="14">
        <v>11000</v>
      </c>
      <c r="H479" s="4">
        <v>0</v>
      </c>
      <c r="I479" s="14">
        <v>11000</v>
      </c>
      <c r="J479" s="14">
        <v>315.7</v>
      </c>
      <c r="K479" s="14">
        <v>0</v>
      </c>
      <c r="L479" s="14">
        <v>334.4</v>
      </c>
      <c r="M479" s="14">
        <v>25</v>
      </c>
      <c r="N479" s="14">
        <f t="shared" si="23"/>
        <v>675.09999999999991</v>
      </c>
      <c r="O479" s="14">
        <f t="shared" si="24"/>
        <v>10324.9</v>
      </c>
      <c r="Q479" s="25"/>
      <c r="R479" s="52">
        <f>VLOOKUP(B479,[1]Hoja2!$A$3:$M$774,13,0)</f>
        <v>10324.9</v>
      </c>
      <c r="S479" s="18">
        <f t="shared" si="25"/>
        <v>0</v>
      </c>
    </row>
    <row r="480" spans="1:19" ht="24.75" customHeight="1" x14ac:dyDescent="0.25">
      <c r="A480" s="4">
        <v>472</v>
      </c>
      <c r="B480" s="4" t="s">
        <v>383</v>
      </c>
      <c r="C480" s="4" t="s">
        <v>1233</v>
      </c>
      <c r="D480" s="4" t="s">
        <v>160</v>
      </c>
      <c r="E480" s="4" t="s">
        <v>779</v>
      </c>
      <c r="F480" s="4" t="s">
        <v>786</v>
      </c>
      <c r="G480" s="14">
        <v>11000</v>
      </c>
      <c r="H480" s="4">
        <v>0</v>
      </c>
      <c r="I480" s="14">
        <v>11000</v>
      </c>
      <c r="J480" s="14">
        <v>315.7</v>
      </c>
      <c r="K480" s="14">
        <v>0</v>
      </c>
      <c r="L480" s="14">
        <v>334.4</v>
      </c>
      <c r="M480" s="14">
        <v>25</v>
      </c>
      <c r="N480" s="14">
        <f t="shared" si="23"/>
        <v>675.09999999999991</v>
      </c>
      <c r="O480" s="14">
        <f t="shared" si="24"/>
        <v>10324.9</v>
      </c>
      <c r="Q480" s="25"/>
      <c r="R480" s="52">
        <f>VLOOKUP(B480,[1]Hoja2!$A$3:$M$774,13,0)</f>
        <v>10324.9</v>
      </c>
      <c r="S480" s="18">
        <f t="shared" si="25"/>
        <v>0</v>
      </c>
    </row>
    <row r="481" spans="1:19" ht="24.75" customHeight="1" x14ac:dyDescent="0.25">
      <c r="A481" s="4">
        <v>473</v>
      </c>
      <c r="B481" s="4" t="s">
        <v>423</v>
      </c>
      <c r="C481" s="4" t="s">
        <v>1233</v>
      </c>
      <c r="D481" s="4" t="s">
        <v>160</v>
      </c>
      <c r="E481" s="4" t="s">
        <v>779</v>
      </c>
      <c r="F481" s="4" t="s">
        <v>786</v>
      </c>
      <c r="G481" s="14">
        <v>11000</v>
      </c>
      <c r="H481" s="4">
        <v>0</v>
      </c>
      <c r="I481" s="14">
        <v>11000</v>
      </c>
      <c r="J481" s="14">
        <v>315.7</v>
      </c>
      <c r="K481" s="14">
        <v>0</v>
      </c>
      <c r="L481" s="14">
        <v>334.4</v>
      </c>
      <c r="M481" s="14">
        <v>25</v>
      </c>
      <c r="N481" s="14">
        <f t="shared" si="23"/>
        <v>675.09999999999991</v>
      </c>
      <c r="O481" s="14">
        <f t="shared" si="24"/>
        <v>10324.9</v>
      </c>
      <c r="Q481" s="25"/>
      <c r="R481" s="52">
        <f>VLOOKUP(B481,[1]Hoja2!$A$3:$M$774,13,0)</f>
        <v>10324.9</v>
      </c>
      <c r="S481" s="18">
        <f t="shared" si="25"/>
        <v>0</v>
      </c>
    </row>
    <row r="482" spans="1:19" ht="24.75" customHeight="1" x14ac:dyDescent="0.25">
      <c r="A482" s="4">
        <v>474</v>
      </c>
      <c r="B482" s="4" t="s">
        <v>426</v>
      </c>
      <c r="C482" s="4" t="s">
        <v>1233</v>
      </c>
      <c r="D482" s="4" t="s">
        <v>160</v>
      </c>
      <c r="E482" s="4" t="s">
        <v>779</v>
      </c>
      <c r="F482" s="4" t="s">
        <v>786</v>
      </c>
      <c r="G482" s="14">
        <v>11000</v>
      </c>
      <c r="H482" s="4">
        <v>0</v>
      </c>
      <c r="I482" s="14">
        <v>11000</v>
      </c>
      <c r="J482" s="14">
        <v>315.7</v>
      </c>
      <c r="K482" s="14">
        <v>0</v>
      </c>
      <c r="L482" s="14">
        <v>334.4</v>
      </c>
      <c r="M482" s="14">
        <v>25</v>
      </c>
      <c r="N482" s="14">
        <f t="shared" si="23"/>
        <v>675.09999999999991</v>
      </c>
      <c r="O482" s="14">
        <f t="shared" si="24"/>
        <v>10324.9</v>
      </c>
      <c r="Q482" s="25"/>
      <c r="R482" s="52">
        <f>VLOOKUP(B482,[1]Hoja2!$A$3:$M$774,13,0)</f>
        <v>10324.9</v>
      </c>
      <c r="S482" s="18">
        <f t="shared" si="25"/>
        <v>0</v>
      </c>
    </row>
    <row r="483" spans="1:19" ht="24.75" customHeight="1" x14ac:dyDescent="0.25">
      <c r="A483" s="4">
        <v>475</v>
      </c>
      <c r="B483" s="4" t="s">
        <v>427</v>
      </c>
      <c r="C483" s="4" t="s">
        <v>1233</v>
      </c>
      <c r="D483" s="4" t="s">
        <v>160</v>
      </c>
      <c r="E483" s="4" t="s">
        <v>779</v>
      </c>
      <c r="F483" s="4" t="s">
        <v>786</v>
      </c>
      <c r="G483" s="14">
        <v>11000</v>
      </c>
      <c r="H483" s="4">
        <v>0</v>
      </c>
      <c r="I483" s="14">
        <v>11000</v>
      </c>
      <c r="J483" s="14">
        <v>315.7</v>
      </c>
      <c r="K483" s="14">
        <v>0</v>
      </c>
      <c r="L483" s="14">
        <v>334.4</v>
      </c>
      <c r="M483" s="14">
        <v>25</v>
      </c>
      <c r="N483" s="14">
        <f t="shared" si="23"/>
        <v>675.09999999999991</v>
      </c>
      <c r="O483" s="14">
        <f t="shared" si="24"/>
        <v>10324.9</v>
      </c>
      <c r="Q483" s="25"/>
      <c r="R483" s="52">
        <f>VLOOKUP(B483,[1]Hoja2!$A$3:$M$774,13,0)</f>
        <v>10324.9</v>
      </c>
      <c r="S483" s="18">
        <f t="shared" si="25"/>
        <v>0</v>
      </c>
    </row>
    <row r="484" spans="1:19" ht="24.75" customHeight="1" x14ac:dyDescent="0.25">
      <c r="A484" s="4">
        <v>476</v>
      </c>
      <c r="B484" s="4" t="s">
        <v>430</v>
      </c>
      <c r="C484" s="4" t="s">
        <v>1233</v>
      </c>
      <c r="D484" s="4" t="s">
        <v>156</v>
      </c>
      <c r="E484" s="4" t="s">
        <v>779</v>
      </c>
      <c r="F484" s="4" t="s">
        <v>787</v>
      </c>
      <c r="G484" s="14">
        <v>11000</v>
      </c>
      <c r="H484" s="4">
        <v>0</v>
      </c>
      <c r="I484" s="14">
        <v>11000</v>
      </c>
      <c r="J484" s="14">
        <v>315.7</v>
      </c>
      <c r="K484" s="14">
        <v>0</v>
      </c>
      <c r="L484" s="14">
        <v>334.4</v>
      </c>
      <c r="M484" s="14">
        <v>25</v>
      </c>
      <c r="N484" s="14">
        <f t="shared" si="23"/>
        <v>675.09999999999991</v>
      </c>
      <c r="O484" s="14">
        <f t="shared" si="24"/>
        <v>10324.9</v>
      </c>
      <c r="Q484" s="25"/>
      <c r="R484" s="52">
        <f>VLOOKUP(B484,[1]Hoja2!$A$3:$M$774,13,0)</f>
        <v>10324.9</v>
      </c>
      <c r="S484" s="18">
        <f t="shared" si="25"/>
        <v>0</v>
      </c>
    </row>
    <row r="485" spans="1:19" ht="24.75" customHeight="1" x14ac:dyDescent="0.25">
      <c r="A485" s="4">
        <v>477</v>
      </c>
      <c r="B485" s="4" t="s">
        <v>431</v>
      </c>
      <c r="C485" s="4" t="s">
        <v>1233</v>
      </c>
      <c r="D485" s="4" t="s">
        <v>252</v>
      </c>
      <c r="E485" s="4" t="s">
        <v>779</v>
      </c>
      <c r="F485" s="4" t="s">
        <v>786</v>
      </c>
      <c r="G485" s="14">
        <v>11000</v>
      </c>
      <c r="H485" s="4">
        <v>0</v>
      </c>
      <c r="I485" s="14">
        <v>11000</v>
      </c>
      <c r="J485" s="14">
        <v>315.7</v>
      </c>
      <c r="K485" s="14">
        <v>0</v>
      </c>
      <c r="L485" s="14">
        <v>334.4</v>
      </c>
      <c r="M485" s="14">
        <v>25</v>
      </c>
      <c r="N485" s="14">
        <f t="shared" si="23"/>
        <v>675.09999999999991</v>
      </c>
      <c r="O485" s="14">
        <f t="shared" si="24"/>
        <v>10324.9</v>
      </c>
      <c r="Q485" s="25"/>
      <c r="R485" s="52">
        <f>VLOOKUP(B485,[1]Hoja2!$A$3:$M$774,13,0)</f>
        <v>10324.9</v>
      </c>
      <c r="S485" s="18">
        <f t="shared" si="25"/>
        <v>0</v>
      </c>
    </row>
    <row r="486" spans="1:19" ht="24.75" customHeight="1" x14ac:dyDescent="0.25">
      <c r="A486" s="4">
        <v>478</v>
      </c>
      <c r="B486" s="4" t="s">
        <v>438</v>
      </c>
      <c r="C486" s="4" t="s">
        <v>1233</v>
      </c>
      <c r="D486" s="4" t="s">
        <v>160</v>
      </c>
      <c r="E486" s="4" t="s">
        <v>779</v>
      </c>
      <c r="F486" s="4" t="s">
        <v>786</v>
      </c>
      <c r="G486" s="14">
        <v>11000</v>
      </c>
      <c r="H486" s="4">
        <v>0</v>
      </c>
      <c r="I486" s="14">
        <v>11000</v>
      </c>
      <c r="J486" s="14">
        <v>315.7</v>
      </c>
      <c r="K486" s="14">
        <v>0</v>
      </c>
      <c r="L486" s="14">
        <v>334.4</v>
      </c>
      <c r="M486" s="14">
        <v>25</v>
      </c>
      <c r="N486" s="14">
        <f t="shared" si="23"/>
        <v>675.09999999999991</v>
      </c>
      <c r="O486" s="14">
        <f t="shared" si="24"/>
        <v>10324.9</v>
      </c>
      <c r="Q486" s="25"/>
      <c r="R486" s="52">
        <f>VLOOKUP(B486,[1]Hoja2!$A$3:$M$774,13,0)</f>
        <v>10324.9</v>
      </c>
      <c r="S486" s="18">
        <f t="shared" si="25"/>
        <v>0</v>
      </c>
    </row>
    <row r="487" spans="1:19" ht="24.75" customHeight="1" x14ac:dyDescent="0.25">
      <c r="A487" s="4">
        <v>479</v>
      </c>
      <c r="B487" s="4" t="s">
        <v>447</v>
      </c>
      <c r="C487" s="4" t="s">
        <v>1233</v>
      </c>
      <c r="D487" s="4" t="s">
        <v>148</v>
      </c>
      <c r="E487" s="4" t="s">
        <v>779</v>
      </c>
      <c r="F487" s="4" t="s">
        <v>786</v>
      </c>
      <c r="G487" s="14">
        <v>11000</v>
      </c>
      <c r="H487" s="4">
        <v>0</v>
      </c>
      <c r="I487" s="14">
        <v>11000</v>
      </c>
      <c r="J487" s="14">
        <v>315.7</v>
      </c>
      <c r="K487" s="14">
        <v>0</v>
      </c>
      <c r="L487" s="14">
        <v>334.4</v>
      </c>
      <c r="M487" s="14">
        <v>679.04</v>
      </c>
      <c r="N487" s="14">
        <f t="shared" si="23"/>
        <v>1329.1399999999999</v>
      </c>
      <c r="O487" s="14">
        <f t="shared" si="24"/>
        <v>9670.86</v>
      </c>
      <c r="Q487" s="25"/>
      <c r="R487" s="52">
        <f>VLOOKUP(B487,[1]Hoja2!$A$3:$M$774,13,0)</f>
        <v>9670.86</v>
      </c>
      <c r="S487" s="18">
        <f t="shared" si="25"/>
        <v>0</v>
      </c>
    </row>
    <row r="488" spans="1:19" ht="24.75" customHeight="1" x14ac:dyDescent="0.25">
      <c r="A488" s="4">
        <v>480</v>
      </c>
      <c r="B488" s="4" t="s">
        <v>461</v>
      </c>
      <c r="C488" s="4" t="s">
        <v>1233</v>
      </c>
      <c r="D488" s="4" t="s">
        <v>160</v>
      </c>
      <c r="E488" s="4" t="s">
        <v>779</v>
      </c>
      <c r="F488" s="4" t="s">
        <v>787</v>
      </c>
      <c r="G488" s="14">
        <v>11000</v>
      </c>
      <c r="H488" s="4">
        <v>0</v>
      </c>
      <c r="I488" s="14">
        <v>11000</v>
      </c>
      <c r="J488" s="14">
        <v>315.7</v>
      </c>
      <c r="K488" s="14">
        <v>0</v>
      </c>
      <c r="L488" s="14">
        <v>334.4</v>
      </c>
      <c r="M488" s="14">
        <v>25</v>
      </c>
      <c r="N488" s="14">
        <f t="shared" si="23"/>
        <v>675.09999999999991</v>
      </c>
      <c r="O488" s="14">
        <f t="shared" si="24"/>
        <v>10324.9</v>
      </c>
      <c r="Q488" s="25"/>
      <c r="R488" s="52">
        <f>VLOOKUP(B488,[1]Hoja2!$A$3:$M$774,13,0)</f>
        <v>10324.9</v>
      </c>
      <c r="S488" s="18">
        <f t="shared" si="25"/>
        <v>0</v>
      </c>
    </row>
    <row r="489" spans="1:19" ht="24.75" customHeight="1" x14ac:dyDescent="0.25">
      <c r="A489" s="4">
        <v>481</v>
      </c>
      <c r="B489" s="4" t="s">
        <v>471</v>
      </c>
      <c r="C489" s="4" t="s">
        <v>1233</v>
      </c>
      <c r="D489" s="4" t="s">
        <v>160</v>
      </c>
      <c r="E489" s="4" t="s">
        <v>779</v>
      </c>
      <c r="F489" s="4" t="s">
        <v>786</v>
      </c>
      <c r="G489" s="14">
        <v>11000</v>
      </c>
      <c r="H489" s="4">
        <v>0</v>
      </c>
      <c r="I489" s="14">
        <v>11000</v>
      </c>
      <c r="J489" s="14">
        <v>315.7</v>
      </c>
      <c r="K489" s="14">
        <v>0</v>
      </c>
      <c r="L489" s="14">
        <v>334.4</v>
      </c>
      <c r="M489" s="14">
        <v>25</v>
      </c>
      <c r="N489" s="14">
        <f t="shared" si="23"/>
        <v>675.09999999999991</v>
      </c>
      <c r="O489" s="14">
        <f t="shared" si="24"/>
        <v>10324.9</v>
      </c>
      <c r="Q489" s="25"/>
      <c r="R489" s="52">
        <f>VLOOKUP(B489,[1]Hoja2!$A$3:$M$774,13,0)</f>
        <v>10324.9</v>
      </c>
      <c r="S489" s="18">
        <f t="shared" si="25"/>
        <v>0</v>
      </c>
    </row>
    <row r="490" spans="1:19" ht="24.75" customHeight="1" x14ac:dyDescent="0.25">
      <c r="A490" s="4">
        <v>482</v>
      </c>
      <c r="B490" s="4" t="s">
        <v>507</v>
      </c>
      <c r="C490" s="4" t="s">
        <v>1233</v>
      </c>
      <c r="D490" s="4" t="s">
        <v>160</v>
      </c>
      <c r="E490" s="4" t="s">
        <v>779</v>
      </c>
      <c r="F490" s="4" t="s">
        <v>786</v>
      </c>
      <c r="G490" s="14">
        <v>11000</v>
      </c>
      <c r="H490" s="4">
        <v>0</v>
      </c>
      <c r="I490" s="14">
        <v>11000</v>
      </c>
      <c r="J490" s="14">
        <v>315.7</v>
      </c>
      <c r="K490" s="14">
        <v>0</v>
      </c>
      <c r="L490" s="14">
        <v>334.4</v>
      </c>
      <c r="M490" s="14">
        <v>25</v>
      </c>
      <c r="N490" s="14">
        <f t="shared" si="23"/>
        <v>675.09999999999991</v>
      </c>
      <c r="O490" s="14">
        <f t="shared" si="24"/>
        <v>10324.9</v>
      </c>
      <c r="Q490" s="25"/>
      <c r="R490" s="52">
        <f>VLOOKUP(B490,[1]Hoja2!$A$3:$M$774,13,0)</f>
        <v>10324.9</v>
      </c>
      <c r="S490" s="18">
        <f t="shared" si="25"/>
        <v>0</v>
      </c>
    </row>
    <row r="491" spans="1:19" ht="24.75" customHeight="1" x14ac:dyDescent="0.25">
      <c r="A491" s="4">
        <v>483</v>
      </c>
      <c r="B491" s="4" t="s">
        <v>508</v>
      </c>
      <c r="C491" s="4" t="s">
        <v>1233</v>
      </c>
      <c r="D491" s="4" t="s">
        <v>160</v>
      </c>
      <c r="E491" s="4" t="s">
        <v>779</v>
      </c>
      <c r="F491" s="4" t="s">
        <v>786</v>
      </c>
      <c r="G491" s="14">
        <v>11000</v>
      </c>
      <c r="H491" s="4">
        <v>0</v>
      </c>
      <c r="I491" s="14">
        <v>11000</v>
      </c>
      <c r="J491" s="14">
        <v>315.7</v>
      </c>
      <c r="K491" s="14">
        <v>0</v>
      </c>
      <c r="L491" s="14">
        <v>334.4</v>
      </c>
      <c r="M491" s="14">
        <v>25</v>
      </c>
      <c r="N491" s="14">
        <f t="shared" si="23"/>
        <v>675.09999999999991</v>
      </c>
      <c r="O491" s="14">
        <f t="shared" si="24"/>
        <v>10324.9</v>
      </c>
      <c r="Q491" s="25"/>
      <c r="R491" s="52">
        <f>VLOOKUP(B491,[1]Hoja2!$A$3:$M$774,13,0)</f>
        <v>10324.9</v>
      </c>
      <c r="S491" s="18">
        <f t="shared" si="25"/>
        <v>0</v>
      </c>
    </row>
    <row r="492" spans="1:19" ht="24.75" customHeight="1" x14ac:dyDescent="0.25">
      <c r="A492" s="4">
        <v>484</v>
      </c>
      <c r="B492" s="4" t="s">
        <v>514</v>
      </c>
      <c r="C492" s="4" t="s">
        <v>1233</v>
      </c>
      <c r="D492" s="4" t="s">
        <v>160</v>
      </c>
      <c r="E492" s="4" t="s">
        <v>779</v>
      </c>
      <c r="F492" s="4" t="s">
        <v>786</v>
      </c>
      <c r="G492" s="14">
        <v>11000</v>
      </c>
      <c r="H492" s="4">
        <v>0</v>
      </c>
      <c r="I492" s="14">
        <v>11000</v>
      </c>
      <c r="J492" s="14">
        <v>315.7</v>
      </c>
      <c r="K492" s="14">
        <v>0</v>
      </c>
      <c r="L492" s="14">
        <v>334.4</v>
      </c>
      <c r="M492" s="14">
        <v>25</v>
      </c>
      <c r="N492" s="14">
        <f t="shared" ref="N492:N553" si="26">+J492+K492+L492+M492</f>
        <v>675.09999999999991</v>
      </c>
      <c r="O492" s="14">
        <f t="shared" si="24"/>
        <v>10324.9</v>
      </c>
      <c r="Q492" s="25"/>
      <c r="R492" s="52">
        <f>VLOOKUP(B492,[1]Hoja2!$A$3:$M$774,13,0)</f>
        <v>10324.9</v>
      </c>
      <c r="S492" s="18">
        <f t="shared" si="25"/>
        <v>0</v>
      </c>
    </row>
    <row r="493" spans="1:19" ht="24.75" customHeight="1" x14ac:dyDescent="0.25">
      <c r="A493" s="4">
        <v>485</v>
      </c>
      <c r="B493" s="4" t="s">
        <v>1354</v>
      </c>
      <c r="C493" s="4" t="s">
        <v>1233</v>
      </c>
      <c r="D493" s="4" t="s">
        <v>160</v>
      </c>
      <c r="E493" s="4" t="s">
        <v>779</v>
      </c>
      <c r="F493" s="4" t="s">
        <v>786</v>
      </c>
      <c r="G493" s="32">
        <v>11000</v>
      </c>
      <c r="H493">
        <v>0</v>
      </c>
      <c r="I493" s="32">
        <v>11000</v>
      </c>
      <c r="J493">
        <v>315.7</v>
      </c>
      <c r="K493">
        <v>0</v>
      </c>
      <c r="L493">
        <v>334.4</v>
      </c>
      <c r="M493">
        <v>955</v>
      </c>
      <c r="N493" s="14">
        <f t="shared" si="26"/>
        <v>1605.1</v>
      </c>
      <c r="O493" s="14">
        <f t="shared" si="24"/>
        <v>9394.9</v>
      </c>
      <c r="Q493" s="25"/>
      <c r="R493" s="52" t="e">
        <f>VLOOKUP(B493,[1]Hoja2!$A$3:$M$774,13,0)</f>
        <v>#N/A</v>
      </c>
      <c r="S493" s="18" t="e">
        <f t="shared" si="25"/>
        <v>#N/A</v>
      </c>
    </row>
    <row r="494" spans="1:19" ht="24.75" customHeight="1" x14ac:dyDescent="0.25">
      <c r="A494" s="4">
        <v>486</v>
      </c>
      <c r="B494" s="4" t="s">
        <v>521</v>
      </c>
      <c r="C494" s="4" t="s">
        <v>1233</v>
      </c>
      <c r="D494" s="4" t="s">
        <v>160</v>
      </c>
      <c r="E494" s="4" t="s">
        <v>779</v>
      </c>
      <c r="F494" s="4" t="s">
        <v>786</v>
      </c>
      <c r="G494" s="14">
        <v>10000</v>
      </c>
      <c r="H494" s="4">
        <v>0</v>
      </c>
      <c r="I494" s="14">
        <v>10000</v>
      </c>
      <c r="J494" s="14">
        <v>287</v>
      </c>
      <c r="K494" s="14">
        <v>0</v>
      </c>
      <c r="L494" s="14">
        <v>304</v>
      </c>
      <c r="M494" s="14">
        <v>1537.45</v>
      </c>
      <c r="N494" s="14">
        <f t="shared" si="26"/>
        <v>2128.4499999999998</v>
      </c>
      <c r="O494" s="14">
        <f t="shared" si="24"/>
        <v>7871.55</v>
      </c>
      <c r="Q494" s="25"/>
      <c r="R494" s="52">
        <f>VLOOKUP(B494,[1]Hoja2!$A$3:$M$774,13,0)</f>
        <v>7871.55</v>
      </c>
      <c r="S494" s="18">
        <f t="shared" si="25"/>
        <v>0</v>
      </c>
    </row>
    <row r="495" spans="1:19" ht="24.75" customHeight="1" x14ac:dyDescent="0.25">
      <c r="A495" s="4">
        <v>487</v>
      </c>
      <c r="B495" s="4" t="s">
        <v>529</v>
      </c>
      <c r="C495" s="4" t="s">
        <v>1233</v>
      </c>
      <c r="D495" s="4" t="s">
        <v>94</v>
      </c>
      <c r="E495" s="4" t="s">
        <v>780</v>
      </c>
      <c r="F495" s="4" t="s">
        <v>786</v>
      </c>
      <c r="G495" s="14">
        <v>35000</v>
      </c>
      <c r="H495" s="4">
        <v>0</v>
      </c>
      <c r="I495" s="14">
        <v>35000</v>
      </c>
      <c r="J495" s="14">
        <v>1004.5</v>
      </c>
      <c r="K495" s="14">
        <v>0</v>
      </c>
      <c r="L495" s="14">
        <v>1064</v>
      </c>
      <c r="M495" s="14">
        <v>25</v>
      </c>
      <c r="N495" s="14">
        <f t="shared" si="26"/>
        <v>2093.5</v>
      </c>
      <c r="O495" s="14">
        <f t="shared" si="24"/>
        <v>32906.5</v>
      </c>
      <c r="Q495" s="25"/>
      <c r="R495" s="52">
        <f>VLOOKUP(B495,[1]Hoja2!$A$3:$M$774,13,0)</f>
        <v>32906.5</v>
      </c>
      <c r="S495" s="18">
        <f t="shared" si="25"/>
        <v>0</v>
      </c>
    </row>
    <row r="496" spans="1:19" ht="24.75" customHeight="1" x14ac:dyDescent="0.25">
      <c r="A496" s="4">
        <v>488</v>
      </c>
      <c r="B496" s="1" t="s">
        <v>1166</v>
      </c>
      <c r="C496" s="4" t="s">
        <v>1233</v>
      </c>
      <c r="D496" s="4" t="s">
        <v>308</v>
      </c>
      <c r="E496" s="4" t="s">
        <v>779</v>
      </c>
      <c r="F496" s="4" t="s">
        <v>786</v>
      </c>
      <c r="G496" s="14">
        <v>11000</v>
      </c>
      <c r="H496" s="4">
        <v>0</v>
      </c>
      <c r="I496" s="14">
        <f>+G496+H496</f>
        <v>11000</v>
      </c>
      <c r="J496" s="14">
        <v>315.7</v>
      </c>
      <c r="K496" s="14">
        <v>0</v>
      </c>
      <c r="L496" s="14">
        <v>334.4</v>
      </c>
      <c r="M496" s="14">
        <v>25</v>
      </c>
      <c r="N496" s="14">
        <f t="shared" si="26"/>
        <v>675.09999999999991</v>
      </c>
      <c r="O496" s="14">
        <f t="shared" si="24"/>
        <v>10324.9</v>
      </c>
      <c r="Q496" s="25"/>
      <c r="R496" s="52">
        <f>VLOOKUP(B496,[1]Hoja2!$A$3:$M$774,13,0)</f>
        <v>10324.9</v>
      </c>
      <c r="S496" s="18">
        <f t="shared" si="25"/>
        <v>0</v>
      </c>
    </row>
    <row r="497" spans="1:19" ht="24.75" customHeight="1" x14ac:dyDescent="0.25">
      <c r="A497" s="4">
        <v>489</v>
      </c>
      <c r="B497" s="1" t="s">
        <v>1189</v>
      </c>
      <c r="C497" s="4" t="s">
        <v>1233</v>
      </c>
      <c r="D497" s="4" t="s">
        <v>308</v>
      </c>
      <c r="E497" s="4" t="s">
        <v>779</v>
      </c>
      <c r="F497" s="4" t="s">
        <v>787</v>
      </c>
      <c r="G497" s="14">
        <v>11000</v>
      </c>
      <c r="H497" s="4">
        <v>0</v>
      </c>
      <c r="I497" s="14">
        <f>+G497+H497</f>
        <v>11000</v>
      </c>
      <c r="J497" s="14">
        <v>315.7</v>
      </c>
      <c r="K497" s="14">
        <v>0</v>
      </c>
      <c r="L497" s="14">
        <v>334.4</v>
      </c>
      <c r="M497" s="14">
        <v>25</v>
      </c>
      <c r="N497" s="14">
        <f t="shared" si="26"/>
        <v>675.09999999999991</v>
      </c>
      <c r="O497" s="14">
        <f t="shared" si="24"/>
        <v>10324.9</v>
      </c>
      <c r="Q497" s="25"/>
      <c r="R497" s="52">
        <f>VLOOKUP(B497,[1]Hoja2!$A$3:$M$774,13,0)</f>
        <v>10324.9</v>
      </c>
      <c r="S497" s="18">
        <f t="shared" si="25"/>
        <v>0</v>
      </c>
    </row>
    <row r="498" spans="1:19" ht="24.75" customHeight="1" x14ac:dyDescent="0.25">
      <c r="A498" s="4">
        <v>490</v>
      </c>
      <c r="B498" s="1" t="s">
        <v>1169</v>
      </c>
      <c r="C498" s="4" t="s">
        <v>1233</v>
      </c>
      <c r="D498" s="4" t="s">
        <v>308</v>
      </c>
      <c r="E498" s="4" t="s">
        <v>779</v>
      </c>
      <c r="F498" s="4" t="s">
        <v>786</v>
      </c>
      <c r="G498" s="14">
        <v>11000</v>
      </c>
      <c r="H498" s="4">
        <v>0</v>
      </c>
      <c r="I498" s="14">
        <f>+G498+H498</f>
        <v>11000</v>
      </c>
      <c r="J498" s="14">
        <v>315.7</v>
      </c>
      <c r="K498" s="14">
        <v>0</v>
      </c>
      <c r="L498" s="14">
        <v>334.4</v>
      </c>
      <c r="M498" s="14">
        <v>25</v>
      </c>
      <c r="N498" s="14">
        <f t="shared" si="26"/>
        <v>675.09999999999991</v>
      </c>
      <c r="O498" s="14">
        <f t="shared" si="24"/>
        <v>10324.9</v>
      </c>
      <c r="Q498" s="25"/>
      <c r="R498" s="52">
        <f>VLOOKUP(B498,[1]Hoja2!$A$3:$M$774,13,0)</f>
        <v>10324.9</v>
      </c>
      <c r="S498" s="18">
        <f t="shared" si="25"/>
        <v>0</v>
      </c>
    </row>
    <row r="499" spans="1:19" ht="24.75" customHeight="1" x14ac:dyDescent="0.25">
      <c r="A499" s="4">
        <v>491</v>
      </c>
      <c r="B499" s="4" t="s">
        <v>788</v>
      </c>
      <c r="C499" s="4" t="s">
        <v>1233</v>
      </c>
      <c r="D499" s="4" t="s">
        <v>308</v>
      </c>
      <c r="E499" s="4" t="s">
        <v>779</v>
      </c>
      <c r="F499" s="4" t="s">
        <v>786</v>
      </c>
      <c r="G499" s="14">
        <v>11000</v>
      </c>
      <c r="H499" s="4">
        <v>0</v>
      </c>
      <c r="I499" s="14">
        <f>+G499+H499</f>
        <v>11000</v>
      </c>
      <c r="J499" s="14">
        <v>315.7</v>
      </c>
      <c r="K499" s="14">
        <v>0</v>
      </c>
      <c r="L499" s="14">
        <v>334.4</v>
      </c>
      <c r="M499" s="14">
        <v>25</v>
      </c>
      <c r="N499" s="14">
        <f t="shared" si="26"/>
        <v>675.09999999999991</v>
      </c>
      <c r="O499" s="14">
        <f t="shared" si="24"/>
        <v>10324.9</v>
      </c>
      <c r="Q499" s="25"/>
      <c r="R499" s="52">
        <f>VLOOKUP(B499,[1]Hoja2!$A$3:$M$774,13,0)</f>
        <v>10324.9</v>
      </c>
      <c r="S499" s="18">
        <f t="shared" si="25"/>
        <v>0</v>
      </c>
    </row>
    <row r="500" spans="1:19" ht="24.75" customHeight="1" x14ac:dyDescent="0.25">
      <c r="A500" s="4">
        <v>492</v>
      </c>
      <c r="B500" s="1" t="s">
        <v>1170</v>
      </c>
      <c r="C500" s="4" t="s">
        <v>1233</v>
      </c>
      <c r="D500" s="4" t="s">
        <v>308</v>
      </c>
      <c r="E500" s="4" t="s">
        <v>779</v>
      </c>
      <c r="F500" s="4" t="s">
        <v>786</v>
      </c>
      <c r="G500" s="14">
        <v>11000</v>
      </c>
      <c r="H500" s="4">
        <v>0</v>
      </c>
      <c r="I500" s="14">
        <f>+G500+H500</f>
        <v>11000</v>
      </c>
      <c r="J500" s="14">
        <v>315.7</v>
      </c>
      <c r="K500" s="14">
        <v>0</v>
      </c>
      <c r="L500" s="14">
        <v>334.4</v>
      </c>
      <c r="M500" s="14">
        <v>25</v>
      </c>
      <c r="N500" s="14">
        <f t="shared" si="26"/>
        <v>675.09999999999991</v>
      </c>
      <c r="O500" s="14">
        <f t="shared" si="24"/>
        <v>10324.9</v>
      </c>
      <c r="Q500" s="25"/>
      <c r="R500" s="52">
        <f>VLOOKUP(B500,[1]Hoja2!$A$3:$M$774,13,0)</f>
        <v>10324.9</v>
      </c>
      <c r="S500" s="18">
        <f t="shared" si="25"/>
        <v>0</v>
      </c>
    </row>
    <row r="501" spans="1:19" ht="24.75" customHeight="1" x14ac:dyDescent="0.25">
      <c r="A501" s="4">
        <v>493</v>
      </c>
      <c r="B501" s="4" t="s">
        <v>592</v>
      </c>
      <c r="C501" s="4" t="s">
        <v>1233</v>
      </c>
      <c r="D501" s="4" t="s">
        <v>21</v>
      </c>
      <c r="E501" s="4" t="s">
        <v>780</v>
      </c>
      <c r="F501" s="4" t="s">
        <v>787</v>
      </c>
      <c r="G501" s="14">
        <v>35000</v>
      </c>
      <c r="H501" s="4">
        <v>0</v>
      </c>
      <c r="I501" s="14">
        <v>35000</v>
      </c>
      <c r="J501" s="14">
        <v>1004.5</v>
      </c>
      <c r="K501" s="14">
        <v>0</v>
      </c>
      <c r="L501" s="14">
        <v>1064</v>
      </c>
      <c r="M501" s="14">
        <v>375</v>
      </c>
      <c r="N501" s="14">
        <f t="shared" si="26"/>
        <v>2443.5</v>
      </c>
      <c r="O501" s="14">
        <f t="shared" si="24"/>
        <v>32556.5</v>
      </c>
      <c r="Q501" s="25"/>
      <c r="R501" s="52">
        <f>VLOOKUP(B501,[1]Hoja2!$A$3:$M$774,13,0)</f>
        <v>32556.5</v>
      </c>
      <c r="S501" s="18">
        <f t="shared" si="25"/>
        <v>0</v>
      </c>
    </row>
    <row r="502" spans="1:19" ht="24.75" customHeight="1" x14ac:dyDescent="0.25">
      <c r="A502" s="4">
        <v>494</v>
      </c>
      <c r="B502" s="4" t="s">
        <v>602</v>
      </c>
      <c r="C502" s="4" t="s">
        <v>1233</v>
      </c>
      <c r="D502" s="4" t="s">
        <v>21</v>
      </c>
      <c r="E502" s="4" t="s">
        <v>780</v>
      </c>
      <c r="F502" s="4" t="s">
        <v>786</v>
      </c>
      <c r="G502" s="14">
        <v>50000</v>
      </c>
      <c r="H502" s="4">
        <v>0</v>
      </c>
      <c r="I502" s="14">
        <v>50000</v>
      </c>
      <c r="J502" s="14">
        <v>1435</v>
      </c>
      <c r="K502" s="14">
        <v>1854</v>
      </c>
      <c r="L502" s="14">
        <v>1520</v>
      </c>
      <c r="M502" s="14">
        <v>17294.37</v>
      </c>
      <c r="N502" s="14">
        <f t="shared" si="26"/>
        <v>22103.37</v>
      </c>
      <c r="O502" s="14">
        <f t="shared" si="24"/>
        <v>27896.63</v>
      </c>
      <c r="Q502" s="25"/>
      <c r="R502" s="52">
        <f>VLOOKUP(B502,[1]Hoja2!$A$3:$M$774,13,0)</f>
        <v>27896.63</v>
      </c>
      <c r="S502" s="18">
        <f t="shared" si="25"/>
        <v>0</v>
      </c>
    </row>
    <row r="503" spans="1:19" ht="24.75" customHeight="1" x14ac:dyDescent="0.25">
      <c r="A503" s="4">
        <v>495</v>
      </c>
      <c r="B503" s="4" t="s">
        <v>610</v>
      </c>
      <c r="C503" s="4" t="s">
        <v>1233</v>
      </c>
      <c r="D503" s="4" t="s">
        <v>99</v>
      </c>
      <c r="E503" s="4" t="s">
        <v>780</v>
      </c>
      <c r="F503" s="4" t="s">
        <v>787</v>
      </c>
      <c r="G503" s="14">
        <v>35000</v>
      </c>
      <c r="H503" s="4">
        <v>0</v>
      </c>
      <c r="I503" s="14">
        <v>35000</v>
      </c>
      <c r="J503" s="14">
        <v>1004.5</v>
      </c>
      <c r="K503" s="14">
        <v>0</v>
      </c>
      <c r="L503" s="14">
        <v>1064</v>
      </c>
      <c r="M503" s="14">
        <v>25</v>
      </c>
      <c r="N503" s="14">
        <f t="shared" si="26"/>
        <v>2093.5</v>
      </c>
      <c r="O503" s="14">
        <f t="shared" si="24"/>
        <v>32906.5</v>
      </c>
      <c r="Q503" s="25"/>
      <c r="R503" s="52">
        <f>VLOOKUP(B503,[1]Hoja2!$A$3:$M$774,13,0)</f>
        <v>32906.5</v>
      </c>
      <c r="S503" s="18">
        <f t="shared" si="25"/>
        <v>0</v>
      </c>
    </row>
    <row r="504" spans="1:19" ht="24.75" customHeight="1" x14ac:dyDescent="0.25">
      <c r="A504" s="4">
        <v>496</v>
      </c>
      <c r="B504" s="4" t="s">
        <v>614</v>
      </c>
      <c r="C504" s="4" t="s">
        <v>1233</v>
      </c>
      <c r="D504" s="4" t="s">
        <v>160</v>
      </c>
      <c r="E504" s="4" t="s">
        <v>779</v>
      </c>
      <c r="F504" s="4" t="s">
        <v>786</v>
      </c>
      <c r="G504" s="14">
        <v>11000</v>
      </c>
      <c r="H504" s="4">
        <v>0</v>
      </c>
      <c r="I504" s="14">
        <v>11000</v>
      </c>
      <c r="J504" s="14">
        <v>315.7</v>
      </c>
      <c r="K504" s="14">
        <v>0</v>
      </c>
      <c r="L504" s="14">
        <v>334.4</v>
      </c>
      <c r="M504" s="14">
        <v>1749.5</v>
      </c>
      <c r="N504" s="14">
        <f t="shared" si="26"/>
        <v>2399.6</v>
      </c>
      <c r="O504" s="14">
        <f t="shared" si="24"/>
        <v>8600.4</v>
      </c>
      <c r="Q504" s="25"/>
      <c r="R504" s="52">
        <f>VLOOKUP(B504,[1]Hoja2!$A$3:$M$774,13,0)</f>
        <v>8600.4</v>
      </c>
      <c r="S504" s="18">
        <f t="shared" si="25"/>
        <v>0</v>
      </c>
    </row>
    <row r="505" spans="1:19" ht="24.75" customHeight="1" x14ac:dyDescent="0.25">
      <c r="A505" s="4">
        <v>497</v>
      </c>
      <c r="B505" s="4" t="s">
        <v>616</v>
      </c>
      <c r="C505" s="4" t="s">
        <v>1233</v>
      </c>
      <c r="D505" s="4" t="s">
        <v>160</v>
      </c>
      <c r="E505" s="4" t="s">
        <v>779</v>
      </c>
      <c r="F505" s="4" t="s">
        <v>786</v>
      </c>
      <c r="G505" s="14">
        <v>11000</v>
      </c>
      <c r="H505" s="4">
        <v>0</v>
      </c>
      <c r="I505" s="14">
        <v>11000</v>
      </c>
      <c r="J505" s="14">
        <v>315.7</v>
      </c>
      <c r="K505" s="14">
        <v>0</v>
      </c>
      <c r="L505" s="14">
        <v>334.4</v>
      </c>
      <c r="M505" s="14">
        <v>25</v>
      </c>
      <c r="N505" s="14">
        <f t="shared" si="26"/>
        <v>675.09999999999991</v>
      </c>
      <c r="O505" s="14">
        <f t="shared" si="24"/>
        <v>10324.9</v>
      </c>
      <c r="Q505" s="25"/>
      <c r="R505" s="52">
        <f>VLOOKUP(B505,[1]Hoja2!$A$3:$M$774,13,0)</f>
        <v>10324.9</v>
      </c>
      <c r="S505" s="18">
        <f t="shared" si="25"/>
        <v>0</v>
      </c>
    </row>
    <row r="506" spans="1:19" ht="24.75" customHeight="1" x14ac:dyDescent="0.25">
      <c r="A506" s="4">
        <v>498</v>
      </c>
      <c r="B506" s="4" t="s">
        <v>624</v>
      </c>
      <c r="C506" s="4" t="s">
        <v>1233</v>
      </c>
      <c r="D506" s="4" t="s">
        <v>148</v>
      </c>
      <c r="E506" s="4" t="s">
        <v>779</v>
      </c>
      <c r="F506" s="4" t="s">
        <v>787</v>
      </c>
      <c r="G506" s="14">
        <v>11000</v>
      </c>
      <c r="H506" s="4">
        <v>0</v>
      </c>
      <c r="I506" s="14">
        <v>11000</v>
      </c>
      <c r="J506" s="14">
        <v>315.7</v>
      </c>
      <c r="K506" s="14">
        <v>0</v>
      </c>
      <c r="L506" s="14">
        <v>334.4</v>
      </c>
      <c r="M506" s="14">
        <v>25</v>
      </c>
      <c r="N506" s="14">
        <f t="shared" si="26"/>
        <v>675.09999999999991</v>
      </c>
      <c r="O506" s="14">
        <f t="shared" si="24"/>
        <v>10324.9</v>
      </c>
      <c r="Q506" s="25"/>
      <c r="R506" s="52">
        <f>VLOOKUP(B506,[1]Hoja2!$A$3:$M$774,13,0)</f>
        <v>10324.9</v>
      </c>
      <c r="S506" s="18">
        <f t="shared" si="25"/>
        <v>0</v>
      </c>
    </row>
    <row r="507" spans="1:19" ht="24.75" customHeight="1" x14ac:dyDescent="0.25">
      <c r="A507" s="4">
        <v>499</v>
      </c>
      <c r="B507" s="4" t="s">
        <v>638</v>
      </c>
      <c r="C507" s="4" t="s">
        <v>1233</v>
      </c>
      <c r="D507" s="4" t="s">
        <v>21</v>
      </c>
      <c r="E507" s="4" t="s">
        <v>778</v>
      </c>
      <c r="F507" s="4" t="s">
        <v>787</v>
      </c>
      <c r="G507" s="14">
        <v>50000</v>
      </c>
      <c r="H507" s="4">
        <v>0</v>
      </c>
      <c r="I507" s="14">
        <v>50000</v>
      </c>
      <c r="J507" s="14">
        <v>1435</v>
      </c>
      <c r="K507" s="14">
        <v>1627.13</v>
      </c>
      <c r="L507" s="14">
        <v>1520</v>
      </c>
      <c r="M507" s="14">
        <v>3437.45</v>
      </c>
      <c r="N507" s="14">
        <f t="shared" si="26"/>
        <v>8019.58</v>
      </c>
      <c r="O507" s="14">
        <f t="shared" si="24"/>
        <v>41980.42</v>
      </c>
      <c r="Q507" s="25"/>
      <c r="R507" s="52">
        <f>VLOOKUP(B507,[1]Hoja2!$A$3:$M$774,13,0)</f>
        <v>41980.42</v>
      </c>
      <c r="S507" s="18">
        <f t="shared" si="25"/>
        <v>0</v>
      </c>
    </row>
    <row r="508" spans="1:19" ht="24.75" customHeight="1" x14ac:dyDescent="0.25">
      <c r="A508" s="4">
        <v>500</v>
      </c>
      <c r="B508" s="4" t="s">
        <v>653</v>
      </c>
      <c r="C508" s="4" t="s">
        <v>1233</v>
      </c>
      <c r="D508" s="4" t="s">
        <v>148</v>
      </c>
      <c r="E508" s="4" t="s">
        <v>779</v>
      </c>
      <c r="F508" s="4" t="s">
        <v>786</v>
      </c>
      <c r="G508" s="14">
        <v>11000</v>
      </c>
      <c r="H508" s="4">
        <v>0</v>
      </c>
      <c r="I508" s="14">
        <v>11000</v>
      </c>
      <c r="J508" s="14">
        <v>315.7</v>
      </c>
      <c r="K508" s="14">
        <v>0</v>
      </c>
      <c r="L508" s="14">
        <v>334.4</v>
      </c>
      <c r="M508" s="14">
        <v>25</v>
      </c>
      <c r="N508" s="14">
        <f t="shared" si="26"/>
        <v>675.09999999999991</v>
      </c>
      <c r="O508" s="14">
        <f t="shared" si="24"/>
        <v>10324.9</v>
      </c>
      <c r="Q508" s="25"/>
      <c r="R508" s="52">
        <f>VLOOKUP(B508,[1]Hoja2!$A$3:$M$774,13,0)</f>
        <v>10324.9</v>
      </c>
      <c r="S508" s="18">
        <f t="shared" si="25"/>
        <v>0</v>
      </c>
    </row>
    <row r="509" spans="1:19" ht="24.75" customHeight="1" x14ac:dyDescent="0.25">
      <c r="A509" s="4">
        <v>501</v>
      </c>
      <c r="B509" s="4" t="s">
        <v>686</v>
      </c>
      <c r="C509" s="4" t="s">
        <v>1233</v>
      </c>
      <c r="D509" s="4" t="s">
        <v>160</v>
      </c>
      <c r="E509" s="4" t="s">
        <v>779</v>
      </c>
      <c r="F509" s="4" t="s">
        <v>786</v>
      </c>
      <c r="G509" s="14">
        <v>11000</v>
      </c>
      <c r="H509" s="4">
        <v>0</v>
      </c>
      <c r="I509" s="14">
        <v>11000</v>
      </c>
      <c r="J509" s="14">
        <v>315.7</v>
      </c>
      <c r="K509" s="14">
        <v>0</v>
      </c>
      <c r="L509" s="14">
        <v>334.4</v>
      </c>
      <c r="M509" s="14">
        <v>525</v>
      </c>
      <c r="N509" s="14">
        <f t="shared" si="26"/>
        <v>1175.0999999999999</v>
      </c>
      <c r="O509" s="14">
        <f t="shared" si="24"/>
        <v>9824.9</v>
      </c>
      <c r="Q509" s="25"/>
      <c r="R509" s="52">
        <f>VLOOKUP(B509,[1]Hoja2!$A$3:$M$774,13,0)</f>
        <v>9824.9</v>
      </c>
      <c r="S509" s="18">
        <f t="shared" si="25"/>
        <v>0</v>
      </c>
    </row>
    <row r="510" spans="1:19" ht="24.75" customHeight="1" x14ac:dyDescent="0.25">
      <c r="A510" s="4">
        <v>502</v>
      </c>
      <c r="B510" s="4" t="s">
        <v>687</v>
      </c>
      <c r="C510" s="4" t="s">
        <v>1233</v>
      </c>
      <c r="D510" s="4" t="s">
        <v>160</v>
      </c>
      <c r="E510" s="4" t="s">
        <v>779</v>
      </c>
      <c r="F510" s="4" t="s">
        <v>786</v>
      </c>
      <c r="G510" s="14">
        <v>11000</v>
      </c>
      <c r="H510" s="4">
        <v>0</v>
      </c>
      <c r="I510" s="14">
        <v>11000</v>
      </c>
      <c r="J510" s="14">
        <v>315.7</v>
      </c>
      <c r="K510" s="14">
        <v>0</v>
      </c>
      <c r="L510" s="14">
        <v>334.4</v>
      </c>
      <c r="M510" s="14">
        <v>2730</v>
      </c>
      <c r="N510" s="14">
        <f t="shared" si="26"/>
        <v>3380.1</v>
      </c>
      <c r="O510" s="14">
        <f t="shared" si="24"/>
        <v>7619.9</v>
      </c>
      <c r="Q510" s="25"/>
      <c r="R510" s="52">
        <f>VLOOKUP(B510,[1]Hoja2!$A$3:$M$774,13,0)</f>
        <v>7619.9</v>
      </c>
      <c r="S510" s="18">
        <f t="shared" si="25"/>
        <v>0</v>
      </c>
    </row>
    <row r="511" spans="1:19" ht="24.75" customHeight="1" x14ac:dyDescent="0.25">
      <c r="A511" s="4">
        <v>503</v>
      </c>
      <c r="B511" s="4" t="s">
        <v>725</v>
      </c>
      <c r="C511" s="4" t="s">
        <v>1233</v>
      </c>
      <c r="D511" s="4" t="s">
        <v>350</v>
      </c>
      <c r="E511" s="4" t="s">
        <v>780</v>
      </c>
      <c r="F511" s="4" t="s">
        <v>786</v>
      </c>
      <c r="G511" s="14">
        <v>21000</v>
      </c>
      <c r="H511" s="4">
        <v>0</v>
      </c>
      <c r="I511" s="14">
        <v>21000</v>
      </c>
      <c r="J511" s="14">
        <v>602.70000000000005</v>
      </c>
      <c r="K511" s="14">
        <v>0</v>
      </c>
      <c r="L511" s="14">
        <v>638.4</v>
      </c>
      <c r="M511" s="14">
        <v>25</v>
      </c>
      <c r="N511" s="14">
        <f t="shared" si="26"/>
        <v>1266.0999999999999</v>
      </c>
      <c r="O511" s="14">
        <f t="shared" si="24"/>
        <v>19733.900000000001</v>
      </c>
      <c r="Q511" s="25"/>
      <c r="R511" s="52">
        <f>VLOOKUP(B511,[1]Hoja2!$A$3:$M$774,13,0)</f>
        <v>19733.900000000001</v>
      </c>
      <c r="S511" s="18">
        <f t="shared" si="25"/>
        <v>0</v>
      </c>
    </row>
    <row r="512" spans="1:19" ht="24.75" customHeight="1" x14ac:dyDescent="0.25">
      <c r="A512" s="4">
        <v>504</v>
      </c>
      <c r="B512" s="4" t="s">
        <v>735</v>
      </c>
      <c r="C512" s="4" t="s">
        <v>1233</v>
      </c>
      <c r="D512" s="4" t="s">
        <v>21</v>
      </c>
      <c r="E512" s="4" t="s">
        <v>778</v>
      </c>
      <c r="F512" s="4" t="s">
        <v>787</v>
      </c>
      <c r="G512" s="14">
        <v>50000</v>
      </c>
      <c r="H512" s="4">
        <v>0</v>
      </c>
      <c r="I512" s="14">
        <v>50000</v>
      </c>
      <c r="J512" s="14">
        <v>1435</v>
      </c>
      <c r="K512" s="14">
        <v>1854</v>
      </c>
      <c r="L512" s="14">
        <v>1520</v>
      </c>
      <c r="M512" s="14">
        <v>2425</v>
      </c>
      <c r="N512" s="14">
        <f t="shared" si="26"/>
        <v>7234</v>
      </c>
      <c r="O512" s="14">
        <f t="shared" si="24"/>
        <v>42766</v>
      </c>
      <c r="Q512" s="25"/>
      <c r="R512" s="52">
        <f>VLOOKUP(B512,[1]Hoja2!$A$3:$M$774,13,0)</f>
        <v>42766</v>
      </c>
      <c r="S512" s="18">
        <f t="shared" si="25"/>
        <v>0</v>
      </c>
    </row>
    <row r="513" spans="1:19" ht="24.75" customHeight="1" x14ac:dyDescent="0.25">
      <c r="A513" s="4">
        <v>505</v>
      </c>
      <c r="B513" s="4" t="s">
        <v>740</v>
      </c>
      <c r="C513" s="4" t="s">
        <v>1233</v>
      </c>
      <c r="D513" s="4" t="s">
        <v>21</v>
      </c>
      <c r="E513" s="4" t="s">
        <v>780</v>
      </c>
      <c r="F513" s="4" t="s">
        <v>787</v>
      </c>
      <c r="G513" s="14">
        <v>50000</v>
      </c>
      <c r="H513" s="4">
        <v>0</v>
      </c>
      <c r="I513" s="14">
        <v>50000</v>
      </c>
      <c r="J513" s="14">
        <v>1435</v>
      </c>
      <c r="K513" s="14">
        <v>1854</v>
      </c>
      <c r="L513" s="14">
        <v>1520</v>
      </c>
      <c r="M513" s="14">
        <v>7294.5</v>
      </c>
      <c r="N513" s="14">
        <f t="shared" si="26"/>
        <v>12103.5</v>
      </c>
      <c r="O513" s="14">
        <f t="shared" si="24"/>
        <v>37896.5</v>
      </c>
      <c r="Q513" s="25"/>
      <c r="R513" s="52">
        <f>VLOOKUP(B513,[1]Hoja2!$A$3:$M$774,13,0)</f>
        <v>37896.5</v>
      </c>
      <c r="S513" s="18">
        <f t="shared" si="25"/>
        <v>0</v>
      </c>
    </row>
    <row r="514" spans="1:19" ht="24.75" customHeight="1" x14ac:dyDescent="0.25">
      <c r="A514" s="4">
        <v>506</v>
      </c>
      <c r="B514" s="4" t="s">
        <v>746</v>
      </c>
      <c r="C514" s="4" t="s">
        <v>1233</v>
      </c>
      <c r="D514" s="4" t="s">
        <v>160</v>
      </c>
      <c r="E514" s="4" t="s">
        <v>779</v>
      </c>
      <c r="F514" s="4" t="s">
        <v>786</v>
      </c>
      <c r="G514" s="14">
        <v>11000</v>
      </c>
      <c r="H514" s="4">
        <v>0</v>
      </c>
      <c r="I514" s="14">
        <v>11000</v>
      </c>
      <c r="J514" s="14">
        <v>315.7</v>
      </c>
      <c r="K514" s="14">
        <v>0</v>
      </c>
      <c r="L514" s="14">
        <v>334.4</v>
      </c>
      <c r="M514" s="14">
        <v>25</v>
      </c>
      <c r="N514" s="14">
        <f t="shared" si="26"/>
        <v>675.09999999999991</v>
      </c>
      <c r="O514" s="14">
        <f t="shared" si="24"/>
        <v>10324.9</v>
      </c>
      <c r="Q514" s="25"/>
      <c r="R514" s="52">
        <f>VLOOKUP(B514,[1]Hoja2!$A$3:$M$774,13,0)</f>
        <v>10324.9</v>
      </c>
      <c r="S514" s="18">
        <f t="shared" si="25"/>
        <v>0</v>
      </c>
    </row>
    <row r="515" spans="1:19" ht="24.75" customHeight="1" x14ac:dyDescent="0.25">
      <c r="A515" s="4">
        <v>507</v>
      </c>
      <c r="B515" s="4" t="s">
        <v>752</v>
      </c>
      <c r="C515" s="4" t="s">
        <v>1233</v>
      </c>
      <c r="D515" s="4" t="s">
        <v>21</v>
      </c>
      <c r="E515" s="4" t="s">
        <v>778</v>
      </c>
      <c r="F515" s="4" t="s">
        <v>787</v>
      </c>
      <c r="G515" s="14">
        <v>50000</v>
      </c>
      <c r="H515" s="4">
        <v>0</v>
      </c>
      <c r="I515" s="14">
        <v>50000</v>
      </c>
      <c r="J515" s="14">
        <v>1435</v>
      </c>
      <c r="K515" s="14">
        <v>1627.13</v>
      </c>
      <c r="L515" s="14">
        <v>1520</v>
      </c>
      <c r="M515" s="14">
        <v>4012.45</v>
      </c>
      <c r="N515" s="14">
        <f t="shared" si="26"/>
        <v>8594.58</v>
      </c>
      <c r="O515" s="14">
        <f t="shared" ref="O515:O577" si="27">+I515-N515</f>
        <v>41405.42</v>
      </c>
      <c r="Q515" s="25"/>
      <c r="R515" s="52">
        <f>VLOOKUP(B515,[1]Hoja2!$A$3:$M$774,13,0)</f>
        <v>41405.42</v>
      </c>
      <c r="S515" s="18">
        <f t="shared" si="25"/>
        <v>0</v>
      </c>
    </row>
    <row r="516" spans="1:19" ht="24.75" customHeight="1" x14ac:dyDescent="0.25">
      <c r="A516" s="4">
        <v>508</v>
      </c>
      <c r="B516" s="4" t="s">
        <v>771</v>
      </c>
      <c r="C516" s="4" t="s">
        <v>1233</v>
      </c>
      <c r="D516" s="4" t="s">
        <v>21</v>
      </c>
      <c r="E516" s="4" t="s">
        <v>780</v>
      </c>
      <c r="F516" s="4" t="s">
        <v>786</v>
      </c>
      <c r="G516" s="14">
        <v>50000</v>
      </c>
      <c r="H516" s="4">
        <v>0</v>
      </c>
      <c r="I516" s="14">
        <v>50000</v>
      </c>
      <c r="J516" s="14">
        <v>1435</v>
      </c>
      <c r="K516" s="14">
        <v>1854</v>
      </c>
      <c r="L516" s="14">
        <v>1520</v>
      </c>
      <c r="M516" s="14">
        <v>525</v>
      </c>
      <c r="N516" s="14">
        <f>+J516+K516+L516+M516</f>
        <v>5334</v>
      </c>
      <c r="O516" s="14">
        <f t="shared" si="27"/>
        <v>44666</v>
      </c>
      <c r="Q516" s="25"/>
      <c r="R516" s="52">
        <f>VLOOKUP(B516,[1]Hoja2!$A$3:$M$774,13,0)</f>
        <v>44666</v>
      </c>
      <c r="S516" s="18">
        <f t="shared" si="25"/>
        <v>0</v>
      </c>
    </row>
    <row r="517" spans="1:19" ht="24.75" customHeight="1" x14ac:dyDescent="0.25">
      <c r="A517" s="4">
        <v>509</v>
      </c>
      <c r="B517" s="4" t="s">
        <v>1392</v>
      </c>
      <c r="C517" s="4" t="s">
        <v>1228</v>
      </c>
      <c r="D517" s="4" t="s">
        <v>308</v>
      </c>
      <c r="E517" s="4" t="s">
        <v>779</v>
      </c>
      <c r="F517" s="4" t="s">
        <v>786</v>
      </c>
      <c r="G517" s="14">
        <v>11000</v>
      </c>
      <c r="H517" s="4">
        <v>0</v>
      </c>
      <c r="I517" s="14">
        <v>11000</v>
      </c>
      <c r="J517" s="14">
        <v>315.7</v>
      </c>
      <c r="K517" s="14">
        <v>0</v>
      </c>
      <c r="L517" s="14">
        <v>334.4</v>
      </c>
      <c r="M517" s="14">
        <v>25</v>
      </c>
      <c r="N517" s="14">
        <v>675.1</v>
      </c>
      <c r="O517" s="14">
        <v>10324.9</v>
      </c>
      <c r="Q517" s="25"/>
      <c r="R517" s="52">
        <f>VLOOKUP(B517,[1]Hoja2!$A$3:$M$774,13,0)</f>
        <v>10324.9</v>
      </c>
      <c r="S517" s="18">
        <f t="shared" si="25"/>
        <v>0</v>
      </c>
    </row>
    <row r="518" spans="1:19" ht="24.75" customHeight="1" x14ac:dyDescent="0.25">
      <c r="A518" s="4">
        <v>510</v>
      </c>
      <c r="B518" s="4" t="s">
        <v>24</v>
      </c>
      <c r="C518" s="4" t="s">
        <v>1228</v>
      </c>
      <c r="D518" s="4" t="s">
        <v>21</v>
      </c>
      <c r="E518" s="4" t="s">
        <v>778</v>
      </c>
      <c r="F518" s="4" t="s">
        <v>786</v>
      </c>
      <c r="G518" s="14">
        <v>50000</v>
      </c>
      <c r="H518" s="4">
        <v>0</v>
      </c>
      <c r="I518" s="14">
        <v>50000</v>
      </c>
      <c r="J518" s="14">
        <v>1435</v>
      </c>
      <c r="K518" s="14">
        <v>1854</v>
      </c>
      <c r="L518" s="14">
        <v>1520</v>
      </c>
      <c r="M518" s="14">
        <v>425</v>
      </c>
      <c r="N518" s="14">
        <f t="shared" si="26"/>
        <v>5234</v>
      </c>
      <c r="O518" s="14">
        <f>+I518-N518</f>
        <v>44766</v>
      </c>
      <c r="Q518" s="25"/>
      <c r="R518" s="52">
        <f>VLOOKUP(B518,[1]Hoja2!$A$3:$M$774,13,0)</f>
        <v>44766</v>
      </c>
      <c r="S518" s="18">
        <f t="shared" si="25"/>
        <v>0</v>
      </c>
    </row>
    <row r="519" spans="1:19" ht="24.75" customHeight="1" x14ac:dyDescent="0.25">
      <c r="A519" s="4">
        <v>511</v>
      </c>
      <c r="B519" s="4" t="s">
        <v>38</v>
      </c>
      <c r="C519" s="4" t="s">
        <v>1228</v>
      </c>
      <c r="D519" s="4" t="s">
        <v>21</v>
      </c>
      <c r="E519" s="4" t="s">
        <v>778</v>
      </c>
      <c r="F519" s="4" t="s">
        <v>786</v>
      </c>
      <c r="G519" s="32">
        <v>50000</v>
      </c>
      <c r="H519">
        <v>0</v>
      </c>
      <c r="I519" s="32">
        <v>50000</v>
      </c>
      <c r="J519" s="32">
        <v>1435</v>
      </c>
      <c r="K519" s="32">
        <v>1854</v>
      </c>
      <c r="L519" s="32">
        <v>1520</v>
      </c>
      <c r="M519">
        <v>425</v>
      </c>
      <c r="N519" s="32">
        <v>5234</v>
      </c>
      <c r="O519" s="14">
        <f>+I519-N519</f>
        <v>44766</v>
      </c>
      <c r="Q519" s="25"/>
      <c r="R519" s="52">
        <f>VLOOKUP(B519,[1]Hoja2!$A$3:$M$774,13,0)</f>
        <v>44766</v>
      </c>
      <c r="S519" s="18">
        <f t="shared" si="25"/>
        <v>0</v>
      </c>
    </row>
    <row r="520" spans="1:19" ht="24.75" customHeight="1" x14ac:dyDescent="0.25">
      <c r="A520" s="4">
        <v>512</v>
      </c>
      <c r="B520" s="4" t="s">
        <v>455</v>
      </c>
      <c r="C520" s="4" t="s">
        <v>1228</v>
      </c>
      <c r="D520" s="4" t="s">
        <v>27</v>
      </c>
      <c r="E520" s="4" t="s">
        <v>780</v>
      </c>
      <c r="F520" s="4" t="s">
        <v>786</v>
      </c>
      <c r="G520" s="14">
        <v>50000</v>
      </c>
      <c r="H520" s="4">
        <v>0</v>
      </c>
      <c r="I520" s="14">
        <v>50000</v>
      </c>
      <c r="J520" s="14">
        <v>1435</v>
      </c>
      <c r="K520" s="14">
        <v>1854</v>
      </c>
      <c r="L520" s="14">
        <v>1520</v>
      </c>
      <c r="M520" s="14">
        <v>425</v>
      </c>
      <c r="N520" s="14">
        <f t="shared" si="26"/>
        <v>5234</v>
      </c>
      <c r="O520" s="14">
        <f t="shared" si="27"/>
        <v>44766</v>
      </c>
      <c r="Q520" s="25"/>
      <c r="R520" s="52">
        <f>VLOOKUP(B520,[1]Hoja2!$A$3:$M$774,13,0)</f>
        <v>44766</v>
      </c>
      <c r="S520" s="18">
        <f t="shared" si="25"/>
        <v>0</v>
      </c>
    </row>
    <row r="521" spans="1:19" ht="24.75" customHeight="1" x14ac:dyDescent="0.25">
      <c r="A521" s="4">
        <v>513</v>
      </c>
      <c r="B521" s="4" t="s">
        <v>55</v>
      </c>
      <c r="C521" s="4" t="s">
        <v>1228</v>
      </c>
      <c r="D521" s="4" t="s">
        <v>36</v>
      </c>
      <c r="E521" s="4" t="s">
        <v>780</v>
      </c>
      <c r="F521" s="4" t="s">
        <v>786</v>
      </c>
      <c r="G521" s="14">
        <v>50000</v>
      </c>
      <c r="H521" s="4">
        <v>0</v>
      </c>
      <c r="I521" s="14">
        <v>50000</v>
      </c>
      <c r="J521" s="14">
        <v>1435</v>
      </c>
      <c r="K521" s="14">
        <v>1854</v>
      </c>
      <c r="L521" s="14">
        <v>1520</v>
      </c>
      <c r="M521" s="14">
        <v>2145</v>
      </c>
      <c r="N521" s="14">
        <f>+J521+K521+L521+M521</f>
        <v>6954</v>
      </c>
      <c r="O521" s="14">
        <f t="shared" si="27"/>
        <v>43046</v>
      </c>
      <c r="Q521" s="25"/>
      <c r="R521" s="52">
        <f>VLOOKUP(B521,[1]Hoja2!$A$3:$M$774,13,0)</f>
        <v>43046</v>
      </c>
      <c r="S521" s="18">
        <f t="shared" si="25"/>
        <v>0</v>
      </c>
    </row>
    <row r="522" spans="1:19" ht="24.75" customHeight="1" x14ac:dyDescent="0.25">
      <c r="A522" s="4">
        <v>514</v>
      </c>
      <c r="B522" s="4" t="s">
        <v>69</v>
      </c>
      <c r="C522" s="4" t="s">
        <v>1228</v>
      </c>
      <c r="D522" s="4" t="s">
        <v>21</v>
      </c>
      <c r="E522" s="4" t="s">
        <v>778</v>
      </c>
      <c r="F522" s="4" t="s">
        <v>786</v>
      </c>
      <c r="G522" s="14">
        <v>50000</v>
      </c>
      <c r="H522">
        <v>0</v>
      </c>
      <c r="I522" s="32">
        <v>50000</v>
      </c>
      <c r="J522" s="32">
        <v>1435</v>
      </c>
      <c r="K522" s="32">
        <v>1627.13</v>
      </c>
      <c r="L522" s="32">
        <v>1520</v>
      </c>
      <c r="M522" s="32">
        <v>1937.45</v>
      </c>
      <c r="N522" s="14">
        <f>+J522+K522+L522+M522</f>
        <v>6519.58</v>
      </c>
      <c r="O522" s="14">
        <f t="shared" si="27"/>
        <v>43480.42</v>
      </c>
      <c r="Q522" s="25"/>
      <c r="R522" s="52">
        <f>VLOOKUP(B522,[1]Hoja2!$A$3:$M$774,13,0)</f>
        <v>43480.42</v>
      </c>
      <c r="S522" s="18">
        <f t="shared" ref="S522:S585" si="28">+O522-R522</f>
        <v>0</v>
      </c>
    </row>
    <row r="523" spans="1:19" ht="24.75" customHeight="1" x14ac:dyDescent="0.25">
      <c r="A523" s="4">
        <v>515</v>
      </c>
      <c r="B523" s="4" t="s">
        <v>72</v>
      </c>
      <c r="C523" s="4" t="s">
        <v>1228</v>
      </c>
      <c r="D523" s="4" t="s">
        <v>36</v>
      </c>
      <c r="E523" s="4" t="s">
        <v>778</v>
      </c>
      <c r="F523" s="4" t="s">
        <v>786</v>
      </c>
      <c r="G523" s="14">
        <v>50000</v>
      </c>
      <c r="H523" s="4">
        <v>0</v>
      </c>
      <c r="I523" s="14">
        <v>50000</v>
      </c>
      <c r="J523" s="14">
        <v>1435</v>
      </c>
      <c r="K523" s="14">
        <v>1854</v>
      </c>
      <c r="L523" s="14">
        <v>1520</v>
      </c>
      <c r="M523" s="14">
        <v>425</v>
      </c>
      <c r="N523" s="14">
        <f t="shared" si="26"/>
        <v>5234</v>
      </c>
      <c r="O523" s="14">
        <f t="shared" si="27"/>
        <v>44766</v>
      </c>
      <c r="Q523" s="25"/>
      <c r="R523" s="52">
        <f>VLOOKUP(B523,[1]Hoja2!$A$3:$M$774,13,0)</f>
        <v>44766</v>
      </c>
      <c r="S523" s="18">
        <f t="shared" si="28"/>
        <v>0</v>
      </c>
    </row>
    <row r="524" spans="1:19" ht="24.75" customHeight="1" x14ac:dyDescent="0.25">
      <c r="A524" s="4">
        <v>516</v>
      </c>
      <c r="B524" s="4" t="s">
        <v>177</v>
      </c>
      <c r="C524" s="4" t="s">
        <v>1228</v>
      </c>
      <c r="D524" s="4" t="s">
        <v>160</v>
      </c>
      <c r="E524" s="4" t="s">
        <v>779</v>
      </c>
      <c r="F524" s="4" t="s">
        <v>786</v>
      </c>
      <c r="G524" s="14">
        <v>11000</v>
      </c>
      <c r="H524" s="4">
        <v>0</v>
      </c>
      <c r="I524" s="14">
        <v>11000</v>
      </c>
      <c r="J524" s="14">
        <v>315.7</v>
      </c>
      <c r="K524" s="14">
        <v>0</v>
      </c>
      <c r="L524" s="14">
        <v>334.4</v>
      </c>
      <c r="M524" s="14">
        <v>25</v>
      </c>
      <c r="N524" s="14">
        <f t="shared" si="26"/>
        <v>675.09999999999991</v>
      </c>
      <c r="O524" s="14">
        <f t="shared" si="27"/>
        <v>10324.9</v>
      </c>
      <c r="Q524" s="25"/>
      <c r="R524" s="52">
        <f>VLOOKUP(B524,[1]Hoja2!$A$3:$M$774,13,0)</f>
        <v>10324.9</v>
      </c>
      <c r="S524" s="18">
        <f t="shared" si="28"/>
        <v>0</v>
      </c>
    </row>
    <row r="525" spans="1:19" ht="24.75" customHeight="1" x14ac:dyDescent="0.25">
      <c r="A525" s="4">
        <v>517</v>
      </c>
      <c r="B525" s="4" t="s">
        <v>179</v>
      </c>
      <c r="C525" s="4" t="s">
        <v>1228</v>
      </c>
      <c r="D525" s="4" t="s">
        <v>160</v>
      </c>
      <c r="E525" s="4" t="s">
        <v>779</v>
      </c>
      <c r="F525" s="4" t="s">
        <v>786</v>
      </c>
      <c r="G525" s="14">
        <v>11000</v>
      </c>
      <c r="H525" s="4">
        <v>0</v>
      </c>
      <c r="I525" s="14">
        <v>11000</v>
      </c>
      <c r="J525" s="14">
        <v>315.7</v>
      </c>
      <c r="K525" s="14">
        <v>0</v>
      </c>
      <c r="L525" s="14">
        <v>334.4</v>
      </c>
      <c r="M525" s="14">
        <v>25</v>
      </c>
      <c r="N525" s="14">
        <f t="shared" si="26"/>
        <v>675.09999999999991</v>
      </c>
      <c r="O525" s="14">
        <f t="shared" si="27"/>
        <v>10324.9</v>
      </c>
      <c r="Q525" s="25"/>
      <c r="R525" s="52">
        <f>VLOOKUP(B525,[1]Hoja2!$A$3:$M$774,13,0)</f>
        <v>10324.9</v>
      </c>
      <c r="S525" s="18">
        <f t="shared" si="28"/>
        <v>0</v>
      </c>
    </row>
    <row r="526" spans="1:19" ht="24.75" customHeight="1" x14ac:dyDescent="0.25">
      <c r="A526" s="4">
        <v>518</v>
      </c>
      <c r="B526" s="4" t="s">
        <v>73</v>
      </c>
      <c r="C526" s="4" t="s">
        <v>1228</v>
      </c>
      <c r="D526" s="4" t="s">
        <v>21</v>
      </c>
      <c r="E526" s="4" t="s">
        <v>780</v>
      </c>
      <c r="F526" s="4" t="s">
        <v>787</v>
      </c>
      <c r="G526" s="14">
        <v>50000</v>
      </c>
      <c r="H526" s="4">
        <v>0</v>
      </c>
      <c r="I526" s="14">
        <v>50000</v>
      </c>
      <c r="J526" s="14">
        <v>1435</v>
      </c>
      <c r="K526" s="14">
        <v>1627.13</v>
      </c>
      <c r="L526" s="14">
        <v>1520</v>
      </c>
      <c r="M526" s="14">
        <v>1937.45</v>
      </c>
      <c r="N526" s="14">
        <f t="shared" si="26"/>
        <v>6519.58</v>
      </c>
      <c r="O526" s="14">
        <f t="shared" si="27"/>
        <v>43480.42</v>
      </c>
      <c r="Q526" s="25"/>
      <c r="R526" s="52">
        <f>VLOOKUP(B526,[1]Hoja2!$A$3:$M$774,13,0)</f>
        <v>43480.42</v>
      </c>
      <c r="S526" s="18">
        <f t="shared" si="28"/>
        <v>0</v>
      </c>
    </row>
    <row r="527" spans="1:19" ht="24.75" customHeight="1" x14ac:dyDescent="0.25">
      <c r="A527" s="4">
        <v>519</v>
      </c>
      <c r="B527" s="4" t="s">
        <v>86</v>
      </c>
      <c r="C527" s="4" t="s">
        <v>1228</v>
      </c>
      <c r="D527" s="4" t="s">
        <v>21</v>
      </c>
      <c r="E527" s="4" t="s">
        <v>780</v>
      </c>
      <c r="F527" s="4" t="s">
        <v>786</v>
      </c>
      <c r="G527" s="14">
        <v>50000</v>
      </c>
      <c r="H527" s="4">
        <v>0</v>
      </c>
      <c r="I527" s="14">
        <v>50000</v>
      </c>
      <c r="J527" s="14">
        <v>1435</v>
      </c>
      <c r="K527" s="14">
        <v>1854</v>
      </c>
      <c r="L527" s="14">
        <v>1520</v>
      </c>
      <c r="M527" s="14">
        <v>425</v>
      </c>
      <c r="N527" s="14">
        <f t="shared" si="26"/>
        <v>5234</v>
      </c>
      <c r="O527" s="14">
        <f t="shared" si="27"/>
        <v>44766</v>
      </c>
      <c r="Q527" s="25"/>
      <c r="R527" s="52">
        <f>VLOOKUP(B527,[1]Hoja2!$A$3:$M$774,13,0)</f>
        <v>44766</v>
      </c>
      <c r="S527" s="18">
        <f t="shared" si="28"/>
        <v>0</v>
      </c>
    </row>
    <row r="528" spans="1:19" ht="24.75" customHeight="1" x14ac:dyDescent="0.25">
      <c r="A528" s="4">
        <v>520</v>
      </c>
      <c r="B528" s="4" t="s">
        <v>88</v>
      </c>
      <c r="C528" s="4" t="s">
        <v>1228</v>
      </c>
      <c r="D528" s="4" t="s">
        <v>21</v>
      </c>
      <c r="E528" s="4" t="s">
        <v>780</v>
      </c>
      <c r="F528" s="4" t="s">
        <v>787</v>
      </c>
      <c r="G528" s="14">
        <v>50000</v>
      </c>
      <c r="H528" s="4">
        <v>0</v>
      </c>
      <c r="I528" s="14">
        <v>50000</v>
      </c>
      <c r="J528" s="14">
        <v>1435</v>
      </c>
      <c r="K528" s="14">
        <v>1854</v>
      </c>
      <c r="L528" s="14">
        <v>1520</v>
      </c>
      <c r="M528" s="14">
        <v>1657.3</v>
      </c>
      <c r="N528" s="14">
        <f t="shared" si="26"/>
        <v>6466.3</v>
      </c>
      <c r="O528" s="14">
        <f t="shared" si="27"/>
        <v>43533.7</v>
      </c>
      <c r="Q528" s="25"/>
      <c r="R528" s="52">
        <f>VLOOKUP(B528,[1]Hoja2!$A$3:$M$774,13,0)</f>
        <v>43533.7</v>
      </c>
      <c r="S528" s="18">
        <f t="shared" si="28"/>
        <v>0</v>
      </c>
    </row>
    <row r="529" spans="1:19" ht="24.75" customHeight="1" x14ac:dyDescent="0.25">
      <c r="A529" s="4">
        <v>521</v>
      </c>
      <c r="B529" s="4" t="s">
        <v>152</v>
      </c>
      <c r="C529" s="4" t="s">
        <v>1228</v>
      </c>
      <c r="D529" s="4" t="s">
        <v>148</v>
      </c>
      <c r="E529" s="4" t="s">
        <v>779</v>
      </c>
      <c r="F529" s="4" t="s">
        <v>786</v>
      </c>
      <c r="G529" s="14">
        <v>11000</v>
      </c>
      <c r="H529" s="4">
        <v>0</v>
      </c>
      <c r="I529" s="14">
        <v>11000</v>
      </c>
      <c r="J529" s="14">
        <v>315.7</v>
      </c>
      <c r="K529" s="14">
        <v>0</v>
      </c>
      <c r="L529" s="14">
        <v>334.4</v>
      </c>
      <c r="M529" s="14">
        <v>25</v>
      </c>
      <c r="N529" s="14">
        <f t="shared" si="26"/>
        <v>675.09999999999991</v>
      </c>
      <c r="O529" s="14">
        <f t="shared" si="27"/>
        <v>10324.9</v>
      </c>
      <c r="Q529" s="25"/>
      <c r="R529" s="52">
        <f>VLOOKUP(B529,[1]Hoja2!$A$3:$M$774,13,0)</f>
        <v>10324.9</v>
      </c>
      <c r="S529" s="18">
        <f t="shared" si="28"/>
        <v>0</v>
      </c>
    </row>
    <row r="530" spans="1:19" ht="24.75" customHeight="1" x14ac:dyDescent="0.25">
      <c r="A530" s="4">
        <v>522</v>
      </c>
      <c r="B530" s="4" t="s">
        <v>100</v>
      </c>
      <c r="C530" s="4" t="s">
        <v>1228</v>
      </c>
      <c r="D530" s="4" t="s">
        <v>21</v>
      </c>
      <c r="E530" s="4" t="s">
        <v>780</v>
      </c>
      <c r="F530" s="4" t="s">
        <v>786</v>
      </c>
      <c r="G530" s="14">
        <v>50000</v>
      </c>
      <c r="H530" s="4">
        <v>0</v>
      </c>
      <c r="I530" s="14">
        <v>50000</v>
      </c>
      <c r="J530" s="14">
        <v>1435</v>
      </c>
      <c r="K530" s="14">
        <v>1854</v>
      </c>
      <c r="L530" s="14">
        <v>1520</v>
      </c>
      <c r="M530" s="14">
        <v>425</v>
      </c>
      <c r="N530" s="14">
        <f t="shared" si="26"/>
        <v>5234</v>
      </c>
      <c r="O530" s="14">
        <f t="shared" si="27"/>
        <v>44766</v>
      </c>
      <c r="Q530" s="25"/>
      <c r="R530" s="52">
        <f>VLOOKUP(B530,[1]Hoja2!$A$3:$M$774,13,0)</f>
        <v>44766</v>
      </c>
      <c r="S530" s="18">
        <f t="shared" si="28"/>
        <v>0</v>
      </c>
    </row>
    <row r="531" spans="1:19" ht="24.75" customHeight="1" x14ac:dyDescent="0.25">
      <c r="A531" s="4">
        <v>523</v>
      </c>
      <c r="B531" s="4" t="s">
        <v>109</v>
      </c>
      <c r="C531" s="4" t="s">
        <v>1228</v>
      </c>
      <c r="D531" s="4" t="s">
        <v>94</v>
      </c>
      <c r="E531" s="4" t="s">
        <v>778</v>
      </c>
      <c r="F531" s="4" t="s">
        <v>786</v>
      </c>
      <c r="G531" s="14">
        <v>50000</v>
      </c>
      <c r="H531" s="4">
        <v>0</v>
      </c>
      <c r="I531" s="14">
        <v>50000</v>
      </c>
      <c r="J531" s="14">
        <v>1435</v>
      </c>
      <c r="K531" s="14">
        <v>1627.13</v>
      </c>
      <c r="L531" s="14">
        <v>1520</v>
      </c>
      <c r="M531" s="14">
        <v>2837.45</v>
      </c>
      <c r="N531" s="14">
        <f t="shared" si="26"/>
        <v>7419.58</v>
      </c>
      <c r="O531" s="14">
        <f t="shared" si="27"/>
        <v>42580.42</v>
      </c>
      <c r="Q531" s="25"/>
      <c r="R531" s="52">
        <f>VLOOKUP(B531,[1]Hoja2!$A$3:$M$774,13,0)</f>
        <v>42580.42</v>
      </c>
      <c r="S531" s="18">
        <f t="shared" si="28"/>
        <v>0</v>
      </c>
    </row>
    <row r="532" spans="1:19" ht="24.75" customHeight="1" x14ac:dyDescent="0.25">
      <c r="A532" s="4">
        <v>524</v>
      </c>
      <c r="B532" s="4" t="s">
        <v>157</v>
      </c>
      <c r="C532" s="4" t="s">
        <v>1228</v>
      </c>
      <c r="D532" s="4" t="s">
        <v>158</v>
      </c>
      <c r="E532" s="4" t="s">
        <v>780</v>
      </c>
      <c r="F532" s="4" t="s">
        <v>786</v>
      </c>
      <c r="G532" s="14">
        <v>31500</v>
      </c>
      <c r="H532" s="4">
        <v>0</v>
      </c>
      <c r="I532" s="14">
        <v>31500</v>
      </c>
      <c r="J532" s="14">
        <v>904.05</v>
      </c>
      <c r="K532" s="14">
        <v>0</v>
      </c>
      <c r="L532" s="14">
        <v>957.6</v>
      </c>
      <c r="M532" s="14">
        <v>25</v>
      </c>
      <c r="N532" s="14">
        <f t="shared" si="26"/>
        <v>1886.65</v>
      </c>
      <c r="O532" s="14">
        <f t="shared" si="27"/>
        <v>29613.35</v>
      </c>
      <c r="Q532" s="25"/>
      <c r="R532" s="52">
        <f>VLOOKUP(B532,[1]Hoja2!$A$3:$M$774,13,0)</f>
        <v>29613.35</v>
      </c>
      <c r="S532" s="18">
        <f t="shared" si="28"/>
        <v>0</v>
      </c>
    </row>
    <row r="533" spans="1:19" ht="24.75" customHeight="1" x14ac:dyDescent="0.25">
      <c r="A533" s="4">
        <v>525</v>
      </c>
      <c r="B533" s="4" t="s">
        <v>175</v>
      </c>
      <c r="C533" s="4" t="s">
        <v>1228</v>
      </c>
      <c r="D533" s="4" t="s">
        <v>21</v>
      </c>
      <c r="E533" s="4" t="s">
        <v>780</v>
      </c>
      <c r="F533" s="4" t="s">
        <v>786</v>
      </c>
      <c r="G533" s="14">
        <v>40000</v>
      </c>
      <c r="H533" s="4">
        <v>0</v>
      </c>
      <c r="I533" s="14">
        <v>40000</v>
      </c>
      <c r="J533" s="14">
        <f>+I533*2.87%</f>
        <v>1148</v>
      </c>
      <c r="K533" s="14">
        <v>442.65</v>
      </c>
      <c r="L533" s="14">
        <f>+I533*3.04%</f>
        <v>1216</v>
      </c>
      <c r="M533" s="14">
        <v>425</v>
      </c>
      <c r="N533" s="14">
        <f t="shared" si="26"/>
        <v>3231.65</v>
      </c>
      <c r="O533" s="14">
        <f t="shared" si="27"/>
        <v>36768.35</v>
      </c>
      <c r="Q533" s="25"/>
      <c r="R533" s="52">
        <f>VLOOKUP(B533,[1]Hoja2!$A$3:$M$774,13,0)</f>
        <v>36768.35</v>
      </c>
      <c r="S533" s="18">
        <f t="shared" si="28"/>
        <v>0</v>
      </c>
    </row>
    <row r="534" spans="1:19" ht="24.75" customHeight="1" x14ac:dyDescent="0.25">
      <c r="A534" s="4">
        <v>526</v>
      </c>
      <c r="B534" s="4" t="s">
        <v>185</v>
      </c>
      <c r="C534" s="4" t="s">
        <v>1228</v>
      </c>
      <c r="D534" s="4" t="s">
        <v>21</v>
      </c>
      <c r="E534" s="4" t="s">
        <v>780</v>
      </c>
      <c r="F534" s="4" t="s">
        <v>786</v>
      </c>
      <c r="G534" s="14">
        <v>40000</v>
      </c>
      <c r="H534" s="4">
        <v>0</v>
      </c>
      <c r="I534" s="14">
        <v>40000</v>
      </c>
      <c r="J534" s="14">
        <f>+I534*2.87%</f>
        <v>1148</v>
      </c>
      <c r="K534" s="14">
        <v>442.65</v>
      </c>
      <c r="L534" s="14">
        <f>+I534*3.04%</f>
        <v>1216</v>
      </c>
      <c r="M534" s="14">
        <v>425</v>
      </c>
      <c r="N534" s="14">
        <f t="shared" si="26"/>
        <v>3231.65</v>
      </c>
      <c r="O534" s="14">
        <f t="shared" si="27"/>
        <v>36768.35</v>
      </c>
      <c r="Q534" s="25"/>
      <c r="R534" s="52">
        <f>VLOOKUP(B534,[1]Hoja2!$A$3:$M$774,13,0)</f>
        <v>36768.35</v>
      </c>
      <c r="S534" s="18">
        <f t="shared" si="28"/>
        <v>0</v>
      </c>
    </row>
    <row r="535" spans="1:19" ht="24.75" customHeight="1" x14ac:dyDescent="0.25">
      <c r="A535" s="4">
        <v>527</v>
      </c>
      <c r="B535" s="4" t="s">
        <v>166</v>
      </c>
      <c r="C535" s="4" t="s">
        <v>1228</v>
      </c>
      <c r="D535" s="4" t="s">
        <v>21</v>
      </c>
      <c r="E535" s="4" t="s">
        <v>780</v>
      </c>
      <c r="F535" s="4" t="s">
        <v>786</v>
      </c>
      <c r="G535" s="14">
        <v>35000</v>
      </c>
      <c r="H535" s="4">
        <v>0</v>
      </c>
      <c r="I535" s="14">
        <v>35000</v>
      </c>
      <c r="J535" s="14">
        <v>1004.5</v>
      </c>
      <c r="K535" s="14">
        <v>0</v>
      </c>
      <c r="L535" s="14">
        <v>1064</v>
      </c>
      <c r="M535" s="14">
        <v>425</v>
      </c>
      <c r="N535" s="14">
        <f t="shared" si="26"/>
        <v>2493.5</v>
      </c>
      <c r="O535" s="14">
        <f t="shared" si="27"/>
        <v>32506.5</v>
      </c>
      <c r="Q535" s="25"/>
      <c r="R535" s="52">
        <f>VLOOKUP(B535,[1]Hoja2!$A$3:$M$774,13,0)</f>
        <v>32506.5</v>
      </c>
      <c r="S535" s="18">
        <f t="shared" si="28"/>
        <v>0</v>
      </c>
    </row>
    <row r="536" spans="1:19" ht="24.75" customHeight="1" x14ac:dyDescent="0.25">
      <c r="A536" s="4">
        <v>528</v>
      </c>
      <c r="B536" s="4" t="s">
        <v>200</v>
      </c>
      <c r="C536" s="4" t="s">
        <v>1228</v>
      </c>
      <c r="D536" s="4" t="s">
        <v>160</v>
      </c>
      <c r="E536" s="4" t="s">
        <v>779</v>
      </c>
      <c r="F536" s="4" t="s">
        <v>786</v>
      </c>
      <c r="G536" s="14">
        <v>11000</v>
      </c>
      <c r="H536" s="4">
        <v>0</v>
      </c>
      <c r="I536" s="14">
        <v>11000</v>
      </c>
      <c r="J536" s="14">
        <v>315.7</v>
      </c>
      <c r="K536" s="14">
        <v>0</v>
      </c>
      <c r="L536" s="14">
        <v>334.4</v>
      </c>
      <c r="M536" s="32">
        <v>1825</v>
      </c>
      <c r="N536" s="14">
        <f t="shared" si="26"/>
        <v>2475.1</v>
      </c>
      <c r="O536" s="14">
        <f t="shared" si="27"/>
        <v>8524.9</v>
      </c>
      <c r="Q536" s="25"/>
      <c r="R536" s="52">
        <f>VLOOKUP(B536,[1]Hoja2!$A$3:$M$774,13,0)</f>
        <v>8524.9</v>
      </c>
      <c r="S536" s="18">
        <f t="shared" si="28"/>
        <v>0</v>
      </c>
    </row>
    <row r="537" spans="1:19" ht="24.75" customHeight="1" x14ac:dyDescent="0.25">
      <c r="A537" s="4">
        <v>529</v>
      </c>
      <c r="B537" s="4" t="s">
        <v>210</v>
      </c>
      <c r="C537" s="4" t="s">
        <v>1228</v>
      </c>
      <c r="D537" s="4" t="s">
        <v>211</v>
      </c>
      <c r="E537" s="4" t="s">
        <v>779</v>
      </c>
      <c r="F537" s="4" t="s">
        <v>786</v>
      </c>
      <c r="G537" s="14">
        <v>11000</v>
      </c>
      <c r="H537" s="4">
        <v>0</v>
      </c>
      <c r="I537" s="14">
        <v>11000</v>
      </c>
      <c r="J537" s="14">
        <v>315.7</v>
      </c>
      <c r="K537" s="14">
        <v>0</v>
      </c>
      <c r="L537" s="14">
        <v>334.4</v>
      </c>
      <c r="M537" s="14">
        <v>25</v>
      </c>
      <c r="N537" s="14">
        <f t="shared" si="26"/>
        <v>675.09999999999991</v>
      </c>
      <c r="O537" s="14">
        <f t="shared" si="27"/>
        <v>10324.9</v>
      </c>
      <c r="Q537" s="25"/>
      <c r="R537" s="52">
        <f>VLOOKUP(B537,[1]Hoja2!$A$3:$M$774,13,0)</f>
        <v>10324.9</v>
      </c>
      <c r="S537" s="18">
        <f t="shared" si="28"/>
        <v>0</v>
      </c>
    </row>
    <row r="538" spans="1:19" ht="24.75" customHeight="1" x14ac:dyDescent="0.25">
      <c r="A538" s="4">
        <v>530</v>
      </c>
      <c r="B538" s="4" t="s">
        <v>221</v>
      </c>
      <c r="C538" s="4" t="s">
        <v>1228</v>
      </c>
      <c r="D538" s="4" t="s">
        <v>21</v>
      </c>
      <c r="E538" s="4" t="s">
        <v>780</v>
      </c>
      <c r="F538" s="4" t="s">
        <v>786</v>
      </c>
      <c r="G538" s="14">
        <v>50000</v>
      </c>
      <c r="H538" s="4">
        <v>0</v>
      </c>
      <c r="I538" s="14">
        <v>50000</v>
      </c>
      <c r="J538" s="14">
        <v>1435</v>
      </c>
      <c r="K538" s="14">
        <v>1854</v>
      </c>
      <c r="L538" s="14">
        <v>1520</v>
      </c>
      <c r="M538" s="14">
        <v>9248.5300000000007</v>
      </c>
      <c r="N538" s="14">
        <f t="shared" si="26"/>
        <v>14057.53</v>
      </c>
      <c r="O538" s="14">
        <f t="shared" si="27"/>
        <v>35942.47</v>
      </c>
      <c r="Q538" s="25"/>
      <c r="R538" s="52">
        <f>VLOOKUP(B538,[1]Hoja2!$A$3:$M$774,13,0)</f>
        <v>35942.47</v>
      </c>
      <c r="S538" s="18">
        <f t="shared" si="28"/>
        <v>0</v>
      </c>
    </row>
    <row r="539" spans="1:19" ht="24.75" customHeight="1" x14ac:dyDescent="0.25">
      <c r="A539" s="4">
        <v>531</v>
      </c>
      <c r="B539" s="4" t="s">
        <v>229</v>
      </c>
      <c r="C539" s="4" t="s">
        <v>1228</v>
      </c>
      <c r="D539" s="4" t="s">
        <v>148</v>
      </c>
      <c r="E539" s="4" t="s">
        <v>779</v>
      </c>
      <c r="F539" s="4" t="s">
        <v>786</v>
      </c>
      <c r="G539" s="14">
        <v>11000</v>
      </c>
      <c r="H539" s="4">
        <v>0</v>
      </c>
      <c r="I539" s="14">
        <v>11000</v>
      </c>
      <c r="J539" s="14">
        <v>315.7</v>
      </c>
      <c r="K539" s="14">
        <v>0</v>
      </c>
      <c r="L539" s="14">
        <v>334.4</v>
      </c>
      <c r="M539" s="14">
        <v>3049.9</v>
      </c>
      <c r="N539" s="14">
        <f t="shared" si="26"/>
        <v>3700</v>
      </c>
      <c r="O539" s="14">
        <f t="shared" si="27"/>
        <v>7300</v>
      </c>
      <c r="Q539" s="25"/>
      <c r="R539" s="52">
        <f>VLOOKUP(B539,[1]Hoja2!$A$3:$M$774,13,0)</f>
        <v>7300</v>
      </c>
      <c r="S539" s="18">
        <f t="shared" si="28"/>
        <v>0</v>
      </c>
    </row>
    <row r="540" spans="1:19" ht="24.75" customHeight="1" x14ac:dyDescent="0.25">
      <c r="A540" s="4">
        <v>532</v>
      </c>
      <c r="B540" s="4" t="s">
        <v>240</v>
      </c>
      <c r="C540" s="4" t="s">
        <v>1228</v>
      </c>
      <c r="D540" s="4" t="s">
        <v>21</v>
      </c>
      <c r="E540" s="4" t="s">
        <v>780</v>
      </c>
      <c r="F540" s="4" t="s">
        <v>786</v>
      </c>
      <c r="G540" s="14">
        <v>40000</v>
      </c>
      <c r="H540" s="4">
        <v>0</v>
      </c>
      <c r="I540" s="14">
        <v>40000</v>
      </c>
      <c r="J540" s="14">
        <f>+I540*2.87%</f>
        <v>1148</v>
      </c>
      <c r="K540" s="14">
        <v>442.65</v>
      </c>
      <c r="L540" s="14">
        <f>+I540*3.04%</f>
        <v>1216</v>
      </c>
      <c r="M540" s="14">
        <v>425</v>
      </c>
      <c r="N540" s="14">
        <f t="shared" si="26"/>
        <v>3231.65</v>
      </c>
      <c r="O540" s="14">
        <f t="shared" si="27"/>
        <v>36768.35</v>
      </c>
      <c r="Q540" s="25"/>
      <c r="R540" s="52">
        <f>VLOOKUP(B540,[1]Hoja2!$A$3:$M$774,13,0)</f>
        <v>36768.35</v>
      </c>
      <c r="S540" s="18">
        <f t="shared" si="28"/>
        <v>0</v>
      </c>
    </row>
    <row r="541" spans="1:19" ht="24.75" customHeight="1" x14ac:dyDescent="0.25">
      <c r="A541" s="4">
        <v>533</v>
      </c>
      <c r="B541" s="4" t="s">
        <v>259</v>
      </c>
      <c r="C541" s="4" t="s">
        <v>1228</v>
      </c>
      <c r="D541" s="4" t="s">
        <v>21</v>
      </c>
      <c r="E541" s="4" t="s">
        <v>780</v>
      </c>
      <c r="F541" s="4" t="s">
        <v>786</v>
      </c>
      <c r="G541" s="14">
        <v>50000</v>
      </c>
      <c r="H541" s="4">
        <v>0</v>
      </c>
      <c r="I541" s="14">
        <v>50000</v>
      </c>
      <c r="J541" s="14">
        <v>1435</v>
      </c>
      <c r="K541" s="14">
        <v>1854</v>
      </c>
      <c r="L541" s="14">
        <v>1520</v>
      </c>
      <c r="M541" s="14">
        <v>425</v>
      </c>
      <c r="N541" s="14">
        <f t="shared" si="26"/>
        <v>5234</v>
      </c>
      <c r="O541" s="14">
        <f t="shared" si="27"/>
        <v>44766</v>
      </c>
      <c r="Q541" s="25"/>
      <c r="R541" s="52">
        <f>VLOOKUP(B541,[1]Hoja2!$A$3:$M$774,13,0)</f>
        <v>44766</v>
      </c>
      <c r="S541" s="18">
        <f t="shared" si="28"/>
        <v>0</v>
      </c>
    </row>
    <row r="542" spans="1:19" ht="24.75" customHeight="1" x14ac:dyDescent="0.25">
      <c r="A542" s="4">
        <v>534</v>
      </c>
      <c r="B542" s="4" t="s">
        <v>276</v>
      </c>
      <c r="C542" s="4" t="s">
        <v>1228</v>
      </c>
      <c r="D542" s="4" t="s">
        <v>45</v>
      </c>
      <c r="E542" s="4" t="s">
        <v>780</v>
      </c>
      <c r="F542" s="4" t="s">
        <v>787</v>
      </c>
      <c r="G542" s="14">
        <v>22050</v>
      </c>
      <c r="H542" s="4">
        <v>0</v>
      </c>
      <c r="I542" s="14">
        <v>22050</v>
      </c>
      <c r="J542" s="14">
        <v>632.84</v>
      </c>
      <c r="K542" s="14">
        <v>0</v>
      </c>
      <c r="L542" s="14">
        <v>670.32</v>
      </c>
      <c r="M542" s="14">
        <v>673.5</v>
      </c>
      <c r="N542" s="14">
        <f t="shared" si="26"/>
        <v>1976.66</v>
      </c>
      <c r="O542" s="14">
        <f t="shared" si="27"/>
        <v>20073.34</v>
      </c>
      <c r="Q542" s="25"/>
      <c r="R542" s="52">
        <f>VLOOKUP(B542,[1]Hoja2!$A$3:$M$774,13,0)</f>
        <v>20073.34</v>
      </c>
      <c r="S542" s="18">
        <f t="shared" si="28"/>
        <v>0</v>
      </c>
    </row>
    <row r="543" spans="1:19" ht="24.75" customHeight="1" x14ac:dyDescent="0.25">
      <c r="A543" s="4">
        <v>535</v>
      </c>
      <c r="B543" s="4" t="s">
        <v>297</v>
      </c>
      <c r="C543" s="4" t="s">
        <v>1228</v>
      </c>
      <c r="D543" s="4" t="s">
        <v>160</v>
      </c>
      <c r="E543" s="4" t="s">
        <v>779</v>
      </c>
      <c r="F543" s="4" t="s">
        <v>786</v>
      </c>
      <c r="G543" s="14">
        <v>11000</v>
      </c>
      <c r="H543" s="4">
        <v>0</v>
      </c>
      <c r="I543" s="14">
        <v>11000</v>
      </c>
      <c r="J543" s="14">
        <v>315.7</v>
      </c>
      <c r="K543" s="14">
        <v>0</v>
      </c>
      <c r="L543" s="14">
        <v>334.4</v>
      </c>
      <c r="M543" s="14">
        <v>1537.45</v>
      </c>
      <c r="N543" s="14">
        <f t="shared" si="26"/>
        <v>2187.5500000000002</v>
      </c>
      <c r="O543" s="14">
        <f t="shared" si="27"/>
        <v>8812.4500000000007</v>
      </c>
      <c r="Q543" s="25"/>
      <c r="R543" s="52">
        <f>VLOOKUP(B543,[1]Hoja2!$A$3:$M$774,13,0)</f>
        <v>8812.4500000000007</v>
      </c>
      <c r="S543" s="18">
        <f t="shared" si="28"/>
        <v>0</v>
      </c>
    </row>
    <row r="544" spans="1:19" ht="24.75" customHeight="1" x14ac:dyDescent="0.25">
      <c r="A544" s="4">
        <v>536</v>
      </c>
      <c r="B544" s="4" t="s">
        <v>312</v>
      </c>
      <c r="C544" s="4" t="s">
        <v>1228</v>
      </c>
      <c r="D544" s="4" t="s">
        <v>160</v>
      </c>
      <c r="E544" s="4" t="s">
        <v>779</v>
      </c>
      <c r="F544" s="4" t="s">
        <v>786</v>
      </c>
      <c r="G544" s="14">
        <v>11000</v>
      </c>
      <c r="H544" s="4">
        <v>0</v>
      </c>
      <c r="I544" s="14">
        <v>11000</v>
      </c>
      <c r="J544" s="14">
        <v>315.7</v>
      </c>
      <c r="K544" s="14">
        <v>0</v>
      </c>
      <c r="L544" s="14">
        <v>334.4</v>
      </c>
      <c r="M544" s="14">
        <v>25</v>
      </c>
      <c r="N544" s="14">
        <f t="shared" si="26"/>
        <v>675.09999999999991</v>
      </c>
      <c r="O544" s="14">
        <f t="shared" si="27"/>
        <v>10324.9</v>
      </c>
      <c r="Q544" s="25"/>
      <c r="R544" s="52">
        <f>VLOOKUP(B544,[1]Hoja2!$A$3:$M$774,13,0)</f>
        <v>10324.9</v>
      </c>
      <c r="S544" s="18">
        <f t="shared" si="28"/>
        <v>0</v>
      </c>
    </row>
    <row r="545" spans="1:19" ht="24.75" customHeight="1" x14ac:dyDescent="0.25">
      <c r="A545" s="4">
        <v>537</v>
      </c>
      <c r="B545" s="4" t="s">
        <v>336</v>
      </c>
      <c r="C545" s="4" t="s">
        <v>1228</v>
      </c>
      <c r="D545" s="4" t="s">
        <v>21</v>
      </c>
      <c r="E545" s="4" t="s">
        <v>778</v>
      </c>
      <c r="F545" s="4" t="s">
        <v>787</v>
      </c>
      <c r="G545" s="14">
        <v>50000</v>
      </c>
      <c r="H545" s="4">
        <v>0</v>
      </c>
      <c r="I545" s="14">
        <v>50000</v>
      </c>
      <c r="J545" s="14">
        <v>1435</v>
      </c>
      <c r="K545" s="14">
        <v>1400.27</v>
      </c>
      <c r="L545" s="14">
        <v>1520</v>
      </c>
      <c r="M545" s="14">
        <v>4098.3999999999996</v>
      </c>
      <c r="N545" s="14">
        <f t="shared" si="26"/>
        <v>8453.67</v>
      </c>
      <c r="O545" s="14">
        <f t="shared" si="27"/>
        <v>41546.33</v>
      </c>
      <c r="Q545" s="25"/>
      <c r="R545" s="52">
        <f>VLOOKUP(B545,[1]Hoja2!$A$3:$M$774,13,0)</f>
        <v>41546.33</v>
      </c>
      <c r="S545" s="18">
        <f t="shared" si="28"/>
        <v>0</v>
      </c>
    </row>
    <row r="546" spans="1:19" ht="24.75" customHeight="1" x14ac:dyDescent="0.25">
      <c r="A546" s="4">
        <v>538</v>
      </c>
      <c r="B546" s="4" t="s">
        <v>342</v>
      </c>
      <c r="C546" s="4" t="s">
        <v>1228</v>
      </c>
      <c r="D546" s="4" t="s">
        <v>21</v>
      </c>
      <c r="E546" s="4" t="s">
        <v>780</v>
      </c>
      <c r="F546" s="4" t="s">
        <v>787</v>
      </c>
      <c r="G546" s="14">
        <v>45000</v>
      </c>
      <c r="H546" s="4">
        <v>0</v>
      </c>
      <c r="I546" s="14">
        <v>45000</v>
      </c>
      <c r="J546" s="14">
        <f>+I546*2.87%</f>
        <v>1291.5</v>
      </c>
      <c r="K546" s="14">
        <v>1148.33</v>
      </c>
      <c r="L546" s="14">
        <f>+I546*3.04%</f>
        <v>1368</v>
      </c>
      <c r="M546" s="14">
        <v>425</v>
      </c>
      <c r="N546" s="14">
        <f t="shared" si="26"/>
        <v>4232.83</v>
      </c>
      <c r="O546" s="14">
        <f t="shared" si="27"/>
        <v>40767.17</v>
      </c>
      <c r="Q546" s="25"/>
      <c r="R546" s="52">
        <f>VLOOKUP(B546,[1]Hoja2!$A$3:$M$774,13,0)</f>
        <v>40767.17</v>
      </c>
      <c r="S546" s="18">
        <f t="shared" si="28"/>
        <v>0</v>
      </c>
    </row>
    <row r="547" spans="1:19" ht="24.75" customHeight="1" x14ac:dyDescent="0.25">
      <c r="A547" s="4">
        <v>539</v>
      </c>
      <c r="B547" s="4" t="s">
        <v>343</v>
      </c>
      <c r="C547" s="4" t="s">
        <v>1228</v>
      </c>
      <c r="D547" s="4" t="s">
        <v>148</v>
      </c>
      <c r="E547" s="4" t="s">
        <v>779</v>
      </c>
      <c r="F547" s="4" t="s">
        <v>786</v>
      </c>
      <c r="G547" s="14">
        <v>22050</v>
      </c>
      <c r="H547" s="4">
        <v>0</v>
      </c>
      <c r="I547" s="14">
        <v>22050</v>
      </c>
      <c r="J547" s="14">
        <v>632.84</v>
      </c>
      <c r="K547" s="14">
        <v>0</v>
      </c>
      <c r="L547" s="14">
        <v>670.32</v>
      </c>
      <c r="M547" s="14">
        <v>25</v>
      </c>
      <c r="N547" s="14">
        <f t="shared" si="26"/>
        <v>1328.16</v>
      </c>
      <c r="O547" s="14">
        <f t="shared" si="27"/>
        <v>20721.84</v>
      </c>
      <c r="Q547" s="25"/>
      <c r="R547" s="52">
        <f>VLOOKUP(B547,[1]Hoja2!$A$3:$M$774,13,0)</f>
        <v>20721.84</v>
      </c>
      <c r="S547" s="18">
        <f t="shared" si="28"/>
        <v>0</v>
      </c>
    </row>
    <row r="548" spans="1:19" ht="24.75" customHeight="1" x14ac:dyDescent="0.25">
      <c r="A548" s="4">
        <v>540</v>
      </c>
      <c r="B548" s="4" t="s">
        <v>351</v>
      </c>
      <c r="C548" s="4" t="s">
        <v>1228</v>
      </c>
      <c r="D548" s="4" t="s">
        <v>352</v>
      </c>
      <c r="E548" s="4" t="s">
        <v>780</v>
      </c>
      <c r="F548" s="4" t="s">
        <v>786</v>
      </c>
      <c r="G548" s="14">
        <v>50000</v>
      </c>
      <c r="H548" s="4">
        <v>0</v>
      </c>
      <c r="I548" s="14">
        <v>50000</v>
      </c>
      <c r="J548" s="14">
        <v>1435</v>
      </c>
      <c r="K548" s="14">
        <v>1854</v>
      </c>
      <c r="L548" s="14">
        <v>1520</v>
      </c>
      <c r="M548" s="14">
        <v>25</v>
      </c>
      <c r="N548" s="14">
        <f t="shared" si="26"/>
        <v>4834</v>
      </c>
      <c r="O548" s="14">
        <f t="shared" si="27"/>
        <v>45166</v>
      </c>
      <c r="Q548" s="25"/>
      <c r="R548" s="52">
        <f>VLOOKUP(B548,[1]Hoja2!$A$3:$M$774,13,0)</f>
        <v>45166</v>
      </c>
      <c r="S548" s="18">
        <f t="shared" si="28"/>
        <v>0</v>
      </c>
    </row>
    <row r="549" spans="1:19" ht="24.75" customHeight="1" x14ac:dyDescent="0.25">
      <c r="A549" s="4">
        <v>541</v>
      </c>
      <c r="B549" s="4" t="s">
        <v>365</v>
      </c>
      <c r="C549" s="4" t="s">
        <v>1228</v>
      </c>
      <c r="D549" s="4" t="s">
        <v>21</v>
      </c>
      <c r="E549" s="4" t="s">
        <v>778</v>
      </c>
      <c r="F549" s="4" t="s">
        <v>786</v>
      </c>
      <c r="G549" s="14">
        <v>50000</v>
      </c>
      <c r="H549" s="4">
        <v>0</v>
      </c>
      <c r="I549" s="14">
        <v>50000</v>
      </c>
      <c r="J549" s="14">
        <v>1435</v>
      </c>
      <c r="K549" s="14">
        <v>1854</v>
      </c>
      <c r="L549" s="14">
        <v>1520</v>
      </c>
      <c r="M549" s="14">
        <v>425</v>
      </c>
      <c r="N549" s="14">
        <f t="shared" si="26"/>
        <v>5234</v>
      </c>
      <c r="O549" s="14">
        <f t="shared" si="27"/>
        <v>44766</v>
      </c>
      <c r="Q549" s="25"/>
      <c r="R549" s="52">
        <f>VLOOKUP(B549,[1]Hoja2!$A$3:$M$774,13,0)</f>
        <v>44766</v>
      </c>
      <c r="S549" s="18">
        <f t="shared" si="28"/>
        <v>0</v>
      </c>
    </row>
    <row r="550" spans="1:19" ht="24.75" customHeight="1" x14ac:dyDescent="0.25">
      <c r="A550" s="4">
        <v>542</v>
      </c>
      <c r="B550" s="4" t="s">
        <v>384</v>
      </c>
      <c r="C550" s="4" t="s">
        <v>1228</v>
      </c>
      <c r="D550" s="4" t="s">
        <v>21</v>
      </c>
      <c r="E550" s="4" t="s">
        <v>780</v>
      </c>
      <c r="F550" s="4" t="s">
        <v>787</v>
      </c>
      <c r="G550" s="14">
        <v>50000</v>
      </c>
      <c r="H550" s="4">
        <v>0</v>
      </c>
      <c r="I550" s="14">
        <v>50000</v>
      </c>
      <c r="J550" s="14">
        <v>1435</v>
      </c>
      <c r="K550" s="14">
        <v>1854</v>
      </c>
      <c r="L550" s="14">
        <v>1520</v>
      </c>
      <c r="M550" s="14">
        <v>25</v>
      </c>
      <c r="N550" s="14">
        <f t="shared" si="26"/>
        <v>4834</v>
      </c>
      <c r="O550" s="14">
        <f t="shared" si="27"/>
        <v>45166</v>
      </c>
      <c r="Q550" s="25"/>
      <c r="R550" s="52">
        <f>VLOOKUP(B550,[1]Hoja2!$A$3:$M$774,13,0)</f>
        <v>45166</v>
      </c>
      <c r="S550" s="18">
        <f t="shared" si="28"/>
        <v>0</v>
      </c>
    </row>
    <row r="551" spans="1:19" ht="24.75" customHeight="1" x14ac:dyDescent="0.25">
      <c r="A551" s="4">
        <v>543</v>
      </c>
      <c r="B551" s="4" t="s">
        <v>389</v>
      </c>
      <c r="C551" s="4" t="s">
        <v>1228</v>
      </c>
      <c r="D551" s="4" t="s">
        <v>160</v>
      </c>
      <c r="E551" s="4" t="s">
        <v>779</v>
      </c>
      <c r="F551" s="4" t="s">
        <v>787</v>
      </c>
      <c r="G551" s="14">
        <v>11000</v>
      </c>
      <c r="H551" s="4">
        <v>0</v>
      </c>
      <c r="I551" s="14">
        <v>11000</v>
      </c>
      <c r="J551" s="14">
        <v>315.7</v>
      </c>
      <c r="K551" s="14">
        <v>0</v>
      </c>
      <c r="L551" s="14">
        <v>334.4</v>
      </c>
      <c r="M551" s="14">
        <v>25</v>
      </c>
      <c r="N551" s="14">
        <f t="shared" si="26"/>
        <v>675.09999999999991</v>
      </c>
      <c r="O551" s="14">
        <f t="shared" si="27"/>
        <v>10324.9</v>
      </c>
      <c r="Q551" s="25"/>
      <c r="R551" s="52">
        <f>VLOOKUP(B551,[1]Hoja2!$A$3:$M$774,13,0)</f>
        <v>10324.9</v>
      </c>
      <c r="S551" s="18">
        <f t="shared" si="28"/>
        <v>0</v>
      </c>
    </row>
    <row r="552" spans="1:19" ht="24.75" customHeight="1" x14ac:dyDescent="0.25">
      <c r="A552" s="4">
        <v>544</v>
      </c>
      <c r="B552" s="4" t="s">
        <v>418</v>
      </c>
      <c r="C552" s="4" t="s">
        <v>1228</v>
      </c>
      <c r="D552" s="4" t="s">
        <v>160</v>
      </c>
      <c r="E552" s="4" t="s">
        <v>779</v>
      </c>
      <c r="F552" s="4" t="s">
        <v>786</v>
      </c>
      <c r="G552" s="14">
        <v>11000</v>
      </c>
      <c r="H552" s="4">
        <v>0</v>
      </c>
      <c r="I552" s="14">
        <v>11000</v>
      </c>
      <c r="J552" s="14">
        <v>315.7</v>
      </c>
      <c r="K552" s="14">
        <v>0</v>
      </c>
      <c r="L552" s="14">
        <v>334.4</v>
      </c>
      <c r="M552" s="14">
        <v>25</v>
      </c>
      <c r="N552" s="14">
        <f t="shared" si="26"/>
        <v>675.09999999999991</v>
      </c>
      <c r="O552" s="14">
        <f t="shared" si="27"/>
        <v>10324.9</v>
      </c>
      <c r="Q552" s="25"/>
      <c r="R552" s="52">
        <f>VLOOKUP(B552,[1]Hoja2!$A$3:$M$774,13,0)</f>
        <v>10324.9</v>
      </c>
      <c r="S552" s="18">
        <f t="shared" si="28"/>
        <v>0</v>
      </c>
    </row>
    <row r="553" spans="1:19" ht="24.75" customHeight="1" x14ac:dyDescent="0.25">
      <c r="A553" s="4">
        <v>545</v>
      </c>
      <c r="B553" s="4" t="s">
        <v>424</v>
      </c>
      <c r="C553" s="4" t="s">
        <v>1228</v>
      </c>
      <c r="D553" s="4" t="s">
        <v>148</v>
      </c>
      <c r="E553" s="4" t="s">
        <v>778</v>
      </c>
      <c r="F553" s="4" t="s">
        <v>786</v>
      </c>
      <c r="G553" s="14">
        <v>11258.5</v>
      </c>
      <c r="H553" s="4">
        <v>0</v>
      </c>
      <c r="I553" s="14">
        <v>11258.5</v>
      </c>
      <c r="J553" s="14">
        <v>323.12</v>
      </c>
      <c r="K553" s="14">
        <v>0</v>
      </c>
      <c r="L553" s="14">
        <v>342.26</v>
      </c>
      <c r="M553" s="14">
        <v>25</v>
      </c>
      <c r="N553" s="14">
        <f t="shared" si="26"/>
        <v>690.38</v>
      </c>
      <c r="O553" s="14">
        <f t="shared" si="27"/>
        <v>10568.12</v>
      </c>
      <c r="Q553" s="25"/>
      <c r="R553" s="52">
        <f>VLOOKUP(B553,[1]Hoja2!$A$3:$M$774,13,0)</f>
        <v>10568.12</v>
      </c>
      <c r="S553" s="18">
        <f t="shared" si="28"/>
        <v>0</v>
      </c>
    </row>
    <row r="554" spans="1:19" ht="24.75" customHeight="1" x14ac:dyDescent="0.25">
      <c r="A554" s="4">
        <v>546</v>
      </c>
      <c r="B554" s="4" t="s">
        <v>435</v>
      </c>
      <c r="C554" s="4" t="s">
        <v>1228</v>
      </c>
      <c r="D554" s="4" t="s">
        <v>21</v>
      </c>
      <c r="E554" s="4" t="s">
        <v>778</v>
      </c>
      <c r="F554" s="4" t="s">
        <v>787</v>
      </c>
      <c r="G554" s="14">
        <v>50000</v>
      </c>
      <c r="H554" s="4">
        <v>0</v>
      </c>
      <c r="I554" s="14">
        <v>50000</v>
      </c>
      <c r="J554" s="14">
        <v>1435</v>
      </c>
      <c r="K554" s="14">
        <v>1854</v>
      </c>
      <c r="L554" s="14">
        <v>1520</v>
      </c>
      <c r="M554" s="14">
        <v>925</v>
      </c>
      <c r="N554" s="14">
        <f t="shared" ref="N554:N615" si="29">+J554+K554+L554+M554</f>
        <v>5734</v>
      </c>
      <c r="O554" s="14">
        <f t="shared" si="27"/>
        <v>44266</v>
      </c>
      <c r="Q554" s="25"/>
      <c r="R554" s="52">
        <f>VLOOKUP(B554,[1]Hoja2!$A$3:$M$774,13,0)</f>
        <v>44266</v>
      </c>
      <c r="S554" s="18">
        <f t="shared" si="28"/>
        <v>0</v>
      </c>
    </row>
    <row r="555" spans="1:19" ht="24.75" customHeight="1" x14ac:dyDescent="0.25">
      <c r="A555" s="4">
        <v>547</v>
      </c>
      <c r="B555" s="4" t="s">
        <v>444</v>
      </c>
      <c r="C555" s="4" t="s">
        <v>1228</v>
      </c>
      <c r="D555" s="4" t="s">
        <v>45</v>
      </c>
      <c r="E555" s="4" t="s">
        <v>779</v>
      </c>
      <c r="F555" s="4" t="s">
        <v>787</v>
      </c>
      <c r="G555" s="14">
        <v>22050</v>
      </c>
      <c r="H555" s="4">
        <v>0</v>
      </c>
      <c r="I555" s="14">
        <v>22050</v>
      </c>
      <c r="J555" s="14">
        <v>632.84</v>
      </c>
      <c r="K555" s="14">
        <v>0</v>
      </c>
      <c r="L555" s="14">
        <v>670.32</v>
      </c>
      <c r="M555" s="14">
        <v>2592.4499999999998</v>
      </c>
      <c r="N555" s="14">
        <f t="shared" si="29"/>
        <v>3895.6099999999997</v>
      </c>
      <c r="O555" s="14">
        <f t="shared" si="27"/>
        <v>18154.39</v>
      </c>
      <c r="Q555" s="25"/>
      <c r="R555" s="52">
        <f>VLOOKUP(B555,[1]Hoja2!$A$3:$M$774,13,0)</f>
        <v>18154.39</v>
      </c>
      <c r="S555" s="18">
        <f t="shared" si="28"/>
        <v>0</v>
      </c>
    </row>
    <row r="556" spans="1:19" ht="24.75" customHeight="1" x14ac:dyDescent="0.25">
      <c r="A556" s="4">
        <v>548</v>
      </c>
      <c r="B556" s="4" t="s">
        <v>465</v>
      </c>
      <c r="C556" s="4" t="s">
        <v>1228</v>
      </c>
      <c r="D556" s="4" t="s">
        <v>21</v>
      </c>
      <c r="E556" s="4" t="s">
        <v>778</v>
      </c>
      <c r="F556" s="4" t="s">
        <v>786</v>
      </c>
      <c r="G556" s="14">
        <v>50000</v>
      </c>
      <c r="H556" s="4">
        <v>0</v>
      </c>
      <c r="I556" s="14">
        <v>50000</v>
      </c>
      <c r="J556" s="14">
        <v>1435</v>
      </c>
      <c r="K556" s="14">
        <v>1627.13</v>
      </c>
      <c r="L556" s="14">
        <v>1520</v>
      </c>
      <c r="M556" s="14">
        <v>20828.64</v>
      </c>
      <c r="N556" s="14">
        <f t="shared" si="29"/>
        <v>25410.77</v>
      </c>
      <c r="O556" s="14">
        <f t="shared" si="27"/>
        <v>24589.23</v>
      </c>
      <c r="Q556" s="25"/>
      <c r="R556" s="52">
        <f>VLOOKUP(B556,[1]Hoja2!$A$3:$M$774,13,0)</f>
        <v>24589.23</v>
      </c>
      <c r="S556" s="18">
        <f t="shared" si="28"/>
        <v>0</v>
      </c>
    </row>
    <row r="557" spans="1:19" ht="24.75" customHeight="1" x14ac:dyDescent="0.25">
      <c r="A557" s="4">
        <v>549</v>
      </c>
      <c r="B557" s="4" t="s">
        <v>466</v>
      </c>
      <c r="C557" s="4" t="s">
        <v>1228</v>
      </c>
      <c r="D557" s="4" t="s">
        <v>148</v>
      </c>
      <c r="E557" s="4" t="s">
        <v>779</v>
      </c>
      <c r="F557" s="4" t="s">
        <v>786</v>
      </c>
      <c r="G557" s="14">
        <v>11000</v>
      </c>
      <c r="H557" s="4">
        <v>0</v>
      </c>
      <c r="I557" s="14">
        <v>11000</v>
      </c>
      <c r="J557" s="14">
        <v>315.7</v>
      </c>
      <c r="K557" s="14">
        <v>0</v>
      </c>
      <c r="L557" s="14">
        <v>334.4</v>
      </c>
      <c r="M557" s="14">
        <v>25</v>
      </c>
      <c r="N557" s="14">
        <f t="shared" si="29"/>
        <v>675.09999999999991</v>
      </c>
      <c r="O557" s="14">
        <f t="shared" si="27"/>
        <v>10324.9</v>
      </c>
      <c r="Q557" s="25"/>
      <c r="R557" s="52">
        <f>VLOOKUP(B557,[1]Hoja2!$A$3:$M$774,13,0)</f>
        <v>10324.9</v>
      </c>
      <c r="S557" s="18">
        <f t="shared" si="28"/>
        <v>0</v>
      </c>
    </row>
    <row r="558" spans="1:19" ht="24.75" customHeight="1" x14ac:dyDescent="0.25">
      <c r="A558" s="4">
        <v>550</v>
      </c>
      <c r="B558" s="4" t="s">
        <v>491</v>
      </c>
      <c r="C558" s="4" t="s">
        <v>1228</v>
      </c>
      <c r="D558" s="4" t="s">
        <v>21</v>
      </c>
      <c r="E558" s="4" t="s">
        <v>780</v>
      </c>
      <c r="F558" s="4" t="s">
        <v>786</v>
      </c>
      <c r="G558" s="14">
        <v>45000</v>
      </c>
      <c r="H558" s="4">
        <v>0</v>
      </c>
      <c r="I558" s="14">
        <v>45000</v>
      </c>
      <c r="J558" s="14">
        <v>1291.5</v>
      </c>
      <c r="K558" s="14">
        <v>921.46</v>
      </c>
      <c r="L558" s="14">
        <v>1368</v>
      </c>
      <c r="M558" s="14">
        <v>1537.45</v>
      </c>
      <c r="N558" s="14">
        <f t="shared" si="29"/>
        <v>5118.41</v>
      </c>
      <c r="O558" s="14">
        <f t="shared" si="27"/>
        <v>39881.589999999997</v>
      </c>
      <c r="Q558" s="25"/>
      <c r="R558" s="52">
        <f>VLOOKUP(B558,[1]Hoja2!$A$3:$M$774,13,0)</f>
        <v>39881.589999999997</v>
      </c>
      <c r="S558" s="18">
        <f t="shared" si="28"/>
        <v>0</v>
      </c>
    </row>
    <row r="559" spans="1:19" ht="24.75" customHeight="1" x14ac:dyDescent="0.25">
      <c r="A559" s="4">
        <v>551</v>
      </c>
      <c r="B559" s="4" t="s">
        <v>517</v>
      </c>
      <c r="C559" s="4" t="s">
        <v>1228</v>
      </c>
      <c r="D559" s="4" t="s">
        <v>21</v>
      </c>
      <c r="E559" s="4" t="s">
        <v>780</v>
      </c>
      <c r="F559" s="4" t="s">
        <v>786</v>
      </c>
      <c r="G559" s="14">
        <v>50000</v>
      </c>
      <c r="H559" s="4">
        <v>0</v>
      </c>
      <c r="I559" s="14">
        <v>50000</v>
      </c>
      <c r="J559" s="14">
        <v>1435</v>
      </c>
      <c r="K559" s="14">
        <v>1627.13</v>
      </c>
      <c r="L559" s="14">
        <v>1520</v>
      </c>
      <c r="M559" s="14">
        <v>26124.3</v>
      </c>
      <c r="N559" s="14">
        <f t="shared" si="29"/>
        <v>30706.43</v>
      </c>
      <c r="O559" s="14">
        <f t="shared" si="27"/>
        <v>19293.57</v>
      </c>
      <c r="Q559" s="25"/>
      <c r="R559" s="52">
        <f>VLOOKUP(B559,[1]Hoja2!$A$3:$M$774,13,0)</f>
        <v>19293.57</v>
      </c>
      <c r="S559" s="18">
        <f t="shared" si="28"/>
        <v>0</v>
      </c>
    </row>
    <row r="560" spans="1:19" ht="24.75" customHeight="1" x14ac:dyDescent="0.25">
      <c r="A560" s="4">
        <v>552</v>
      </c>
      <c r="B560" s="4" t="s">
        <v>531</v>
      </c>
      <c r="C560" s="4" t="s">
        <v>1228</v>
      </c>
      <c r="D560" s="4" t="s">
        <v>94</v>
      </c>
      <c r="E560" s="4" t="s">
        <v>778</v>
      </c>
      <c r="F560" s="4" t="s">
        <v>787</v>
      </c>
      <c r="G560" s="14">
        <v>35000</v>
      </c>
      <c r="H560" s="4">
        <v>0</v>
      </c>
      <c r="I560" s="14">
        <v>35000</v>
      </c>
      <c r="J560" s="14">
        <v>1004.5</v>
      </c>
      <c r="K560" s="14">
        <v>0</v>
      </c>
      <c r="L560" s="14">
        <v>1064</v>
      </c>
      <c r="M560" s="14">
        <v>25</v>
      </c>
      <c r="N560" s="14">
        <f t="shared" si="29"/>
        <v>2093.5</v>
      </c>
      <c r="O560" s="14">
        <f t="shared" si="27"/>
        <v>32906.5</v>
      </c>
      <c r="Q560" s="25"/>
      <c r="R560" s="52">
        <f>VLOOKUP(B560,[1]Hoja2!$A$3:$M$774,13,0)</f>
        <v>32906.5</v>
      </c>
      <c r="S560" s="18">
        <f t="shared" si="28"/>
        <v>0</v>
      </c>
    </row>
    <row r="561" spans="1:19" ht="24.75" customHeight="1" x14ac:dyDescent="0.25">
      <c r="A561" s="4">
        <v>553</v>
      </c>
      <c r="B561" s="4" t="s">
        <v>534</v>
      </c>
      <c r="C561" s="4" t="s">
        <v>1228</v>
      </c>
      <c r="D561" s="4" t="s">
        <v>94</v>
      </c>
      <c r="E561" s="4" t="s">
        <v>778</v>
      </c>
      <c r="F561" s="4" t="s">
        <v>786</v>
      </c>
      <c r="G561" s="14">
        <v>35000</v>
      </c>
      <c r="H561" s="4">
        <v>0</v>
      </c>
      <c r="I561" s="14">
        <v>35000</v>
      </c>
      <c r="J561" s="14">
        <v>1004.5</v>
      </c>
      <c r="K561" s="14">
        <v>0</v>
      </c>
      <c r="L561" s="14">
        <v>1064</v>
      </c>
      <c r="M561" s="14">
        <v>1693.78</v>
      </c>
      <c r="N561" s="14">
        <f t="shared" si="29"/>
        <v>3762.2799999999997</v>
      </c>
      <c r="O561" s="14">
        <f t="shared" si="27"/>
        <v>31237.72</v>
      </c>
      <c r="Q561" s="25"/>
      <c r="R561" s="52">
        <f>VLOOKUP(B561,[1]Hoja2!$A$3:$M$774,13,0)</f>
        <v>31237.72</v>
      </c>
      <c r="S561" s="18">
        <f t="shared" si="28"/>
        <v>0</v>
      </c>
    </row>
    <row r="562" spans="1:19" ht="24.75" customHeight="1" x14ac:dyDescent="0.25">
      <c r="A562" s="4">
        <v>554</v>
      </c>
      <c r="B562" s="4" t="s">
        <v>563</v>
      </c>
      <c r="C562" s="4" t="s">
        <v>1228</v>
      </c>
      <c r="D562" s="4" t="s">
        <v>379</v>
      </c>
      <c r="E562" s="4" t="s">
        <v>779</v>
      </c>
      <c r="F562" s="4" t="s">
        <v>786</v>
      </c>
      <c r="G562" s="14">
        <v>11000</v>
      </c>
      <c r="H562" s="4">
        <v>0</v>
      </c>
      <c r="I562" s="14">
        <v>11000</v>
      </c>
      <c r="J562" s="14">
        <v>315.7</v>
      </c>
      <c r="K562" s="14">
        <v>0</v>
      </c>
      <c r="L562" s="14">
        <v>334.4</v>
      </c>
      <c r="M562" s="14">
        <v>25</v>
      </c>
      <c r="N562" s="14">
        <f t="shared" si="29"/>
        <v>675.09999999999991</v>
      </c>
      <c r="O562" s="14">
        <f t="shared" si="27"/>
        <v>10324.9</v>
      </c>
      <c r="Q562" s="25"/>
      <c r="R562" s="52">
        <f>VLOOKUP(B562,[1]Hoja2!$A$3:$M$774,13,0)</f>
        <v>10324.9</v>
      </c>
      <c r="S562" s="18">
        <f t="shared" si="28"/>
        <v>0</v>
      </c>
    </row>
    <row r="563" spans="1:19" ht="24.75" customHeight="1" x14ac:dyDescent="0.25">
      <c r="A563" s="4">
        <v>555</v>
      </c>
      <c r="B563" s="4" t="s">
        <v>564</v>
      </c>
      <c r="C563" s="4" t="s">
        <v>1228</v>
      </c>
      <c r="D563" s="4" t="s">
        <v>308</v>
      </c>
      <c r="E563" s="4" t="s">
        <v>779</v>
      </c>
      <c r="F563" s="4" t="s">
        <v>787</v>
      </c>
      <c r="G563" s="14">
        <v>11000</v>
      </c>
      <c r="H563" s="4">
        <v>0</v>
      </c>
      <c r="I563" s="14">
        <v>11000</v>
      </c>
      <c r="J563" s="14">
        <v>315.7</v>
      </c>
      <c r="K563" s="14">
        <v>0</v>
      </c>
      <c r="L563" s="14">
        <v>334.4</v>
      </c>
      <c r="M563" s="14">
        <v>25</v>
      </c>
      <c r="N563" s="14">
        <f t="shared" si="29"/>
        <v>675.09999999999991</v>
      </c>
      <c r="O563" s="14">
        <f t="shared" si="27"/>
        <v>10324.9</v>
      </c>
      <c r="Q563" s="25"/>
      <c r="R563" s="52">
        <f>VLOOKUP(B563,[1]Hoja2!$A$3:$M$774,13,0)</f>
        <v>10324.9</v>
      </c>
      <c r="S563" s="18">
        <f t="shared" si="28"/>
        <v>0</v>
      </c>
    </row>
    <row r="564" spans="1:19" ht="24.75" customHeight="1" x14ac:dyDescent="0.25">
      <c r="A564" s="4">
        <v>556</v>
      </c>
      <c r="B564" s="4" t="s">
        <v>565</v>
      </c>
      <c r="C564" s="4" t="s">
        <v>1228</v>
      </c>
      <c r="D564" s="4" t="s">
        <v>308</v>
      </c>
      <c r="E564" s="4" t="s">
        <v>779</v>
      </c>
      <c r="F564" s="4" t="s">
        <v>787</v>
      </c>
      <c r="G564" s="14">
        <v>11000</v>
      </c>
      <c r="H564" s="4">
        <v>0</v>
      </c>
      <c r="I564" s="14">
        <v>11000</v>
      </c>
      <c r="J564" s="14">
        <v>315.7</v>
      </c>
      <c r="K564" s="14">
        <v>0</v>
      </c>
      <c r="L564" s="14">
        <v>334.4</v>
      </c>
      <c r="M564" s="14">
        <v>25</v>
      </c>
      <c r="N564" s="14">
        <f t="shared" si="29"/>
        <v>675.09999999999991</v>
      </c>
      <c r="O564" s="14">
        <f t="shared" si="27"/>
        <v>10324.9</v>
      </c>
      <c r="Q564" s="25"/>
      <c r="R564" s="52">
        <f>VLOOKUP(B564,[1]Hoja2!$A$3:$M$774,13,0)</f>
        <v>10324.9</v>
      </c>
      <c r="S564" s="18">
        <f t="shared" si="28"/>
        <v>0</v>
      </c>
    </row>
    <row r="565" spans="1:19" ht="24.75" customHeight="1" x14ac:dyDescent="0.25">
      <c r="A565" s="4">
        <v>557</v>
      </c>
      <c r="B565" s="4" t="s">
        <v>566</v>
      </c>
      <c r="C565" s="4" t="s">
        <v>1228</v>
      </c>
      <c r="D565" s="4" t="s">
        <v>160</v>
      </c>
      <c r="E565" s="4" t="s">
        <v>779</v>
      </c>
      <c r="F565" s="4" t="s">
        <v>786</v>
      </c>
      <c r="G565" s="14">
        <v>11000</v>
      </c>
      <c r="H565" s="4">
        <v>0</v>
      </c>
      <c r="I565" s="14">
        <v>11000</v>
      </c>
      <c r="J565" s="14">
        <v>315.7</v>
      </c>
      <c r="K565" s="14">
        <v>0</v>
      </c>
      <c r="L565" s="14">
        <v>334.4</v>
      </c>
      <c r="M565" s="14">
        <v>25</v>
      </c>
      <c r="N565" s="14">
        <f t="shared" si="29"/>
        <v>675.09999999999991</v>
      </c>
      <c r="O565" s="14">
        <f t="shared" si="27"/>
        <v>10324.9</v>
      </c>
      <c r="Q565" s="25"/>
      <c r="R565" s="52">
        <f>VLOOKUP(B565,[1]Hoja2!$A$3:$M$774,13,0)</f>
        <v>10324.9</v>
      </c>
      <c r="S565" s="18">
        <f t="shared" si="28"/>
        <v>0</v>
      </c>
    </row>
    <row r="566" spans="1:19" ht="24.75" customHeight="1" x14ac:dyDescent="0.25">
      <c r="A566" s="4">
        <v>558</v>
      </c>
      <c r="B566" s="4" t="s">
        <v>567</v>
      </c>
      <c r="C566" s="4" t="s">
        <v>1228</v>
      </c>
      <c r="D566" s="4" t="s">
        <v>308</v>
      </c>
      <c r="E566" s="4" t="s">
        <v>779</v>
      </c>
      <c r="F566" s="4" t="s">
        <v>786</v>
      </c>
      <c r="G566" s="14">
        <v>11000</v>
      </c>
      <c r="H566" s="4">
        <v>0</v>
      </c>
      <c r="I566" s="14">
        <v>11000</v>
      </c>
      <c r="J566" s="14">
        <v>315.7</v>
      </c>
      <c r="K566" s="14">
        <v>0</v>
      </c>
      <c r="L566" s="14">
        <v>334.4</v>
      </c>
      <c r="M566" s="14">
        <v>25</v>
      </c>
      <c r="N566" s="14">
        <f t="shared" si="29"/>
        <v>675.09999999999991</v>
      </c>
      <c r="O566" s="14">
        <f t="shared" si="27"/>
        <v>10324.9</v>
      </c>
      <c r="Q566" s="25"/>
      <c r="R566" s="52">
        <f>VLOOKUP(B566,[1]Hoja2!$A$3:$M$774,13,0)</f>
        <v>10324.9</v>
      </c>
      <c r="S566" s="18">
        <f t="shared" si="28"/>
        <v>0</v>
      </c>
    </row>
    <row r="567" spans="1:19" ht="24.75" customHeight="1" x14ac:dyDescent="0.25">
      <c r="A567" s="4">
        <v>559</v>
      </c>
      <c r="B567" s="4" t="s">
        <v>1190</v>
      </c>
      <c r="C567" s="4" t="s">
        <v>1228</v>
      </c>
      <c r="D567" s="4" t="s">
        <v>139</v>
      </c>
      <c r="E567" s="4" t="s">
        <v>779</v>
      </c>
      <c r="F567" s="4" t="s">
        <v>787</v>
      </c>
      <c r="G567" s="14">
        <v>11000</v>
      </c>
      <c r="H567" s="4">
        <v>0</v>
      </c>
      <c r="I567" s="14">
        <f t="shared" ref="I567:I573" si="30">+G567+H567</f>
        <v>11000</v>
      </c>
      <c r="J567" s="14">
        <v>315.7</v>
      </c>
      <c r="K567" s="14">
        <v>0</v>
      </c>
      <c r="L567" s="14">
        <v>334.4</v>
      </c>
      <c r="M567" s="14">
        <v>25</v>
      </c>
      <c r="N567" s="14">
        <f t="shared" si="29"/>
        <v>675.09999999999991</v>
      </c>
      <c r="O567" s="14">
        <f t="shared" si="27"/>
        <v>10324.9</v>
      </c>
      <c r="Q567" s="25"/>
      <c r="R567" s="52">
        <f>VLOOKUP(B567,[1]Hoja2!$A$3:$M$774,13,0)</f>
        <v>10324.9</v>
      </c>
      <c r="S567" s="18">
        <f t="shared" si="28"/>
        <v>0</v>
      </c>
    </row>
    <row r="568" spans="1:19" ht="24.75" customHeight="1" x14ac:dyDescent="0.25">
      <c r="A568" s="4">
        <v>560</v>
      </c>
      <c r="B568" s="4" t="s">
        <v>1065</v>
      </c>
      <c r="C568" s="4" t="s">
        <v>1228</v>
      </c>
      <c r="D568" s="4" t="s">
        <v>308</v>
      </c>
      <c r="E568" s="4" t="s">
        <v>779</v>
      </c>
      <c r="F568" s="4" t="s">
        <v>787</v>
      </c>
      <c r="G568" s="14">
        <v>11000</v>
      </c>
      <c r="H568" s="4">
        <v>0</v>
      </c>
      <c r="I568" s="14">
        <f t="shared" si="30"/>
        <v>11000</v>
      </c>
      <c r="J568" s="14">
        <v>315.7</v>
      </c>
      <c r="K568" s="14">
        <v>0</v>
      </c>
      <c r="L568" s="14">
        <v>334.4</v>
      </c>
      <c r="M568" s="14">
        <v>25</v>
      </c>
      <c r="N568" s="14">
        <f t="shared" si="29"/>
        <v>675.09999999999991</v>
      </c>
      <c r="O568" s="14">
        <f t="shared" si="27"/>
        <v>10324.9</v>
      </c>
      <c r="Q568" s="25"/>
      <c r="R568" s="52">
        <f>VLOOKUP(B568,[1]Hoja2!$A$3:$M$774,13,0)</f>
        <v>10324.9</v>
      </c>
      <c r="S568" s="18">
        <f t="shared" si="28"/>
        <v>0</v>
      </c>
    </row>
    <row r="569" spans="1:19" ht="24.75" customHeight="1" x14ac:dyDescent="0.25">
      <c r="A569" s="4">
        <v>561</v>
      </c>
      <c r="B569" s="4" t="s">
        <v>1095</v>
      </c>
      <c r="C569" s="4" t="s">
        <v>1228</v>
      </c>
      <c r="D569" s="4" t="s">
        <v>308</v>
      </c>
      <c r="E569" s="4" t="s">
        <v>779</v>
      </c>
      <c r="F569" s="4" t="s">
        <v>786</v>
      </c>
      <c r="G569" s="14">
        <v>11000</v>
      </c>
      <c r="H569" s="4">
        <v>0</v>
      </c>
      <c r="I569" s="14">
        <f t="shared" si="30"/>
        <v>11000</v>
      </c>
      <c r="J569" s="14">
        <v>315.7</v>
      </c>
      <c r="K569" s="14">
        <v>0</v>
      </c>
      <c r="L569" s="14">
        <v>334.4</v>
      </c>
      <c r="M569" s="14">
        <v>25</v>
      </c>
      <c r="N569" s="14">
        <f t="shared" si="29"/>
        <v>675.09999999999991</v>
      </c>
      <c r="O569" s="14">
        <f t="shared" si="27"/>
        <v>10324.9</v>
      </c>
      <c r="Q569" s="25"/>
      <c r="R569" s="52">
        <f>VLOOKUP(B569,[1]Hoja2!$A$3:$M$774,13,0)</f>
        <v>10324.9</v>
      </c>
      <c r="S569" s="18">
        <f t="shared" si="28"/>
        <v>0</v>
      </c>
    </row>
    <row r="570" spans="1:19" ht="24.75" customHeight="1" x14ac:dyDescent="0.25">
      <c r="A570" s="4">
        <v>562</v>
      </c>
      <c r="B570" s="4" t="s">
        <v>770</v>
      </c>
      <c r="C570" s="4" t="s">
        <v>1228</v>
      </c>
      <c r="D570" s="4" t="s">
        <v>160</v>
      </c>
      <c r="E570" s="4" t="s">
        <v>779</v>
      </c>
      <c r="F570" s="4" t="s">
        <v>786</v>
      </c>
      <c r="G570" s="14">
        <v>11000</v>
      </c>
      <c r="H570" s="4">
        <v>0</v>
      </c>
      <c r="I570" s="14">
        <v>11000</v>
      </c>
      <c r="J570" s="14">
        <v>315.7</v>
      </c>
      <c r="K570" s="14">
        <v>0</v>
      </c>
      <c r="L570" s="14">
        <v>334.4</v>
      </c>
      <c r="M570" s="14">
        <v>25</v>
      </c>
      <c r="N570" s="14">
        <f>+J570+K570+L570+M570</f>
        <v>675.09999999999991</v>
      </c>
      <c r="O570" s="14">
        <f>+I570-N570</f>
        <v>10324.9</v>
      </c>
      <c r="Q570" s="25"/>
      <c r="R570" s="52">
        <f>VLOOKUP(B570,[1]Hoja2!$A$3:$M$774,13,0)</f>
        <v>10324.9</v>
      </c>
      <c r="S570" s="18">
        <f t="shared" si="28"/>
        <v>0</v>
      </c>
    </row>
    <row r="571" spans="1:19" ht="24.75" customHeight="1" x14ac:dyDescent="0.25">
      <c r="A571" s="4">
        <v>563</v>
      </c>
      <c r="B571" s="4" t="s">
        <v>1097</v>
      </c>
      <c r="C571" s="4" t="s">
        <v>1228</v>
      </c>
      <c r="D571" s="4" t="s">
        <v>308</v>
      </c>
      <c r="E571" s="4" t="s">
        <v>779</v>
      </c>
      <c r="F571" s="4" t="s">
        <v>786</v>
      </c>
      <c r="G571" s="14">
        <v>11000</v>
      </c>
      <c r="H571" s="4">
        <v>0</v>
      </c>
      <c r="I571" s="14">
        <f t="shared" si="30"/>
        <v>11000</v>
      </c>
      <c r="J571" s="14">
        <v>315.7</v>
      </c>
      <c r="K571" s="14">
        <v>0</v>
      </c>
      <c r="L571" s="14">
        <v>334.4</v>
      </c>
      <c r="M571" s="14">
        <v>25</v>
      </c>
      <c r="N571" s="14">
        <f t="shared" si="29"/>
        <v>675.09999999999991</v>
      </c>
      <c r="O571" s="14">
        <f t="shared" si="27"/>
        <v>10324.9</v>
      </c>
      <c r="Q571" s="25"/>
      <c r="R571" s="52">
        <f>VLOOKUP(B571,[1]Hoja2!$A$3:$M$774,13,0)</f>
        <v>10324.9</v>
      </c>
      <c r="S571" s="18">
        <f t="shared" si="28"/>
        <v>0</v>
      </c>
    </row>
    <row r="572" spans="1:19" ht="24.75" customHeight="1" x14ac:dyDescent="0.25">
      <c r="A572" s="4">
        <v>564</v>
      </c>
      <c r="B572" s="4" t="s">
        <v>1098</v>
      </c>
      <c r="C572" s="4" t="s">
        <v>1228</v>
      </c>
      <c r="D572" s="4" t="s">
        <v>45</v>
      </c>
      <c r="E572" s="4" t="s">
        <v>780</v>
      </c>
      <c r="F572" s="4" t="s">
        <v>787</v>
      </c>
      <c r="G572" s="14">
        <v>21000</v>
      </c>
      <c r="H572" s="4">
        <v>0</v>
      </c>
      <c r="I572" s="14">
        <v>21000</v>
      </c>
      <c r="J572" s="14">
        <v>602.70000000000005</v>
      </c>
      <c r="K572" s="14">
        <v>0</v>
      </c>
      <c r="L572" s="14">
        <v>638.4</v>
      </c>
      <c r="M572" s="14">
        <v>1537.45</v>
      </c>
      <c r="N572" s="14">
        <f t="shared" si="29"/>
        <v>2778.55</v>
      </c>
      <c r="O572" s="14">
        <f t="shared" si="27"/>
        <v>18221.45</v>
      </c>
      <c r="Q572" s="25"/>
      <c r="R572" s="52">
        <f>VLOOKUP(B572,[1]Hoja2!$A$3:$M$774,13,0)</f>
        <v>18221.45</v>
      </c>
      <c r="S572" s="18">
        <f t="shared" si="28"/>
        <v>0</v>
      </c>
    </row>
    <row r="573" spans="1:19" ht="24.75" customHeight="1" x14ac:dyDescent="0.25">
      <c r="A573" s="4">
        <v>565</v>
      </c>
      <c r="B573" s="1" t="s">
        <v>1176</v>
      </c>
      <c r="C573" s="4" t="s">
        <v>1228</v>
      </c>
      <c r="D573" s="4" t="s">
        <v>139</v>
      </c>
      <c r="E573" s="4" t="s">
        <v>779</v>
      </c>
      <c r="F573" s="4" t="s">
        <v>787</v>
      </c>
      <c r="G573" s="14">
        <v>11000</v>
      </c>
      <c r="H573" s="4">
        <v>0</v>
      </c>
      <c r="I573" s="14">
        <f t="shared" si="30"/>
        <v>11000</v>
      </c>
      <c r="J573" s="14">
        <v>315.7</v>
      </c>
      <c r="K573" s="14">
        <v>0</v>
      </c>
      <c r="L573" s="14">
        <v>334.4</v>
      </c>
      <c r="M573" s="14">
        <v>25</v>
      </c>
      <c r="N573" s="14">
        <f t="shared" si="29"/>
        <v>675.09999999999991</v>
      </c>
      <c r="O573" s="14">
        <f t="shared" si="27"/>
        <v>10324.9</v>
      </c>
      <c r="Q573" s="25"/>
      <c r="R573" s="52">
        <f>VLOOKUP(B573,[1]Hoja2!$A$3:$M$774,13,0)</f>
        <v>10324.9</v>
      </c>
      <c r="S573" s="18">
        <f t="shared" si="28"/>
        <v>0</v>
      </c>
    </row>
    <row r="574" spans="1:19" ht="24.75" customHeight="1" x14ac:dyDescent="0.25">
      <c r="A574" s="4">
        <v>566</v>
      </c>
      <c r="B574" s="4" t="s">
        <v>589</v>
      </c>
      <c r="C574" s="4" t="s">
        <v>1228</v>
      </c>
      <c r="D574" s="4" t="s">
        <v>21</v>
      </c>
      <c r="E574" s="4" t="s">
        <v>780</v>
      </c>
      <c r="F574" s="4" t="s">
        <v>787</v>
      </c>
      <c r="G574" s="14">
        <v>40000</v>
      </c>
      <c r="H574" s="4">
        <v>0</v>
      </c>
      <c r="I574" s="14">
        <v>40000</v>
      </c>
      <c r="J574" s="14">
        <f>+I574*2.87%</f>
        <v>1148</v>
      </c>
      <c r="K574" s="14">
        <v>442.65</v>
      </c>
      <c r="L574" s="14">
        <f>+I574*3.04%</f>
        <v>1216</v>
      </c>
      <c r="M574" s="14">
        <v>425</v>
      </c>
      <c r="N574" s="14">
        <f t="shared" si="29"/>
        <v>3231.65</v>
      </c>
      <c r="O574" s="14">
        <f t="shared" si="27"/>
        <v>36768.35</v>
      </c>
      <c r="Q574" s="25"/>
      <c r="R574" s="52">
        <f>VLOOKUP(B574,[1]Hoja2!$A$3:$M$774,13,0)</f>
        <v>36768.35</v>
      </c>
      <c r="S574" s="18">
        <f t="shared" si="28"/>
        <v>0</v>
      </c>
    </row>
    <row r="575" spans="1:19" ht="24.75" customHeight="1" x14ac:dyDescent="0.25">
      <c r="A575" s="4">
        <v>567</v>
      </c>
      <c r="B575" s="4" t="s">
        <v>593</v>
      </c>
      <c r="C575" s="4" t="s">
        <v>1228</v>
      </c>
      <c r="D575" s="4" t="s">
        <v>45</v>
      </c>
      <c r="E575" s="4" t="s">
        <v>779</v>
      </c>
      <c r="F575" s="4" t="s">
        <v>787</v>
      </c>
      <c r="G575" s="14">
        <v>22050</v>
      </c>
      <c r="H575" s="4">
        <v>0</v>
      </c>
      <c r="I575" s="14">
        <v>22050</v>
      </c>
      <c r="J575" s="14">
        <v>632.84</v>
      </c>
      <c r="K575" s="14">
        <v>0</v>
      </c>
      <c r="L575" s="14">
        <v>670.32</v>
      </c>
      <c r="M575" s="14">
        <v>25</v>
      </c>
      <c r="N575" s="14">
        <f t="shared" si="29"/>
        <v>1328.16</v>
      </c>
      <c r="O575" s="14">
        <f t="shared" si="27"/>
        <v>20721.84</v>
      </c>
      <c r="Q575" s="25"/>
      <c r="R575" s="52">
        <f>VLOOKUP(B575,[1]Hoja2!$A$3:$M$774,13,0)</f>
        <v>20721.84</v>
      </c>
      <c r="S575" s="18">
        <f t="shared" si="28"/>
        <v>0</v>
      </c>
    </row>
    <row r="576" spans="1:19" ht="24.75" customHeight="1" x14ac:dyDescent="0.25">
      <c r="A576" s="4">
        <v>568</v>
      </c>
      <c r="B576" s="4" t="s">
        <v>607</v>
      </c>
      <c r="C576" s="4" t="s">
        <v>1228</v>
      </c>
      <c r="D576" s="4" t="s">
        <v>21</v>
      </c>
      <c r="E576" s="4" t="s">
        <v>780</v>
      </c>
      <c r="F576" s="4" t="s">
        <v>787</v>
      </c>
      <c r="G576" s="14">
        <v>40000</v>
      </c>
      <c r="H576" s="4">
        <v>0</v>
      </c>
      <c r="I576" s="14">
        <v>40000</v>
      </c>
      <c r="J576" s="14">
        <v>1148</v>
      </c>
      <c r="K576" s="14">
        <v>442.65</v>
      </c>
      <c r="L576" s="14">
        <v>1216</v>
      </c>
      <c r="M576" s="14">
        <v>25</v>
      </c>
      <c r="N576" s="14">
        <f t="shared" si="29"/>
        <v>2831.65</v>
      </c>
      <c r="O576" s="14">
        <f t="shared" si="27"/>
        <v>37168.35</v>
      </c>
      <c r="Q576" s="25"/>
      <c r="R576" s="52">
        <f>VLOOKUP(B576,[1]Hoja2!$A$3:$M$774,13,0)</f>
        <v>37168.35</v>
      </c>
      <c r="S576" s="18">
        <f t="shared" si="28"/>
        <v>0</v>
      </c>
    </row>
    <row r="577" spans="1:19" ht="24.75" customHeight="1" x14ac:dyDescent="0.25">
      <c r="A577" s="4">
        <v>569</v>
      </c>
      <c r="B577" s="4" t="s">
        <v>618</v>
      </c>
      <c r="C577" s="4" t="s">
        <v>1228</v>
      </c>
      <c r="D577" s="4" t="s">
        <v>160</v>
      </c>
      <c r="E577" s="4" t="s">
        <v>779</v>
      </c>
      <c r="F577" s="4" t="s">
        <v>786</v>
      </c>
      <c r="G577" s="14">
        <v>11000</v>
      </c>
      <c r="H577" s="4">
        <v>0</v>
      </c>
      <c r="I577" s="14">
        <v>11000</v>
      </c>
      <c r="J577" s="14">
        <v>315.7</v>
      </c>
      <c r="K577" s="14">
        <v>0</v>
      </c>
      <c r="L577" s="14">
        <v>334.4</v>
      </c>
      <c r="M577" s="14">
        <v>25</v>
      </c>
      <c r="N577" s="14">
        <f t="shared" si="29"/>
        <v>675.09999999999991</v>
      </c>
      <c r="O577" s="14">
        <f t="shared" si="27"/>
        <v>10324.9</v>
      </c>
      <c r="Q577" s="25"/>
      <c r="R577" s="52">
        <f>VLOOKUP(B577,[1]Hoja2!$A$3:$M$774,13,0)</f>
        <v>10324.9</v>
      </c>
      <c r="S577" s="18">
        <f t="shared" si="28"/>
        <v>0</v>
      </c>
    </row>
    <row r="578" spans="1:19" ht="24.75" customHeight="1" x14ac:dyDescent="0.25">
      <c r="A578" s="4">
        <v>570</v>
      </c>
      <c r="B578" s="4" t="s">
        <v>628</v>
      </c>
      <c r="C578" s="4" t="s">
        <v>1228</v>
      </c>
      <c r="D578" s="4" t="s">
        <v>160</v>
      </c>
      <c r="E578" s="4" t="s">
        <v>779</v>
      </c>
      <c r="F578" s="4" t="s">
        <v>786</v>
      </c>
      <c r="G578" s="14">
        <v>11000</v>
      </c>
      <c r="H578" s="4">
        <v>0</v>
      </c>
      <c r="I578" s="14">
        <v>11000</v>
      </c>
      <c r="J578" s="14">
        <v>315.7</v>
      </c>
      <c r="K578" s="14">
        <v>0</v>
      </c>
      <c r="L578" s="14">
        <v>334.4</v>
      </c>
      <c r="M578" s="14">
        <v>25</v>
      </c>
      <c r="N578" s="14">
        <f t="shared" si="29"/>
        <v>675.09999999999991</v>
      </c>
      <c r="O578" s="14">
        <f t="shared" ref="O578:O638" si="31">+I578-N578</f>
        <v>10324.9</v>
      </c>
      <c r="Q578" s="25"/>
      <c r="R578" s="52">
        <f>VLOOKUP(B578,[1]Hoja2!$A$3:$M$774,13,0)</f>
        <v>10324.9</v>
      </c>
      <c r="S578" s="18">
        <f t="shared" si="28"/>
        <v>0</v>
      </c>
    </row>
    <row r="579" spans="1:19" ht="24.75" customHeight="1" x14ac:dyDescent="0.25">
      <c r="A579" s="4">
        <v>571</v>
      </c>
      <c r="B579" s="4" t="s">
        <v>636</v>
      </c>
      <c r="C579" s="4" t="s">
        <v>1228</v>
      </c>
      <c r="D579" s="4" t="s">
        <v>21</v>
      </c>
      <c r="E579" s="4" t="s">
        <v>780</v>
      </c>
      <c r="F579" s="4" t="s">
        <v>786</v>
      </c>
      <c r="G579" s="14">
        <v>40000</v>
      </c>
      <c r="H579" s="4">
        <v>0</v>
      </c>
      <c r="I579" s="14">
        <v>40000</v>
      </c>
      <c r="J579" s="14">
        <v>1148</v>
      </c>
      <c r="K579" s="14">
        <v>215.78</v>
      </c>
      <c r="L579" s="14">
        <v>1216</v>
      </c>
      <c r="M579" s="14">
        <v>1537.45</v>
      </c>
      <c r="N579" s="14">
        <f t="shared" si="29"/>
        <v>4117.2299999999996</v>
      </c>
      <c r="O579" s="14">
        <f t="shared" si="31"/>
        <v>35882.770000000004</v>
      </c>
      <c r="Q579" s="25"/>
      <c r="R579" s="52">
        <f>VLOOKUP(B579,[1]Hoja2!$A$3:$M$774,13,0)</f>
        <v>35882.769999999997</v>
      </c>
      <c r="S579" s="18">
        <f t="shared" si="28"/>
        <v>0</v>
      </c>
    </row>
    <row r="580" spans="1:19" ht="24.75" customHeight="1" x14ac:dyDescent="0.25">
      <c r="A580" s="4">
        <v>572</v>
      </c>
      <c r="B580" s="4" t="s">
        <v>642</v>
      </c>
      <c r="C580" s="4" t="s">
        <v>1228</v>
      </c>
      <c r="D580" s="4" t="s">
        <v>160</v>
      </c>
      <c r="E580" s="4" t="s">
        <v>779</v>
      </c>
      <c r="F580" s="4" t="s">
        <v>786</v>
      </c>
      <c r="G580" s="14">
        <v>11000</v>
      </c>
      <c r="H580" s="4">
        <v>0</v>
      </c>
      <c r="I580" s="14">
        <v>11000</v>
      </c>
      <c r="J580" s="14">
        <v>315.7</v>
      </c>
      <c r="K580" s="14">
        <v>0</v>
      </c>
      <c r="L580" s="14">
        <v>334.4</v>
      </c>
      <c r="M580" s="14">
        <v>25</v>
      </c>
      <c r="N580" s="14">
        <f t="shared" si="29"/>
        <v>675.09999999999991</v>
      </c>
      <c r="O580" s="14">
        <f t="shared" si="31"/>
        <v>10324.9</v>
      </c>
      <c r="Q580" s="25"/>
      <c r="R580" s="52">
        <f>VLOOKUP(B580,[1]Hoja2!$A$3:$M$774,13,0)</f>
        <v>10324.9</v>
      </c>
      <c r="S580" s="18">
        <f t="shared" si="28"/>
        <v>0</v>
      </c>
    </row>
    <row r="581" spans="1:19" ht="24.75" customHeight="1" x14ac:dyDescent="0.25">
      <c r="A581" s="4">
        <v>573</v>
      </c>
      <c r="B581" s="4" t="s">
        <v>645</v>
      </c>
      <c r="C581" s="4" t="s">
        <v>1228</v>
      </c>
      <c r="D581" s="4" t="s">
        <v>36</v>
      </c>
      <c r="E581" s="4" t="s">
        <v>780</v>
      </c>
      <c r="F581" s="4" t="s">
        <v>786</v>
      </c>
      <c r="G581" s="14">
        <v>50000</v>
      </c>
      <c r="H581" s="4">
        <v>0</v>
      </c>
      <c r="I581" s="14">
        <v>50000</v>
      </c>
      <c r="J581" s="14">
        <v>1435</v>
      </c>
      <c r="K581" s="14">
        <v>1854</v>
      </c>
      <c r="L581" s="14">
        <v>1520</v>
      </c>
      <c r="M581" s="14">
        <v>425</v>
      </c>
      <c r="N581" s="14">
        <f t="shared" si="29"/>
        <v>5234</v>
      </c>
      <c r="O581" s="14">
        <f t="shared" si="31"/>
        <v>44766</v>
      </c>
      <c r="Q581" s="25"/>
      <c r="R581" s="52">
        <f>VLOOKUP(B581,[1]Hoja2!$A$3:$M$774,13,0)</f>
        <v>44766</v>
      </c>
      <c r="S581" s="18">
        <f t="shared" si="28"/>
        <v>0</v>
      </c>
    </row>
    <row r="582" spans="1:19" ht="24.75" customHeight="1" x14ac:dyDescent="0.25">
      <c r="A582" s="4">
        <v>574</v>
      </c>
      <c r="B582" s="4" t="s">
        <v>646</v>
      </c>
      <c r="C582" s="4" t="s">
        <v>1228</v>
      </c>
      <c r="D582" s="4" t="s">
        <v>379</v>
      </c>
      <c r="E582" s="4" t="s">
        <v>779</v>
      </c>
      <c r="F582" s="4" t="s">
        <v>786</v>
      </c>
      <c r="G582" s="14">
        <v>11000</v>
      </c>
      <c r="H582" s="4">
        <v>0</v>
      </c>
      <c r="I582" s="14">
        <v>11000</v>
      </c>
      <c r="J582" s="14">
        <v>315.7</v>
      </c>
      <c r="K582" s="14">
        <v>0</v>
      </c>
      <c r="L582" s="14">
        <v>334.4</v>
      </c>
      <c r="M582" s="14">
        <v>25</v>
      </c>
      <c r="N582" s="14">
        <f t="shared" si="29"/>
        <v>675.09999999999991</v>
      </c>
      <c r="O582" s="14">
        <f t="shared" si="31"/>
        <v>10324.9</v>
      </c>
      <c r="Q582" s="25"/>
      <c r="R582" s="52">
        <f>VLOOKUP(B582,[1]Hoja2!$A$3:$M$774,13,0)</f>
        <v>10324.9</v>
      </c>
      <c r="S582" s="18">
        <f t="shared" si="28"/>
        <v>0</v>
      </c>
    </row>
    <row r="583" spans="1:19" ht="24.75" customHeight="1" x14ac:dyDescent="0.25">
      <c r="A583" s="4">
        <v>575</v>
      </c>
      <c r="B583" s="4" t="s">
        <v>650</v>
      </c>
      <c r="C583" s="4" t="s">
        <v>1228</v>
      </c>
      <c r="D583" s="4" t="s">
        <v>227</v>
      </c>
      <c r="E583" s="4" t="s">
        <v>779</v>
      </c>
      <c r="F583" s="4" t="s">
        <v>786</v>
      </c>
      <c r="G583" s="14">
        <v>16500</v>
      </c>
      <c r="H583" s="4">
        <v>0</v>
      </c>
      <c r="I583" s="14">
        <v>16500</v>
      </c>
      <c r="J583" s="14">
        <v>473.55</v>
      </c>
      <c r="K583" s="14">
        <v>0</v>
      </c>
      <c r="L583" s="14">
        <v>501.6</v>
      </c>
      <c r="M583" s="14">
        <v>25</v>
      </c>
      <c r="N583" s="14">
        <f t="shared" si="29"/>
        <v>1000.1500000000001</v>
      </c>
      <c r="O583" s="14">
        <f t="shared" si="31"/>
        <v>15499.85</v>
      </c>
      <c r="Q583" s="25"/>
      <c r="R583" s="52">
        <f>VLOOKUP(B583,[1]Hoja2!$A$3:$M$774,13,0)</f>
        <v>15499.85</v>
      </c>
      <c r="S583" s="18">
        <f t="shared" si="28"/>
        <v>0</v>
      </c>
    </row>
    <row r="584" spans="1:19" ht="24.75" customHeight="1" x14ac:dyDescent="0.25">
      <c r="A584" s="4">
        <v>576</v>
      </c>
      <c r="B584" s="4" t="s">
        <v>664</v>
      </c>
      <c r="C584" s="4" t="s">
        <v>1228</v>
      </c>
      <c r="D584" s="4" t="s">
        <v>21</v>
      </c>
      <c r="E584" s="4" t="s">
        <v>780</v>
      </c>
      <c r="F584" s="4" t="s">
        <v>786</v>
      </c>
      <c r="G584" s="14">
        <v>50000</v>
      </c>
      <c r="H584" s="4">
        <v>0</v>
      </c>
      <c r="I584" s="14">
        <v>50000</v>
      </c>
      <c r="J584" s="14">
        <f>+I584*2.87%</f>
        <v>1435</v>
      </c>
      <c r="K584" s="14">
        <v>1854</v>
      </c>
      <c r="L584" s="14">
        <f>+I584*3.04%</f>
        <v>1520</v>
      </c>
      <c r="M584" s="14">
        <v>2435.8000000000002</v>
      </c>
      <c r="N584" s="14">
        <f t="shared" si="29"/>
        <v>7244.8</v>
      </c>
      <c r="O584" s="14">
        <f t="shared" si="31"/>
        <v>42755.199999999997</v>
      </c>
      <c r="Q584" s="25"/>
      <c r="R584" s="52">
        <f>VLOOKUP(B584,[1]Hoja2!$A$3:$M$774,13,0)</f>
        <v>42755.199999999997</v>
      </c>
      <c r="S584" s="18">
        <f t="shared" si="28"/>
        <v>0</v>
      </c>
    </row>
    <row r="585" spans="1:19" ht="24.75" customHeight="1" x14ac:dyDescent="0.25">
      <c r="A585" s="4">
        <v>577</v>
      </c>
      <c r="B585" s="4" t="s">
        <v>665</v>
      </c>
      <c r="C585" s="4" t="s">
        <v>1228</v>
      </c>
      <c r="D585" s="4" t="s">
        <v>21</v>
      </c>
      <c r="E585" s="4" t="s">
        <v>780</v>
      </c>
      <c r="F585" s="4" t="s">
        <v>786</v>
      </c>
      <c r="G585" s="14">
        <v>35000</v>
      </c>
      <c r="H585" s="4">
        <v>0</v>
      </c>
      <c r="I585" s="14">
        <v>35000</v>
      </c>
      <c r="J585" s="14">
        <v>1004.5</v>
      </c>
      <c r="K585" s="14">
        <v>0</v>
      </c>
      <c r="L585" s="14">
        <v>1064</v>
      </c>
      <c r="M585" s="14">
        <v>1105</v>
      </c>
      <c r="N585" s="14">
        <f t="shared" si="29"/>
        <v>3173.5</v>
      </c>
      <c r="O585" s="14">
        <f t="shared" si="31"/>
        <v>31826.5</v>
      </c>
      <c r="Q585" s="25"/>
      <c r="R585" s="52">
        <f>VLOOKUP(B585,[1]Hoja2!$A$3:$M$774,13,0)</f>
        <v>31826.5</v>
      </c>
      <c r="S585" s="18">
        <f t="shared" si="28"/>
        <v>0</v>
      </c>
    </row>
    <row r="586" spans="1:19" ht="24.75" customHeight="1" x14ac:dyDescent="0.25">
      <c r="A586" s="4">
        <v>578</v>
      </c>
      <c r="B586" s="4" t="s">
        <v>682</v>
      </c>
      <c r="C586" s="4" t="s">
        <v>1228</v>
      </c>
      <c r="D586" s="4" t="s">
        <v>148</v>
      </c>
      <c r="E586" s="4" t="s">
        <v>779</v>
      </c>
      <c r="F586" s="4" t="s">
        <v>787</v>
      </c>
      <c r="G586" s="14">
        <v>11000</v>
      </c>
      <c r="H586" s="4">
        <v>0</v>
      </c>
      <c r="I586" s="14">
        <v>11000</v>
      </c>
      <c r="J586" s="14">
        <v>315.7</v>
      </c>
      <c r="K586" s="14">
        <v>0</v>
      </c>
      <c r="L586" s="14">
        <v>334.4</v>
      </c>
      <c r="M586" s="14">
        <v>25</v>
      </c>
      <c r="N586" s="14">
        <f t="shared" si="29"/>
        <v>675.09999999999991</v>
      </c>
      <c r="O586" s="14">
        <f t="shared" si="31"/>
        <v>10324.9</v>
      </c>
      <c r="Q586" s="25"/>
      <c r="R586" s="52">
        <f>VLOOKUP(B586,[1]Hoja2!$A$3:$M$774,13,0)</f>
        <v>10324.9</v>
      </c>
      <c r="S586" s="18">
        <f t="shared" ref="S586:S649" si="32">+O586-R586</f>
        <v>0</v>
      </c>
    </row>
    <row r="587" spans="1:19" ht="24.75" customHeight="1" x14ac:dyDescent="0.25">
      <c r="A587" s="4">
        <v>579</v>
      </c>
      <c r="B587" s="4" t="s">
        <v>698</v>
      </c>
      <c r="C587" s="4" t="s">
        <v>1228</v>
      </c>
      <c r="D587" s="4" t="s">
        <v>21</v>
      </c>
      <c r="E587" s="4" t="s">
        <v>780</v>
      </c>
      <c r="F587" s="4" t="s">
        <v>787</v>
      </c>
      <c r="G587" s="14">
        <v>40000</v>
      </c>
      <c r="H587" s="4">
        <v>0</v>
      </c>
      <c r="I587" s="14">
        <v>40000</v>
      </c>
      <c r="J587" s="14">
        <f>+I587*2.87%</f>
        <v>1148</v>
      </c>
      <c r="K587" s="14">
        <v>442.65</v>
      </c>
      <c r="L587" s="14">
        <f>+I587*3.04%</f>
        <v>1216</v>
      </c>
      <c r="M587" s="14">
        <v>425</v>
      </c>
      <c r="N587" s="14">
        <f t="shared" si="29"/>
        <v>3231.65</v>
      </c>
      <c r="O587" s="14">
        <f t="shared" si="31"/>
        <v>36768.35</v>
      </c>
      <c r="Q587" s="25"/>
      <c r="R587" s="52">
        <f>VLOOKUP(B587,[1]Hoja2!$A$3:$M$774,13,0)</f>
        <v>36768.35</v>
      </c>
      <c r="S587" s="18">
        <f t="shared" si="32"/>
        <v>0</v>
      </c>
    </row>
    <row r="588" spans="1:19" ht="24.75" customHeight="1" x14ac:dyDescent="0.25">
      <c r="A588" s="4">
        <v>580</v>
      </c>
      <c r="B588" s="4" t="s">
        <v>706</v>
      </c>
      <c r="C588" s="4" t="s">
        <v>1228</v>
      </c>
      <c r="D588" s="4" t="s">
        <v>160</v>
      </c>
      <c r="E588" s="4" t="s">
        <v>779</v>
      </c>
      <c r="F588" s="4" t="s">
        <v>786</v>
      </c>
      <c r="G588" s="14">
        <v>11000</v>
      </c>
      <c r="H588" s="4">
        <v>0</v>
      </c>
      <c r="I588" s="14">
        <v>11000</v>
      </c>
      <c r="J588" s="14">
        <v>315.7</v>
      </c>
      <c r="K588" s="14">
        <v>0</v>
      </c>
      <c r="L588" s="14">
        <v>334.4</v>
      </c>
      <c r="M588" s="14">
        <v>25</v>
      </c>
      <c r="N588" s="14">
        <f t="shared" si="29"/>
        <v>675.09999999999991</v>
      </c>
      <c r="O588" s="14">
        <f t="shared" si="31"/>
        <v>10324.9</v>
      </c>
      <c r="Q588" s="25"/>
      <c r="R588" s="52">
        <f>VLOOKUP(B588,[1]Hoja2!$A$3:$M$774,13,0)</f>
        <v>10324.9</v>
      </c>
      <c r="S588" s="18">
        <f t="shared" si="32"/>
        <v>0</v>
      </c>
    </row>
    <row r="589" spans="1:19" ht="24.75" customHeight="1" x14ac:dyDescent="0.25">
      <c r="A589" s="4">
        <v>581</v>
      </c>
      <c r="B589" s="4" t="s">
        <v>713</v>
      </c>
      <c r="C589" s="4" t="s">
        <v>1228</v>
      </c>
      <c r="D589" s="4" t="s">
        <v>36</v>
      </c>
      <c r="E589" s="4" t="s">
        <v>780</v>
      </c>
      <c r="F589" s="4" t="s">
        <v>786</v>
      </c>
      <c r="G589" s="14">
        <v>50000</v>
      </c>
      <c r="H589" s="4">
        <v>0</v>
      </c>
      <c r="I589" s="14">
        <v>50000</v>
      </c>
      <c r="J589" s="14">
        <v>1435</v>
      </c>
      <c r="K589" s="14">
        <v>1627.13</v>
      </c>
      <c r="L589" s="14">
        <v>1520</v>
      </c>
      <c r="M589" s="14">
        <v>13578.74</v>
      </c>
      <c r="N589" s="14">
        <f t="shared" si="29"/>
        <v>18160.87</v>
      </c>
      <c r="O589" s="14">
        <f t="shared" si="31"/>
        <v>31839.13</v>
      </c>
      <c r="Q589" s="25"/>
      <c r="R589" s="52">
        <f>VLOOKUP(B589,[1]Hoja2!$A$3:$M$774,13,0)</f>
        <v>31839.13</v>
      </c>
      <c r="S589" s="18">
        <f t="shared" si="32"/>
        <v>0</v>
      </c>
    </row>
    <row r="590" spans="1:19" ht="24.75" customHeight="1" x14ac:dyDescent="0.25">
      <c r="A590" s="4">
        <v>582</v>
      </c>
      <c r="B590" s="4" t="s">
        <v>720</v>
      </c>
      <c r="C590" s="4" t="s">
        <v>1228</v>
      </c>
      <c r="D590" s="4" t="s">
        <v>99</v>
      </c>
      <c r="E590" s="4" t="s">
        <v>780</v>
      </c>
      <c r="F590" s="4" t="s">
        <v>787</v>
      </c>
      <c r="G590" s="14">
        <v>40000</v>
      </c>
      <c r="H590" s="4">
        <v>0</v>
      </c>
      <c r="I590" s="14">
        <v>40000</v>
      </c>
      <c r="J590" s="14">
        <v>1148</v>
      </c>
      <c r="K590" s="14">
        <v>215.78</v>
      </c>
      <c r="L590" s="14">
        <v>1216</v>
      </c>
      <c r="M590" s="14">
        <v>1937.45</v>
      </c>
      <c r="N590" s="14">
        <f t="shared" si="29"/>
        <v>4517.2299999999996</v>
      </c>
      <c r="O590" s="14">
        <f t="shared" si="31"/>
        <v>35482.770000000004</v>
      </c>
      <c r="Q590" s="25"/>
      <c r="R590" s="52">
        <f>VLOOKUP(B590,[1]Hoja2!$A$3:$M$774,13,0)</f>
        <v>35482.769999999997</v>
      </c>
      <c r="S590" s="18">
        <f t="shared" si="32"/>
        <v>0</v>
      </c>
    </row>
    <row r="591" spans="1:19" ht="24.75" customHeight="1" x14ac:dyDescent="0.25">
      <c r="A591" s="4">
        <v>583</v>
      </c>
      <c r="B591" s="4" t="s">
        <v>726</v>
      </c>
      <c r="C591" s="4" t="s">
        <v>1228</v>
      </c>
      <c r="D591" s="4" t="s">
        <v>160</v>
      </c>
      <c r="E591" s="4" t="s">
        <v>779</v>
      </c>
      <c r="F591" s="4" t="s">
        <v>786</v>
      </c>
      <c r="G591" s="14">
        <v>11000</v>
      </c>
      <c r="H591" s="4">
        <v>0</v>
      </c>
      <c r="I591" s="14">
        <v>11000</v>
      </c>
      <c r="J591" s="14">
        <v>315.7</v>
      </c>
      <c r="K591" s="14">
        <v>0</v>
      </c>
      <c r="L591" s="14">
        <v>334.4</v>
      </c>
      <c r="M591" s="14">
        <v>25</v>
      </c>
      <c r="N591" s="14">
        <f t="shared" si="29"/>
        <v>675.09999999999991</v>
      </c>
      <c r="O591" s="14">
        <f t="shared" si="31"/>
        <v>10324.9</v>
      </c>
      <c r="Q591" s="25"/>
      <c r="R591" s="52">
        <f>VLOOKUP(B591,[1]Hoja2!$A$3:$M$774,13,0)</f>
        <v>10324.9</v>
      </c>
      <c r="S591" s="18">
        <f t="shared" si="32"/>
        <v>0</v>
      </c>
    </row>
    <row r="592" spans="1:19" ht="24.75" customHeight="1" x14ac:dyDescent="0.25">
      <c r="A592" s="4">
        <v>584</v>
      </c>
      <c r="B592" s="4" t="s">
        <v>776</v>
      </c>
      <c r="C592" s="4" t="s">
        <v>1228</v>
      </c>
      <c r="D592" s="4" t="s">
        <v>21</v>
      </c>
      <c r="E592" s="4" t="s">
        <v>780</v>
      </c>
      <c r="F592" s="4" t="s">
        <v>786</v>
      </c>
      <c r="G592" s="14">
        <v>50000</v>
      </c>
      <c r="H592" s="4">
        <v>0</v>
      </c>
      <c r="I592" s="14">
        <v>50000</v>
      </c>
      <c r="J592" s="14">
        <v>1435</v>
      </c>
      <c r="K592" s="14">
        <v>1854</v>
      </c>
      <c r="L592" s="14">
        <v>1520</v>
      </c>
      <c r="M592" s="14">
        <v>425</v>
      </c>
      <c r="N592" s="14">
        <f t="shared" si="29"/>
        <v>5234</v>
      </c>
      <c r="O592" s="14">
        <f t="shared" si="31"/>
        <v>44766</v>
      </c>
      <c r="Q592" s="25"/>
      <c r="R592" s="52">
        <f>VLOOKUP(B592,[1]Hoja2!$A$3:$M$774,13,0)</f>
        <v>44766</v>
      </c>
      <c r="S592" s="18">
        <f t="shared" si="32"/>
        <v>0</v>
      </c>
    </row>
    <row r="593" spans="1:19" ht="24.75" customHeight="1" x14ac:dyDescent="0.25">
      <c r="A593" s="4">
        <v>585</v>
      </c>
      <c r="B593" s="1" t="s">
        <v>1160</v>
      </c>
      <c r="C593" s="4" t="s">
        <v>1085</v>
      </c>
      <c r="D593" s="4" t="s">
        <v>308</v>
      </c>
      <c r="E593" s="4" t="s">
        <v>779</v>
      </c>
      <c r="F593" s="4" t="s">
        <v>786</v>
      </c>
      <c r="G593" s="14">
        <v>11000</v>
      </c>
      <c r="H593" s="4">
        <v>0</v>
      </c>
      <c r="I593" s="14">
        <v>11000</v>
      </c>
      <c r="J593" s="14">
        <v>315.7</v>
      </c>
      <c r="K593" s="14">
        <v>0</v>
      </c>
      <c r="L593" s="14">
        <v>334.4</v>
      </c>
      <c r="M593" s="14">
        <v>25</v>
      </c>
      <c r="N593" s="14">
        <f t="shared" si="29"/>
        <v>675.09999999999991</v>
      </c>
      <c r="O593" s="14">
        <f t="shared" si="31"/>
        <v>10324.9</v>
      </c>
      <c r="Q593" s="25"/>
      <c r="R593" s="52">
        <f>VLOOKUP(B593,[1]Hoja2!$A$3:$M$774,13,0)</f>
        <v>10324.9</v>
      </c>
      <c r="S593" s="18">
        <f t="shared" si="32"/>
        <v>0</v>
      </c>
    </row>
    <row r="594" spans="1:19" ht="24.75" customHeight="1" x14ac:dyDescent="0.25">
      <c r="A594" s="4">
        <v>586</v>
      </c>
      <c r="B594" s="4" t="s">
        <v>176</v>
      </c>
      <c r="C594" s="4" t="s">
        <v>1130</v>
      </c>
      <c r="D594" s="4" t="s">
        <v>45</v>
      </c>
      <c r="E594" s="4" t="s">
        <v>780</v>
      </c>
      <c r="F594" s="4" t="s">
        <v>787</v>
      </c>
      <c r="G594" s="14">
        <v>22050</v>
      </c>
      <c r="H594" s="4">
        <v>0</v>
      </c>
      <c r="I594" s="14">
        <v>22050</v>
      </c>
      <c r="J594" s="14">
        <v>632.84</v>
      </c>
      <c r="K594" s="14">
        <v>0</v>
      </c>
      <c r="L594" s="14">
        <v>670.32</v>
      </c>
      <c r="M594" s="14">
        <v>1601.2</v>
      </c>
      <c r="N594" s="14">
        <f t="shared" si="29"/>
        <v>2904.36</v>
      </c>
      <c r="O594" s="14">
        <f t="shared" si="31"/>
        <v>19145.64</v>
      </c>
      <c r="Q594" s="25"/>
      <c r="R594" s="52">
        <f>VLOOKUP(B594,[1]Hoja2!$A$3:$M$774,13,0)</f>
        <v>19145.64</v>
      </c>
      <c r="S594" s="18">
        <f t="shared" si="32"/>
        <v>0</v>
      </c>
    </row>
    <row r="595" spans="1:19" ht="24.75" customHeight="1" x14ac:dyDescent="0.25">
      <c r="A595" s="4">
        <v>587</v>
      </c>
      <c r="B595" s="4" t="s">
        <v>43</v>
      </c>
      <c r="C595" s="4" t="s">
        <v>1130</v>
      </c>
      <c r="D595" s="4" t="s">
        <v>21</v>
      </c>
      <c r="E595" s="4" t="s">
        <v>778</v>
      </c>
      <c r="F595" s="4" t="s">
        <v>786</v>
      </c>
      <c r="G595" s="14">
        <v>50000</v>
      </c>
      <c r="H595" s="4">
        <v>0</v>
      </c>
      <c r="I595" s="14">
        <v>50000</v>
      </c>
      <c r="J595" s="14">
        <v>1435</v>
      </c>
      <c r="K595" s="14">
        <v>1400.27</v>
      </c>
      <c r="L595" s="14">
        <v>1520</v>
      </c>
      <c r="M595" s="14">
        <v>4049.9</v>
      </c>
      <c r="N595" s="14">
        <f t="shared" si="29"/>
        <v>8405.17</v>
      </c>
      <c r="O595" s="14">
        <f t="shared" si="31"/>
        <v>41594.83</v>
      </c>
      <c r="Q595" s="25"/>
      <c r="R595" s="52">
        <f>VLOOKUP(B595,[1]Hoja2!$A$3:$M$774,13,0)</f>
        <v>41594.83</v>
      </c>
      <c r="S595" s="18">
        <f t="shared" si="32"/>
        <v>0</v>
      </c>
    </row>
    <row r="596" spans="1:19" ht="24.75" customHeight="1" x14ac:dyDescent="0.25">
      <c r="A596" s="4">
        <v>588</v>
      </c>
      <c r="B596" s="4" t="s">
        <v>60</v>
      </c>
      <c r="C596" s="4" t="s">
        <v>1130</v>
      </c>
      <c r="D596" s="4" t="s">
        <v>36</v>
      </c>
      <c r="E596" s="4" t="s">
        <v>780</v>
      </c>
      <c r="F596" s="4" t="s">
        <v>786</v>
      </c>
      <c r="G596" s="14">
        <v>50000</v>
      </c>
      <c r="H596" s="4">
        <v>0</v>
      </c>
      <c r="I596" s="14">
        <v>50000</v>
      </c>
      <c r="J596" s="14">
        <v>1435</v>
      </c>
      <c r="K596" s="14">
        <v>1854</v>
      </c>
      <c r="L596" s="14">
        <v>1520</v>
      </c>
      <c r="M596" s="14">
        <v>21539.86</v>
      </c>
      <c r="N596" s="14">
        <f t="shared" si="29"/>
        <v>26348.86</v>
      </c>
      <c r="O596" s="14">
        <f t="shared" si="31"/>
        <v>23651.14</v>
      </c>
      <c r="Q596" s="25"/>
      <c r="R596" s="52">
        <f>VLOOKUP(B596,[1]Hoja2!$A$3:$M$774,13,0)</f>
        <v>23651.14</v>
      </c>
      <c r="S596" s="18">
        <f t="shared" si="32"/>
        <v>0</v>
      </c>
    </row>
    <row r="597" spans="1:19" ht="24.75" customHeight="1" x14ac:dyDescent="0.25">
      <c r="A597" s="4">
        <v>589</v>
      </c>
      <c r="B597" s="4" t="s">
        <v>80</v>
      </c>
      <c r="C597" s="4" t="s">
        <v>1130</v>
      </c>
      <c r="D597" s="4" t="s">
        <v>94</v>
      </c>
      <c r="E597" s="4" t="s">
        <v>780</v>
      </c>
      <c r="F597" s="4" t="s">
        <v>786</v>
      </c>
      <c r="G597" s="14">
        <v>50000</v>
      </c>
      <c r="H597" s="4">
        <v>0</v>
      </c>
      <c r="I597" s="14">
        <v>50000</v>
      </c>
      <c r="J597" s="14">
        <v>1435</v>
      </c>
      <c r="K597" s="14">
        <v>1854</v>
      </c>
      <c r="L597" s="14">
        <v>1520</v>
      </c>
      <c r="M597" s="14">
        <v>1425</v>
      </c>
      <c r="N597" s="14">
        <f t="shared" si="29"/>
        <v>6234</v>
      </c>
      <c r="O597" s="14">
        <f t="shared" si="31"/>
        <v>43766</v>
      </c>
      <c r="Q597" s="25"/>
      <c r="R597" s="52">
        <f>VLOOKUP(B597,[1]Hoja2!$A$3:$M$774,13,0)</f>
        <v>43766</v>
      </c>
      <c r="S597" s="18">
        <f t="shared" si="32"/>
        <v>0</v>
      </c>
    </row>
    <row r="598" spans="1:19" ht="24.75" customHeight="1" x14ac:dyDescent="0.25">
      <c r="A598" s="4">
        <v>590</v>
      </c>
      <c r="B598" s="4" t="s">
        <v>48</v>
      </c>
      <c r="C598" s="4" t="s">
        <v>1130</v>
      </c>
      <c r="D598" s="4" t="s">
        <v>21</v>
      </c>
      <c r="E598" s="4" t="s">
        <v>778</v>
      </c>
      <c r="F598" s="4" t="s">
        <v>786</v>
      </c>
      <c r="G598" s="14">
        <v>50000</v>
      </c>
      <c r="H598" s="4">
        <v>0</v>
      </c>
      <c r="I598" s="14">
        <v>50000</v>
      </c>
      <c r="J598" s="14">
        <v>1435</v>
      </c>
      <c r="K598" s="14">
        <v>1854</v>
      </c>
      <c r="L598" s="14">
        <v>1520</v>
      </c>
      <c r="M598" s="14">
        <v>425</v>
      </c>
      <c r="N598" s="14">
        <f t="shared" si="29"/>
        <v>5234</v>
      </c>
      <c r="O598" s="14">
        <f t="shared" si="31"/>
        <v>44766</v>
      </c>
      <c r="Q598" s="25"/>
      <c r="R598" s="52">
        <f>VLOOKUP(B598,[1]Hoja2!$A$3:$M$774,13,0)</f>
        <v>44766</v>
      </c>
      <c r="S598" s="18">
        <f t="shared" si="32"/>
        <v>0</v>
      </c>
    </row>
    <row r="599" spans="1:19" ht="24.75" customHeight="1" x14ac:dyDescent="0.25">
      <c r="A599" s="4">
        <v>591</v>
      </c>
      <c r="B599" s="4" t="s">
        <v>1128</v>
      </c>
      <c r="C599" s="4" t="s">
        <v>1130</v>
      </c>
      <c r="D599" s="4" t="s">
        <v>308</v>
      </c>
      <c r="E599" s="4" t="s">
        <v>779</v>
      </c>
      <c r="F599" s="4" t="s">
        <v>786</v>
      </c>
      <c r="G599" s="14">
        <v>10000</v>
      </c>
      <c r="H599" s="4">
        <v>0</v>
      </c>
      <c r="I599" s="14">
        <v>10000</v>
      </c>
      <c r="J599" s="14">
        <v>287</v>
      </c>
      <c r="K599" s="14">
        <v>0</v>
      </c>
      <c r="L599" s="14">
        <v>304</v>
      </c>
      <c r="M599" s="14">
        <v>25</v>
      </c>
      <c r="N599" s="14">
        <f t="shared" si="29"/>
        <v>616</v>
      </c>
      <c r="O599" s="14">
        <f t="shared" si="31"/>
        <v>9384</v>
      </c>
      <c r="Q599" s="25"/>
      <c r="R599" s="52">
        <f>VLOOKUP(B599,[1]Hoja2!$A$3:$M$774,13,0)</f>
        <v>9384</v>
      </c>
      <c r="S599" s="18">
        <f t="shared" si="32"/>
        <v>0</v>
      </c>
    </row>
    <row r="600" spans="1:19" ht="24.75" customHeight="1" x14ac:dyDescent="0.25">
      <c r="A600" s="4">
        <v>592</v>
      </c>
      <c r="B600" s="4" t="s">
        <v>1129</v>
      </c>
      <c r="C600" s="4" t="s">
        <v>1130</v>
      </c>
      <c r="D600" s="4" t="s">
        <v>308</v>
      </c>
      <c r="E600" s="4" t="s">
        <v>779</v>
      </c>
      <c r="F600" s="4" t="s">
        <v>786</v>
      </c>
      <c r="G600" s="14">
        <v>11000</v>
      </c>
      <c r="H600" s="4">
        <v>0</v>
      </c>
      <c r="I600" s="14">
        <v>11000</v>
      </c>
      <c r="J600" s="14">
        <v>315.7</v>
      </c>
      <c r="K600" s="14">
        <v>0</v>
      </c>
      <c r="L600" s="14">
        <v>334.4</v>
      </c>
      <c r="M600" s="14">
        <v>25</v>
      </c>
      <c r="N600" s="14">
        <f t="shared" si="29"/>
        <v>675.09999999999991</v>
      </c>
      <c r="O600" s="14">
        <f t="shared" si="31"/>
        <v>10324.9</v>
      </c>
      <c r="Q600" s="25"/>
      <c r="R600" s="52">
        <f>VLOOKUP(B600,[1]Hoja2!$A$3:$M$774,13,0)</f>
        <v>10324.9</v>
      </c>
      <c r="S600" s="18">
        <f t="shared" si="32"/>
        <v>0</v>
      </c>
    </row>
    <row r="601" spans="1:19" ht="24.75" customHeight="1" x14ac:dyDescent="0.25">
      <c r="A601" s="4">
        <v>593</v>
      </c>
      <c r="B601" s="1" t="s">
        <v>1142</v>
      </c>
      <c r="C601" s="4" t="s">
        <v>1130</v>
      </c>
      <c r="D601" s="4" t="s">
        <v>308</v>
      </c>
      <c r="E601" s="4" t="s">
        <v>779</v>
      </c>
      <c r="F601" s="4" t="s">
        <v>786</v>
      </c>
      <c r="G601" s="14">
        <v>10000</v>
      </c>
      <c r="H601" s="4">
        <v>0</v>
      </c>
      <c r="I601" s="14">
        <v>10000</v>
      </c>
      <c r="J601" s="14">
        <v>287</v>
      </c>
      <c r="K601" s="14">
        <v>0</v>
      </c>
      <c r="L601" s="14">
        <v>304</v>
      </c>
      <c r="M601" s="14">
        <v>25</v>
      </c>
      <c r="N601" s="14">
        <f t="shared" si="29"/>
        <v>616</v>
      </c>
      <c r="O601" s="14">
        <f t="shared" si="31"/>
        <v>9384</v>
      </c>
      <c r="Q601" s="25"/>
      <c r="R601" s="52">
        <f>VLOOKUP(B601,[1]Hoja2!$A$3:$M$774,13,0)</f>
        <v>9384</v>
      </c>
      <c r="S601" s="18">
        <f t="shared" si="32"/>
        <v>0</v>
      </c>
    </row>
    <row r="602" spans="1:19" ht="24.75" customHeight="1" x14ac:dyDescent="0.25">
      <c r="A602" s="4">
        <v>594</v>
      </c>
      <c r="B602" s="1" t="s">
        <v>1143</v>
      </c>
      <c r="C602" s="4" t="s">
        <v>1130</v>
      </c>
      <c r="D602" s="4" t="s">
        <v>308</v>
      </c>
      <c r="E602" s="4" t="s">
        <v>779</v>
      </c>
      <c r="F602" s="4" t="s">
        <v>786</v>
      </c>
      <c r="G602" s="14">
        <v>10000</v>
      </c>
      <c r="H602" s="4">
        <v>0</v>
      </c>
      <c r="I602" s="14">
        <v>10000</v>
      </c>
      <c r="J602" s="14">
        <v>287</v>
      </c>
      <c r="K602" s="14">
        <v>0</v>
      </c>
      <c r="L602" s="14">
        <v>304</v>
      </c>
      <c r="M602" s="14">
        <v>25</v>
      </c>
      <c r="N602" s="14">
        <f t="shared" si="29"/>
        <v>616</v>
      </c>
      <c r="O602" s="14">
        <f t="shared" si="31"/>
        <v>9384</v>
      </c>
      <c r="Q602" s="25"/>
      <c r="R602" s="52">
        <f>VLOOKUP(B602,[1]Hoja2!$A$3:$M$774,13,0)</f>
        <v>9384</v>
      </c>
      <c r="S602" s="18">
        <f t="shared" si="32"/>
        <v>0</v>
      </c>
    </row>
    <row r="603" spans="1:19" ht="24.75" customHeight="1" x14ac:dyDescent="0.25">
      <c r="A603" s="4">
        <v>595</v>
      </c>
      <c r="B603" s="1" t="s">
        <v>1144</v>
      </c>
      <c r="C603" s="4" t="s">
        <v>1130</v>
      </c>
      <c r="D603" s="4" t="s">
        <v>308</v>
      </c>
      <c r="E603" s="4" t="s">
        <v>779</v>
      </c>
      <c r="F603" s="4" t="s">
        <v>786</v>
      </c>
      <c r="G603" s="14">
        <v>10000</v>
      </c>
      <c r="H603" s="4">
        <v>0</v>
      </c>
      <c r="I603" s="14">
        <v>10000</v>
      </c>
      <c r="J603" s="14">
        <v>287</v>
      </c>
      <c r="K603" s="14">
        <v>0</v>
      </c>
      <c r="L603" s="14">
        <v>304</v>
      </c>
      <c r="M603" s="14">
        <v>25</v>
      </c>
      <c r="N603" s="14">
        <f t="shared" si="29"/>
        <v>616</v>
      </c>
      <c r="O603" s="14">
        <f t="shared" si="31"/>
        <v>9384</v>
      </c>
      <c r="Q603" s="25"/>
      <c r="R603" s="52">
        <f>VLOOKUP(B603,[1]Hoja2!$A$3:$M$774,13,0)</f>
        <v>9384</v>
      </c>
      <c r="S603" s="18">
        <f t="shared" si="32"/>
        <v>0</v>
      </c>
    </row>
    <row r="604" spans="1:19" ht="24.75" customHeight="1" x14ac:dyDescent="0.25">
      <c r="A604" s="4">
        <v>596</v>
      </c>
      <c r="B604" s="1" t="s">
        <v>1145</v>
      </c>
      <c r="C604" s="4" t="s">
        <v>1130</v>
      </c>
      <c r="D604" s="4" t="s">
        <v>308</v>
      </c>
      <c r="E604" s="4" t="s">
        <v>779</v>
      </c>
      <c r="F604" s="4" t="s">
        <v>786</v>
      </c>
      <c r="G604" s="14">
        <v>10000</v>
      </c>
      <c r="H604" s="4">
        <v>0</v>
      </c>
      <c r="I604" s="14">
        <v>10000</v>
      </c>
      <c r="J604" s="14">
        <v>287</v>
      </c>
      <c r="K604" s="14">
        <v>0</v>
      </c>
      <c r="L604" s="14">
        <v>304</v>
      </c>
      <c r="M604" s="14">
        <v>25</v>
      </c>
      <c r="N604" s="14">
        <f t="shared" si="29"/>
        <v>616</v>
      </c>
      <c r="O604" s="14">
        <f t="shared" si="31"/>
        <v>9384</v>
      </c>
      <c r="Q604" s="25"/>
      <c r="R604" s="52">
        <f>VLOOKUP(B604,[1]Hoja2!$A$3:$M$774,13,0)</f>
        <v>9384</v>
      </c>
      <c r="S604" s="18">
        <f t="shared" si="32"/>
        <v>0</v>
      </c>
    </row>
    <row r="605" spans="1:19" ht="24.75" customHeight="1" x14ac:dyDescent="0.25">
      <c r="A605" s="4">
        <v>597</v>
      </c>
      <c r="B605" s="1" t="s">
        <v>1146</v>
      </c>
      <c r="C605" s="4" t="s">
        <v>1130</v>
      </c>
      <c r="D605" s="4" t="s">
        <v>308</v>
      </c>
      <c r="E605" s="4" t="s">
        <v>779</v>
      </c>
      <c r="F605" s="4" t="s">
        <v>786</v>
      </c>
      <c r="G605" s="14">
        <v>10000</v>
      </c>
      <c r="H605" s="4">
        <v>0</v>
      </c>
      <c r="I605" s="14">
        <v>10000</v>
      </c>
      <c r="J605" s="14">
        <v>287</v>
      </c>
      <c r="K605" s="14">
        <v>0</v>
      </c>
      <c r="L605" s="14">
        <v>304</v>
      </c>
      <c r="M605" s="14">
        <v>25</v>
      </c>
      <c r="N605" s="14">
        <f t="shared" si="29"/>
        <v>616</v>
      </c>
      <c r="O605" s="14">
        <f t="shared" si="31"/>
        <v>9384</v>
      </c>
      <c r="Q605" s="25"/>
      <c r="R605" s="52">
        <f>VLOOKUP(B605,[1]Hoja2!$A$3:$M$774,13,0)</f>
        <v>9384</v>
      </c>
      <c r="S605" s="18">
        <f t="shared" si="32"/>
        <v>0</v>
      </c>
    </row>
    <row r="606" spans="1:19" ht="24.75" customHeight="1" x14ac:dyDescent="0.25">
      <c r="A606" s="4">
        <v>598</v>
      </c>
      <c r="B606" s="1" t="s">
        <v>1156</v>
      </c>
      <c r="C606" s="4" t="s">
        <v>1130</v>
      </c>
      <c r="D606" s="4" t="s">
        <v>308</v>
      </c>
      <c r="E606" s="4" t="s">
        <v>779</v>
      </c>
      <c r="F606" s="4" t="s">
        <v>786</v>
      </c>
      <c r="G606" s="14">
        <v>11000</v>
      </c>
      <c r="H606" s="4">
        <v>0</v>
      </c>
      <c r="I606" s="14">
        <v>11000</v>
      </c>
      <c r="J606" s="14">
        <v>315.7</v>
      </c>
      <c r="K606" s="14">
        <v>0</v>
      </c>
      <c r="L606" s="14">
        <v>334.4</v>
      </c>
      <c r="M606">
        <v>25</v>
      </c>
      <c r="N606" s="14">
        <f t="shared" si="29"/>
        <v>675.09999999999991</v>
      </c>
      <c r="O606" s="14">
        <f t="shared" si="31"/>
        <v>10324.9</v>
      </c>
      <c r="Q606" s="25"/>
      <c r="R606" s="52">
        <f>VLOOKUP(B606,[1]Hoja2!$A$3:$M$774,13,0)</f>
        <v>10324.9</v>
      </c>
      <c r="S606" s="18">
        <f t="shared" si="32"/>
        <v>0</v>
      </c>
    </row>
    <row r="607" spans="1:19" ht="24.75" customHeight="1" x14ac:dyDescent="0.25">
      <c r="A607" s="4">
        <v>599</v>
      </c>
      <c r="B607" s="4" t="s">
        <v>167</v>
      </c>
      <c r="C607" s="4" t="s">
        <v>1130</v>
      </c>
      <c r="D607" s="4" t="s">
        <v>160</v>
      </c>
      <c r="E607" s="4" t="s">
        <v>779</v>
      </c>
      <c r="F607" s="4" t="s">
        <v>786</v>
      </c>
      <c r="G607" s="14">
        <v>11000</v>
      </c>
      <c r="H607" s="4">
        <v>0</v>
      </c>
      <c r="I607" s="14">
        <v>11000</v>
      </c>
      <c r="J607" s="14">
        <v>315.7</v>
      </c>
      <c r="K607" s="14">
        <v>0</v>
      </c>
      <c r="L607" s="14">
        <v>334.4</v>
      </c>
      <c r="M607" s="14">
        <v>25</v>
      </c>
      <c r="N607" s="14">
        <f t="shared" si="29"/>
        <v>675.09999999999991</v>
      </c>
      <c r="O607" s="14">
        <f t="shared" si="31"/>
        <v>10324.9</v>
      </c>
      <c r="Q607" s="25"/>
      <c r="R607" s="52">
        <f>VLOOKUP(B607,[1]Hoja2!$A$3:$M$774,13,0)</f>
        <v>10324.9</v>
      </c>
      <c r="S607" s="18">
        <f t="shared" si="32"/>
        <v>0</v>
      </c>
    </row>
    <row r="608" spans="1:19" ht="24.75" customHeight="1" x14ac:dyDescent="0.25">
      <c r="A608" s="4">
        <v>600</v>
      </c>
      <c r="B608" s="4" t="s">
        <v>170</v>
      </c>
      <c r="C608" s="4" t="s">
        <v>1130</v>
      </c>
      <c r="D608" s="4" t="s">
        <v>21</v>
      </c>
      <c r="E608" s="4" t="s">
        <v>778</v>
      </c>
      <c r="F608" s="4" t="s">
        <v>786</v>
      </c>
      <c r="G608" s="14">
        <v>50000</v>
      </c>
      <c r="H608" s="4">
        <v>0</v>
      </c>
      <c r="I608" s="14">
        <v>50000</v>
      </c>
      <c r="J608" s="14">
        <v>1435</v>
      </c>
      <c r="K608" s="14">
        <v>1854</v>
      </c>
      <c r="L608" s="14">
        <v>1520</v>
      </c>
      <c r="M608" s="14">
        <v>1354</v>
      </c>
      <c r="N608" s="14">
        <f t="shared" si="29"/>
        <v>6163</v>
      </c>
      <c r="O608" s="14">
        <f t="shared" si="31"/>
        <v>43837</v>
      </c>
      <c r="Q608" s="25"/>
      <c r="R608" s="52">
        <f>VLOOKUP(B608,[1]Hoja2!$A$3:$M$774,13,0)</f>
        <v>43837</v>
      </c>
      <c r="S608" s="18">
        <f t="shared" si="32"/>
        <v>0</v>
      </c>
    </row>
    <row r="609" spans="1:19" ht="24.75" customHeight="1" x14ac:dyDescent="0.25">
      <c r="A609" s="4">
        <v>601</v>
      </c>
      <c r="B609" s="4" t="s">
        <v>198</v>
      </c>
      <c r="C609" s="4" t="s">
        <v>1130</v>
      </c>
      <c r="D609" s="4" t="s">
        <v>21</v>
      </c>
      <c r="E609" s="4" t="s">
        <v>778</v>
      </c>
      <c r="F609" s="4" t="s">
        <v>787</v>
      </c>
      <c r="G609" s="14">
        <v>50000</v>
      </c>
      <c r="H609" s="4">
        <v>0</v>
      </c>
      <c r="I609" s="14">
        <v>50000</v>
      </c>
      <c r="J609" s="14">
        <v>1435</v>
      </c>
      <c r="K609" s="14">
        <v>1400.27</v>
      </c>
      <c r="L609" s="14">
        <v>1520</v>
      </c>
      <c r="M609" s="14">
        <v>9167.4699999999993</v>
      </c>
      <c r="N609" s="14">
        <f t="shared" si="29"/>
        <v>13522.74</v>
      </c>
      <c r="O609" s="14">
        <f t="shared" si="31"/>
        <v>36477.26</v>
      </c>
      <c r="Q609" s="25"/>
      <c r="R609" s="52">
        <f>VLOOKUP(B609,[1]Hoja2!$A$3:$M$774,13,0)</f>
        <v>36477.26</v>
      </c>
      <c r="S609" s="18">
        <f t="shared" si="32"/>
        <v>0</v>
      </c>
    </row>
    <row r="610" spans="1:19" ht="24.75" customHeight="1" x14ac:dyDescent="0.25">
      <c r="A610" s="4">
        <v>602</v>
      </c>
      <c r="B610" s="4" t="s">
        <v>256</v>
      </c>
      <c r="C610" s="4" t="s">
        <v>1130</v>
      </c>
      <c r="D610" s="4" t="s">
        <v>21</v>
      </c>
      <c r="E610" s="4" t="s">
        <v>780</v>
      </c>
      <c r="F610" s="4" t="s">
        <v>787</v>
      </c>
      <c r="G610" s="14">
        <v>35000</v>
      </c>
      <c r="H610" s="4">
        <v>0</v>
      </c>
      <c r="I610" s="14">
        <v>35000</v>
      </c>
      <c r="J610" s="14">
        <v>1004.5</v>
      </c>
      <c r="K610" s="14">
        <v>0</v>
      </c>
      <c r="L610" s="14">
        <v>1064</v>
      </c>
      <c r="M610" s="32">
        <v>7274.39</v>
      </c>
      <c r="N610" s="14">
        <f t="shared" si="29"/>
        <v>9342.89</v>
      </c>
      <c r="O610" s="14">
        <f t="shared" si="31"/>
        <v>25657.11</v>
      </c>
      <c r="Q610" s="25"/>
      <c r="R610" s="52">
        <f>VLOOKUP(B610,[1]Hoja2!$A$3:$M$774,13,0)</f>
        <v>25657.11</v>
      </c>
      <c r="S610" s="18">
        <f t="shared" si="32"/>
        <v>0</v>
      </c>
    </row>
    <row r="611" spans="1:19" ht="24.75" customHeight="1" x14ac:dyDescent="0.25">
      <c r="A611" s="4">
        <v>603</v>
      </c>
      <c r="B611" s="4" t="s">
        <v>322</v>
      </c>
      <c r="C611" s="4" t="s">
        <v>1130</v>
      </c>
      <c r="D611" s="4" t="s">
        <v>160</v>
      </c>
      <c r="E611" s="4" t="s">
        <v>779</v>
      </c>
      <c r="F611" s="4" t="s">
        <v>786</v>
      </c>
      <c r="G611" s="14">
        <v>11000</v>
      </c>
      <c r="H611" s="4">
        <v>0</v>
      </c>
      <c r="I611" s="14">
        <v>11000</v>
      </c>
      <c r="J611" s="14">
        <v>315.7</v>
      </c>
      <c r="K611" s="14">
        <v>0</v>
      </c>
      <c r="L611" s="14">
        <v>334.4</v>
      </c>
      <c r="M611" s="14">
        <v>25</v>
      </c>
      <c r="N611" s="14">
        <f t="shared" si="29"/>
        <v>675.09999999999991</v>
      </c>
      <c r="O611" s="14">
        <f t="shared" si="31"/>
        <v>10324.9</v>
      </c>
      <c r="Q611" s="25"/>
      <c r="R611" s="52">
        <f>VLOOKUP(B611,[1]Hoja2!$A$3:$M$774,13,0)</f>
        <v>10324.9</v>
      </c>
      <c r="S611" s="18">
        <f t="shared" si="32"/>
        <v>0</v>
      </c>
    </row>
    <row r="612" spans="1:19" ht="24.75" customHeight="1" x14ac:dyDescent="0.25">
      <c r="A612" s="4">
        <v>604</v>
      </c>
      <c r="B612" s="4" t="s">
        <v>367</v>
      </c>
      <c r="C612" s="4" t="s">
        <v>1130</v>
      </c>
      <c r="D612" s="4" t="s">
        <v>160</v>
      </c>
      <c r="E612" s="4" t="s">
        <v>779</v>
      </c>
      <c r="F612" s="4" t="s">
        <v>786</v>
      </c>
      <c r="G612" s="14">
        <v>11000</v>
      </c>
      <c r="H612" s="4">
        <v>0</v>
      </c>
      <c r="I612" s="14">
        <v>11000</v>
      </c>
      <c r="J612" s="14">
        <v>315.7</v>
      </c>
      <c r="K612" s="14">
        <v>0</v>
      </c>
      <c r="L612" s="14">
        <v>334.4</v>
      </c>
      <c r="M612" s="14">
        <v>1163.03</v>
      </c>
      <c r="N612" s="14">
        <f t="shared" si="29"/>
        <v>1813.1299999999999</v>
      </c>
      <c r="O612" s="14">
        <f t="shared" si="31"/>
        <v>9186.8700000000008</v>
      </c>
      <c r="Q612" s="25"/>
      <c r="R612" s="52">
        <f>VLOOKUP(B612,[1]Hoja2!$A$3:$M$774,13,0)</f>
        <v>9186.8700000000008</v>
      </c>
      <c r="S612" s="18">
        <f t="shared" si="32"/>
        <v>0</v>
      </c>
    </row>
    <row r="613" spans="1:19" ht="24.75" customHeight="1" x14ac:dyDescent="0.25">
      <c r="A613" s="4">
        <v>605</v>
      </c>
      <c r="B613" s="4" t="s">
        <v>378</v>
      </c>
      <c r="C613" s="4" t="s">
        <v>1130</v>
      </c>
      <c r="D613" s="4" t="s">
        <v>379</v>
      </c>
      <c r="E613" s="4" t="s">
        <v>779</v>
      </c>
      <c r="F613" s="4" t="s">
        <v>786</v>
      </c>
      <c r="G613" s="14">
        <v>11000</v>
      </c>
      <c r="H613" s="4">
        <v>0</v>
      </c>
      <c r="I613" s="14">
        <v>11000</v>
      </c>
      <c r="J613" s="14">
        <v>315.7</v>
      </c>
      <c r="K613" s="14">
        <v>0</v>
      </c>
      <c r="L613" s="14">
        <v>334.4</v>
      </c>
      <c r="M613" s="14">
        <v>25</v>
      </c>
      <c r="N613" s="14">
        <f t="shared" si="29"/>
        <v>675.09999999999991</v>
      </c>
      <c r="O613" s="14">
        <f t="shared" si="31"/>
        <v>10324.9</v>
      </c>
      <c r="Q613" s="25"/>
      <c r="R613" s="52">
        <f>VLOOKUP(B613,[1]Hoja2!$A$3:$M$774,13,0)</f>
        <v>10324.9</v>
      </c>
      <c r="S613" s="18">
        <f t="shared" si="32"/>
        <v>0</v>
      </c>
    </row>
    <row r="614" spans="1:19" ht="24.75" customHeight="1" x14ac:dyDescent="0.25">
      <c r="A614" s="4">
        <v>606</v>
      </c>
      <c r="B614" s="4" t="s">
        <v>390</v>
      </c>
      <c r="C614" s="4" t="s">
        <v>1130</v>
      </c>
      <c r="D614" s="4" t="s">
        <v>160</v>
      </c>
      <c r="E614" s="4" t="s">
        <v>779</v>
      </c>
      <c r="F614" s="4" t="s">
        <v>786</v>
      </c>
      <c r="G614" s="14">
        <v>11000</v>
      </c>
      <c r="H614" s="4">
        <v>0</v>
      </c>
      <c r="I614" s="14">
        <v>11000</v>
      </c>
      <c r="J614" s="14">
        <v>315.7</v>
      </c>
      <c r="K614" s="14">
        <v>0</v>
      </c>
      <c r="L614" s="14">
        <v>334.4</v>
      </c>
      <c r="M614" s="14">
        <v>25</v>
      </c>
      <c r="N614" s="14">
        <f t="shared" si="29"/>
        <v>675.09999999999991</v>
      </c>
      <c r="O614" s="14">
        <f t="shared" si="31"/>
        <v>10324.9</v>
      </c>
      <c r="Q614" s="25"/>
      <c r="R614" s="52">
        <f>VLOOKUP(B614,[1]Hoja2!$A$3:$M$774,13,0)</f>
        <v>10324.9</v>
      </c>
      <c r="S614" s="18">
        <f t="shared" si="32"/>
        <v>0</v>
      </c>
    </row>
    <row r="615" spans="1:19" ht="24.75" customHeight="1" x14ac:dyDescent="0.25">
      <c r="A615" s="4">
        <v>607</v>
      </c>
      <c r="B615" s="4" t="s">
        <v>393</v>
      </c>
      <c r="C615" s="4" t="s">
        <v>1130</v>
      </c>
      <c r="D615" s="4" t="s">
        <v>160</v>
      </c>
      <c r="E615" s="4" t="s">
        <v>779</v>
      </c>
      <c r="F615" s="4" t="s">
        <v>786</v>
      </c>
      <c r="G615" s="14">
        <v>11000</v>
      </c>
      <c r="H615" s="4">
        <v>0</v>
      </c>
      <c r="I615" s="14">
        <v>11000</v>
      </c>
      <c r="J615" s="14">
        <v>315.7</v>
      </c>
      <c r="K615" s="14">
        <v>0</v>
      </c>
      <c r="L615" s="14">
        <v>334.4</v>
      </c>
      <c r="M615" s="14">
        <v>25</v>
      </c>
      <c r="N615" s="14">
        <f t="shared" si="29"/>
        <v>675.09999999999991</v>
      </c>
      <c r="O615" s="14">
        <f t="shared" si="31"/>
        <v>10324.9</v>
      </c>
      <c r="Q615" s="25"/>
      <c r="R615" s="52">
        <f>VLOOKUP(B615,[1]Hoja2!$A$3:$M$774,13,0)</f>
        <v>10324.9</v>
      </c>
      <c r="S615" s="18">
        <f t="shared" si="32"/>
        <v>0</v>
      </c>
    </row>
    <row r="616" spans="1:19" ht="24.75" customHeight="1" x14ac:dyDescent="0.25">
      <c r="A616" s="4">
        <v>608</v>
      </c>
      <c r="B616" s="4" t="s">
        <v>405</v>
      </c>
      <c r="C616" s="4" t="s">
        <v>1130</v>
      </c>
      <c r="D616" s="4" t="s">
        <v>160</v>
      </c>
      <c r="E616" s="4" t="s">
        <v>779</v>
      </c>
      <c r="F616" s="4" t="s">
        <v>787</v>
      </c>
      <c r="G616" s="14">
        <v>11000</v>
      </c>
      <c r="H616" s="4">
        <v>0</v>
      </c>
      <c r="I616" s="14">
        <v>11000</v>
      </c>
      <c r="J616" s="14">
        <v>315.7</v>
      </c>
      <c r="K616" s="14">
        <v>0</v>
      </c>
      <c r="L616" s="14">
        <v>334.4</v>
      </c>
      <c r="M616" s="14">
        <v>725</v>
      </c>
      <c r="N616" s="14">
        <f t="shared" ref="N616:N679" si="33">+J616+K616+L616+M616</f>
        <v>1375.1</v>
      </c>
      <c r="O616" s="14">
        <f t="shared" si="31"/>
        <v>9624.9</v>
      </c>
      <c r="Q616" s="25"/>
      <c r="R616" s="52">
        <f>VLOOKUP(B616,[1]Hoja2!$A$3:$M$774,13,0)</f>
        <v>9624.9</v>
      </c>
      <c r="S616" s="18">
        <f t="shared" si="32"/>
        <v>0</v>
      </c>
    </row>
    <row r="617" spans="1:19" ht="24.75" customHeight="1" x14ac:dyDescent="0.25">
      <c r="A617" s="4">
        <v>609</v>
      </c>
      <c r="B617" s="4" t="s">
        <v>412</v>
      </c>
      <c r="C617" s="4" t="s">
        <v>1130</v>
      </c>
      <c r="D617" s="4" t="s">
        <v>308</v>
      </c>
      <c r="E617" s="4" t="s">
        <v>779</v>
      </c>
      <c r="F617" s="4" t="s">
        <v>786</v>
      </c>
      <c r="G617" s="14">
        <v>11000</v>
      </c>
      <c r="H617" s="4">
        <v>0</v>
      </c>
      <c r="I617" s="14">
        <v>11000</v>
      </c>
      <c r="J617" s="14">
        <v>315.7</v>
      </c>
      <c r="K617" s="14">
        <v>0</v>
      </c>
      <c r="L617" s="14">
        <v>334.4</v>
      </c>
      <c r="M617" s="14">
        <v>25</v>
      </c>
      <c r="N617" s="14">
        <f t="shared" si="33"/>
        <v>675.09999999999991</v>
      </c>
      <c r="O617" s="14">
        <f t="shared" si="31"/>
        <v>10324.9</v>
      </c>
      <c r="Q617" s="25"/>
      <c r="R617" s="52">
        <f>VLOOKUP(B617,[1]Hoja2!$A$3:$M$774,13,0)</f>
        <v>10324.9</v>
      </c>
      <c r="S617" s="18">
        <f t="shared" si="32"/>
        <v>0</v>
      </c>
    </row>
    <row r="618" spans="1:19" ht="24.75" customHeight="1" x14ac:dyDescent="0.25">
      <c r="A618" s="4">
        <v>610</v>
      </c>
      <c r="B618" s="4" t="s">
        <v>413</v>
      </c>
      <c r="C618" s="4" t="s">
        <v>1130</v>
      </c>
      <c r="D618" s="4" t="s">
        <v>160</v>
      </c>
      <c r="E618" s="4" t="s">
        <v>779</v>
      </c>
      <c r="F618" s="4" t="s">
        <v>786</v>
      </c>
      <c r="G618" s="14">
        <v>11000</v>
      </c>
      <c r="H618" s="4">
        <v>0</v>
      </c>
      <c r="I618" s="14">
        <v>11000</v>
      </c>
      <c r="J618" s="14">
        <v>315.7</v>
      </c>
      <c r="K618" s="14">
        <v>0</v>
      </c>
      <c r="L618" s="14">
        <v>334.4</v>
      </c>
      <c r="M618" s="14">
        <v>725</v>
      </c>
      <c r="N618" s="14">
        <f t="shared" si="33"/>
        <v>1375.1</v>
      </c>
      <c r="O618" s="14">
        <f t="shared" si="31"/>
        <v>9624.9</v>
      </c>
      <c r="Q618" s="25"/>
      <c r="R618" s="52">
        <f>VLOOKUP(B618,[1]Hoja2!$A$3:$M$774,13,0)</f>
        <v>9624.9</v>
      </c>
      <c r="S618" s="18">
        <f t="shared" si="32"/>
        <v>0</v>
      </c>
    </row>
    <row r="619" spans="1:19" ht="24.75" customHeight="1" x14ac:dyDescent="0.25">
      <c r="A619" s="4">
        <v>611</v>
      </c>
      <c r="B619" s="4" t="s">
        <v>417</v>
      </c>
      <c r="C619" s="4" t="s">
        <v>1130</v>
      </c>
      <c r="D619" s="4" t="s">
        <v>36</v>
      </c>
      <c r="E619" s="4" t="s">
        <v>778</v>
      </c>
      <c r="F619" s="4" t="s">
        <v>787</v>
      </c>
      <c r="G619" s="14">
        <v>50000</v>
      </c>
      <c r="H619" s="4">
        <v>0</v>
      </c>
      <c r="I619" s="14">
        <v>50000</v>
      </c>
      <c r="J619" s="14">
        <v>1435</v>
      </c>
      <c r="K619" s="14">
        <v>1854</v>
      </c>
      <c r="L619" s="14">
        <v>1520</v>
      </c>
      <c r="M619" s="14">
        <v>425</v>
      </c>
      <c r="N619" s="14">
        <f t="shared" si="33"/>
        <v>5234</v>
      </c>
      <c r="O619" s="14">
        <f t="shared" si="31"/>
        <v>44766</v>
      </c>
      <c r="Q619" s="25"/>
      <c r="R619" s="52">
        <f>VLOOKUP(B619,[1]Hoja2!$A$3:$M$774,13,0)</f>
        <v>44766</v>
      </c>
      <c r="S619" s="18">
        <f t="shared" si="32"/>
        <v>0</v>
      </c>
    </row>
    <row r="620" spans="1:19" ht="24.75" customHeight="1" x14ac:dyDescent="0.25">
      <c r="A620" s="4">
        <v>612</v>
      </c>
      <c r="B620" s="4" t="s">
        <v>419</v>
      </c>
      <c r="C620" s="4" t="s">
        <v>1130</v>
      </c>
      <c r="D620" s="4" t="s">
        <v>160</v>
      </c>
      <c r="E620" s="4" t="s">
        <v>779</v>
      </c>
      <c r="F620" s="4" t="s">
        <v>786</v>
      </c>
      <c r="G620" s="14">
        <v>11000</v>
      </c>
      <c r="H620" s="4">
        <v>0</v>
      </c>
      <c r="I620" s="14">
        <v>11000</v>
      </c>
      <c r="J620" s="14">
        <v>315.7</v>
      </c>
      <c r="K620" s="14">
        <v>0</v>
      </c>
      <c r="L620" s="14">
        <v>334.4</v>
      </c>
      <c r="M620" s="14">
        <v>25</v>
      </c>
      <c r="N620" s="14">
        <f t="shared" si="33"/>
        <v>675.09999999999991</v>
      </c>
      <c r="O620" s="14">
        <f t="shared" si="31"/>
        <v>10324.9</v>
      </c>
      <c r="Q620" s="25"/>
      <c r="R620" s="52">
        <f>VLOOKUP(B620,[1]Hoja2!$A$3:$M$774,13,0)</f>
        <v>10324.9</v>
      </c>
      <c r="S620" s="18">
        <f t="shared" si="32"/>
        <v>0</v>
      </c>
    </row>
    <row r="621" spans="1:19" ht="24.75" customHeight="1" x14ac:dyDescent="0.25">
      <c r="A621" s="4">
        <v>613</v>
      </c>
      <c r="B621" s="4" t="s">
        <v>421</v>
      </c>
      <c r="C621" s="4" t="s">
        <v>1130</v>
      </c>
      <c r="D621" s="4" t="s">
        <v>21</v>
      </c>
      <c r="E621" s="4" t="s">
        <v>780</v>
      </c>
      <c r="F621" s="4" t="s">
        <v>786</v>
      </c>
      <c r="G621" s="14">
        <v>50000</v>
      </c>
      <c r="H621" s="4">
        <v>0</v>
      </c>
      <c r="I621" s="14">
        <v>50000</v>
      </c>
      <c r="J621" s="14">
        <v>1435</v>
      </c>
      <c r="K621" s="14">
        <v>1627.13</v>
      </c>
      <c r="L621" s="14">
        <v>1520</v>
      </c>
      <c r="M621" s="14">
        <v>4672.45</v>
      </c>
      <c r="N621" s="14">
        <f t="shared" si="33"/>
        <v>9254.58</v>
      </c>
      <c r="O621" s="14">
        <f t="shared" si="31"/>
        <v>40745.42</v>
      </c>
      <c r="Q621" s="25"/>
      <c r="R621" s="52">
        <f>VLOOKUP(B621,[1]Hoja2!$A$3:$M$774,13,0)</f>
        <v>40745.42</v>
      </c>
      <c r="S621" s="18">
        <f t="shared" si="32"/>
        <v>0</v>
      </c>
    </row>
    <row r="622" spans="1:19" ht="24.75" customHeight="1" x14ac:dyDescent="0.25">
      <c r="A622" s="4">
        <v>614</v>
      </c>
      <c r="B622" s="4" t="s">
        <v>446</v>
      </c>
      <c r="C622" s="4" t="s">
        <v>1130</v>
      </c>
      <c r="D622" s="4" t="s">
        <v>139</v>
      </c>
      <c r="E622" s="4" t="s">
        <v>779</v>
      </c>
      <c r="F622" s="4" t="s">
        <v>787</v>
      </c>
      <c r="G622" s="14">
        <v>11000</v>
      </c>
      <c r="H622" s="4">
        <v>0</v>
      </c>
      <c r="I622" s="14">
        <v>11000</v>
      </c>
      <c r="J622" s="14">
        <v>315.7</v>
      </c>
      <c r="K622" s="14">
        <v>0</v>
      </c>
      <c r="L622" s="14">
        <v>334.4</v>
      </c>
      <c r="M622" s="14">
        <v>679</v>
      </c>
      <c r="N622" s="14">
        <f t="shared" si="33"/>
        <v>1329.1</v>
      </c>
      <c r="O622" s="14">
        <f t="shared" si="31"/>
        <v>9670.9</v>
      </c>
      <c r="Q622" s="25"/>
      <c r="R622" s="52">
        <f>VLOOKUP(B622,[1]Hoja2!$A$3:$M$774,13,0)</f>
        <v>9670.9</v>
      </c>
      <c r="S622" s="18">
        <f t="shared" si="32"/>
        <v>0</v>
      </c>
    </row>
    <row r="623" spans="1:19" ht="24.75" customHeight="1" x14ac:dyDescent="0.25">
      <c r="A623" s="4">
        <v>615</v>
      </c>
      <c r="B623" s="4" t="s">
        <v>451</v>
      </c>
      <c r="C623" s="4" t="s">
        <v>1130</v>
      </c>
      <c r="D623" s="4" t="s">
        <v>21</v>
      </c>
      <c r="E623" s="4" t="s">
        <v>780</v>
      </c>
      <c r="F623" s="4" t="s">
        <v>786</v>
      </c>
      <c r="G623" s="14">
        <v>45000</v>
      </c>
      <c r="H623" s="4">
        <v>0</v>
      </c>
      <c r="I623" s="14">
        <v>45000</v>
      </c>
      <c r="J623" s="14">
        <v>1291.5</v>
      </c>
      <c r="K623" s="14">
        <v>1148.33</v>
      </c>
      <c r="L623" s="14">
        <v>1368</v>
      </c>
      <c r="M623" s="14">
        <v>19450.169999999998</v>
      </c>
      <c r="N623" s="14">
        <f t="shared" si="33"/>
        <v>23258</v>
      </c>
      <c r="O623" s="14">
        <f t="shared" si="31"/>
        <v>21742</v>
      </c>
      <c r="Q623" s="25"/>
      <c r="R623" s="52">
        <f>VLOOKUP(B623,[1]Hoja2!$A$3:$M$774,13,0)</f>
        <v>21742</v>
      </c>
      <c r="S623" s="18">
        <f t="shared" si="32"/>
        <v>0</v>
      </c>
    </row>
    <row r="624" spans="1:19" ht="24.75" customHeight="1" x14ac:dyDescent="0.25">
      <c r="A624" s="4">
        <v>616</v>
      </c>
      <c r="B624" s="4" t="s">
        <v>474</v>
      </c>
      <c r="C624" s="4" t="s">
        <v>1130</v>
      </c>
      <c r="D624" s="4" t="s">
        <v>148</v>
      </c>
      <c r="E624" s="4" t="s">
        <v>779</v>
      </c>
      <c r="F624" s="4" t="s">
        <v>787</v>
      </c>
      <c r="G624" s="14">
        <v>11000</v>
      </c>
      <c r="H624" s="4">
        <v>0</v>
      </c>
      <c r="I624" s="14">
        <v>11000</v>
      </c>
      <c r="J624" s="14">
        <v>315.7</v>
      </c>
      <c r="K624" s="14">
        <v>0</v>
      </c>
      <c r="L624" s="14">
        <v>334.4</v>
      </c>
      <c r="M624" s="14">
        <v>25</v>
      </c>
      <c r="N624" s="14">
        <f t="shared" si="33"/>
        <v>675.09999999999991</v>
      </c>
      <c r="O624" s="14">
        <f t="shared" si="31"/>
        <v>10324.9</v>
      </c>
      <c r="Q624" s="25"/>
      <c r="R624" s="52">
        <f>VLOOKUP(B624,[1]Hoja2!$A$3:$M$774,13,0)</f>
        <v>10324.9</v>
      </c>
      <c r="S624" s="18">
        <f t="shared" si="32"/>
        <v>0</v>
      </c>
    </row>
    <row r="625" spans="1:19" ht="24.75" customHeight="1" x14ac:dyDescent="0.25">
      <c r="A625" s="4">
        <v>617</v>
      </c>
      <c r="B625" s="4" t="s">
        <v>476</v>
      </c>
      <c r="C625" s="4" t="s">
        <v>1130</v>
      </c>
      <c r="D625" s="4" t="s">
        <v>160</v>
      </c>
      <c r="E625" s="4" t="s">
        <v>779</v>
      </c>
      <c r="F625" s="4" t="s">
        <v>786</v>
      </c>
      <c r="G625" s="14">
        <v>11000</v>
      </c>
      <c r="H625" s="4">
        <v>0</v>
      </c>
      <c r="I625" s="14">
        <v>11000</v>
      </c>
      <c r="J625" s="14">
        <v>315.7</v>
      </c>
      <c r="K625" s="14">
        <v>0</v>
      </c>
      <c r="L625" s="14">
        <v>334.4</v>
      </c>
      <c r="M625" s="14">
        <v>2593.31</v>
      </c>
      <c r="N625" s="14">
        <f t="shared" si="33"/>
        <v>3243.41</v>
      </c>
      <c r="O625" s="14">
        <f t="shared" si="31"/>
        <v>7756.59</v>
      </c>
      <c r="Q625" s="25"/>
      <c r="R625" s="52">
        <f>VLOOKUP(B625,[1]Hoja2!$A$3:$M$774,13,0)</f>
        <v>7756.59</v>
      </c>
      <c r="S625" s="18">
        <f t="shared" si="32"/>
        <v>0</v>
      </c>
    </row>
    <row r="626" spans="1:19" ht="24.75" customHeight="1" x14ac:dyDescent="0.25">
      <c r="A626" s="4">
        <v>618</v>
      </c>
      <c r="B626" s="4" t="s">
        <v>490</v>
      </c>
      <c r="C626" s="4" t="s">
        <v>1130</v>
      </c>
      <c r="D626" s="4" t="s">
        <v>160</v>
      </c>
      <c r="E626" s="4" t="s">
        <v>779</v>
      </c>
      <c r="F626" s="4" t="s">
        <v>786</v>
      </c>
      <c r="G626" s="14">
        <v>11000</v>
      </c>
      <c r="H626" s="4">
        <v>0</v>
      </c>
      <c r="I626" s="14">
        <v>11000</v>
      </c>
      <c r="J626" s="14">
        <v>315.7</v>
      </c>
      <c r="K626" s="14">
        <v>0</v>
      </c>
      <c r="L626" s="14">
        <v>334.4</v>
      </c>
      <c r="M626" s="14">
        <v>25</v>
      </c>
      <c r="N626" s="14">
        <f t="shared" si="33"/>
        <v>675.09999999999991</v>
      </c>
      <c r="O626" s="14">
        <f t="shared" si="31"/>
        <v>10324.9</v>
      </c>
      <c r="Q626" s="25"/>
      <c r="R626" s="52">
        <f>VLOOKUP(B626,[1]Hoja2!$A$3:$M$774,13,0)</f>
        <v>10324.9</v>
      </c>
      <c r="S626" s="18">
        <f t="shared" si="32"/>
        <v>0</v>
      </c>
    </row>
    <row r="627" spans="1:19" ht="24.75" customHeight="1" x14ac:dyDescent="0.25">
      <c r="A627" s="4">
        <v>619</v>
      </c>
      <c r="B627" s="4" t="s">
        <v>512</v>
      </c>
      <c r="C627" s="4" t="s">
        <v>1130</v>
      </c>
      <c r="D627" s="4" t="s">
        <v>160</v>
      </c>
      <c r="E627" s="4" t="s">
        <v>779</v>
      </c>
      <c r="F627" s="4" t="s">
        <v>787</v>
      </c>
      <c r="G627" s="14">
        <v>11000</v>
      </c>
      <c r="H627" s="4">
        <v>0</v>
      </c>
      <c r="I627" s="14">
        <v>11000</v>
      </c>
      <c r="J627" s="14">
        <v>315.7</v>
      </c>
      <c r="K627" s="14">
        <v>0</v>
      </c>
      <c r="L627" s="14">
        <v>334.4</v>
      </c>
      <c r="M627" s="14">
        <v>25</v>
      </c>
      <c r="N627" s="14">
        <f t="shared" si="33"/>
        <v>675.09999999999991</v>
      </c>
      <c r="O627" s="14">
        <f t="shared" si="31"/>
        <v>10324.9</v>
      </c>
      <c r="Q627" s="25"/>
      <c r="R627" s="52">
        <f>VLOOKUP(B627,[1]Hoja2!$A$3:$M$774,13,0)</f>
        <v>10324.9</v>
      </c>
      <c r="S627" s="18">
        <f t="shared" si="32"/>
        <v>0</v>
      </c>
    </row>
    <row r="628" spans="1:19" ht="24.75" customHeight="1" x14ac:dyDescent="0.25">
      <c r="A628" s="4">
        <v>620</v>
      </c>
      <c r="B628" s="4" t="s">
        <v>528</v>
      </c>
      <c r="C628" s="4" t="s">
        <v>1130</v>
      </c>
      <c r="D628" s="4" t="s">
        <v>156</v>
      </c>
      <c r="E628" s="4" t="s">
        <v>779</v>
      </c>
      <c r="F628" s="4" t="s">
        <v>787</v>
      </c>
      <c r="G628" s="14">
        <v>11000</v>
      </c>
      <c r="H628" s="4">
        <v>0</v>
      </c>
      <c r="I628" s="14">
        <v>11000</v>
      </c>
      <c r="J628" s="14">
        <v>315.7</v>
      </c>
      <c r="K628" s="14">
        <v>0</v>
      </c>
      <c r="L628" s="14">
        <v>334.4</v>
      </c>
      <c r="M628" s="14">
        <v>25</v>
      </c>
      <c r="N628" s="14">
        <f t="shared" si="33"/>
        <v>675.09999999999991</v>
      </c>
      <c r="O628" s="14">
        <f t="shared" si="31"/>
        <v>10324.9</v>
      </c>
      <c r="Q628" s="25"/>
      <c r="R628" s="52">
        <f>VLOOKUP(B628,[1]Hoja2!$A$3:$M$774,13,0)</f>
        <v>10324.9</v>
      </c>
      <c r="S628" s="18">
        <f t="shared" si="32"/>
        <v>0</v>
      </c>
    </row>
    <row r="629" spans="1:19" ht="24.75" customHeight="1" x14ac:dyDescent="0.25">
      <c r="A629" s="4">
        <v>621</v>
      </c>
      <c r="B629" s="4" t="s">
        <v>558</v>
      </c>
      <c r="C629" s="4" t="s">
        <v>1130</v>
      </c>
      <c r="D629" s="4" t="s">
        <v>308</v>
      </c>
      <c r="E629" s="4" t="s">
        <v>779</v>
      </c>
      <c r="F629" s="4" t="s">
        <v>786</v>
      </c>
      <c r="G629" s="14">
        <v>11000</v>
      </c>
      <c r="H629" s="4">
        <v>0</v>
      </c>
      <c r="I629" s="14">
        <v>11000</v>
      </c>
      <c r="J629" s="14">
        <v>315.7</v>
      </c>
      <c r="K629" s="14">
        <v>0</v>
      </c>
      <c r="L629" s="14">
        <v>334.4</v>
      </c>
      <c r="M629" s="14">
        <v>25</v>
      </c>
      <c r="N629" s="14">
        <f t="shared" si="33"/>
        <v>675.09999999999991</v>
      </c>
      <c r="O629" s="14">
        <f t="shared" si="31"/>
        <v>10324.9</v>
      </c>
      <c r="Q629" s="25"/>
      <c r="R629" s="52">
        <f>VLOOKUP(B629,[1]Hoja2!$A$3:$M$774,13,0)</f>
        <v>10324.9</v>
      </c>
      <c r="S629" s="18">
        <f t="shared" si="32"/>
        <v>0</v>
      </c>
    </row>
    <row r="630" spans="1:19" ht="24.75" customHeight="1" x14ac:dyDescent="0.25">
      <c r="A630" s="4">
        <v>622</v>
      </c>
      <c r="B630" s="4" t="s">
        <v>560</v>
      </c>
      <c r="C630" s="4" t="s">
        <v>1130</v>
      </c>
      <c r="D630" s="4" t="s">
        <v>561</v>
      </c>
      <c r="E630" s="4" t="s">
        <v>779</v>
      </c>
      <c r="F630" s="4" t="s">
        <v>786</v>
      </c>
      <c r="G630" s="14">
        <v>15000</v>
      </c>
      <c r="H630" s="4">
        <v>0</v>
      </c>
      <c r="I630" s="14">
        <v>15000</v>
      </c>
      <c r="J630" s="14">
        <v>430.5</v>
      </c>
      <c r="K630" s="14">
        <v>0</v>
      </c>
      <c r="L630" s="14">
        <v>456</v>
      </c>
      <c r="M630" s="14">
        <v>25</v>
      </c>
      <c r="N630" s="14">
        <f t="shared" si="33"/>
        <v>911.5</v>
      </c>
      <c r="O630" s="14">
        <f t="shared" si="31"/>
        <v>14088.5</v>
      </c>
      <c r="Q630" s="25"/>
      <c r="R630" s="52">
        <f>VLOOKUP(B630,[1]Hoja2!$A$3:$M$774,13,0)</f>
        <v>14088.5</v>
      </c>
      <c r="S630" s="18">
        <f t="shared" si="32"/>
        <v>0</v>
      </c>
    </row>
    <row r="631" spans="1:19" ht="24.75" customHeight="1" x14ac:dyDescent="0.25">
      <c r="A631" s="4">
        <v>623</v>
      </c>
      <c r="B631" s="4" t="s">
        <v>574</v>
      </c>
      <c r="C631" s="4" t="s">
        <v>1130</v>
      </c>
      <c r="D631" s="4" t="s">
        <v>139</v>
      </c>
      <c r="E631" s="4" t="s">
        <v>779</v>
      </c>
      <c r="F631" s="4" t="s">
        <v>787</v>
      </c>
      <c r="G631" s="14">
        <v>11000</v>
      </c>
      <c r="H631" s="4">
        <v>0</v>
      </c>
      <c r="I631" s="14">
        <v>11000</v>
      </c>
      <c r="J631" s="14">
        <v>315.7</v>
      </c>
      <c r="K631" s="14">
        <v>0</v>
      </c>
      <c r="L631" s="14">
        <v>334.4</v>
      </c>
      <c r="M631" s="32">
        <v>3821.32</v>
      </c>
      <c r="N631" s="14">
        <f t="shared" si="33"/>
        <v>4471.42</v>
      </c>
      <c r="O631" s="14">
        <f t="shared" si="31"/>
        <v>6528.58</v>
      </c>
      <c r="Q631" s="25"/>
      <c r="R631" s="52">
        <f>VLOOKUP(B631,[1]Hoja2!$A$3:$M$774,13,0)</f>
        <v>6528.58</v>
      </c>
      <c r="S631" s="18">
        <f t="shared" si="32"/>
        <v>0</v>
      </c>
    </row>
    <row r="632" spans="1:19" ht="24.75" customHeight="1" x14ac:dyDescent="0.25">
      <c r="A632" s="4">
        <v>624</v>
      </c>
      <c r="B632" s="4" t="s">
        <v>1094</v>
      </c>
      <c r="C632" s="4" t="s">
        <v>1130</v>
      </c>
      <c r="D632" s="4" t="s">
        <v>308</v>
      </c>
      <c r="E632" s="4" t="s">
        <v>779</v>
      </c>
      <c r="F632" s="4" t="s">
        <v>786</v>
      </c>
      <c r="G632" s="14">
        <v>11000</v>
      </c>
      <c r="H632" s="4">
        <v>0</v>
      </c>
      <c r="I632" s="14">
        <f>+G632+H632</f>
        <v>11000</v>
      </c>
      <c r="J632" s="14">
        <v>315.7</v>
      </c>
      <c r="K632" s="14">
        <v>0</v>
      </c>
      <c r="L632" s="14">
        <v>334.4</v>
      </c>
      <c r="M632" s="14">
        <v>25</v>
      </c>
      <c r="N632" s="14">
        <f t="shared" si="33"/>
        <v>675.09999999999991</v>
      </c>
      <c r="O632" s="14">
        <f t="shared" si="31"/>
        <v>10324.9</v>
      </c>
      <c r="Q632" s="25"/>
      <c r="R632" s="52">
        <f>VLOOKUP(B632,[1]Hoja2!$A$3:$M$774,13,0)</f>
        <v>10324.9</v>
      </c>
      <c r="S632" s="18">
        <f t="shared" si="32"/>
        <v>0</v>
      </c>
    </row>
    <row r="633" spans="1:19" ht="24.75" customHeight="1" x14ac:dyDescent="0.25">
      <c r="A633" s="4">
        <v>625</v>
      </c>
      <c r="B633" s="4" t="s">
        <v>1099</v>
      </c>
      <c r="C633" s="4" t="s">
        <v>1130</v>
      </c>
      <c r="D633" s="4" t="s">
        <v>308</v>
      </c>
      <c r="E633" s="4" t="s">
        <v>779</v>
      </c>
      <c r="F633" s="4" t="s">
        <v>786</v>
      </c>
      <c r="G633" s="14">
        <v>11000</v>
      </c>
      <c r="H633" s="4">
        <v>0</v>
      </c>
      <c r="I633" s="14">
        <f>+G633+H633</f>
        <v>11000</v>
      </c>
      <c r="J633" s="14">
        <v>315.7</v>
      </c>
      <c r="K633" s="14">
        <v>0</v>
      </c>
      <c r="L633" s="14">
        <v>334.4</v>
      </c>
      <c r="M633" s="14">
        <v>25</v>
      </c>
      <c r="N633" s="14">
        <f t="shared" si="33"/>
        <v>675.09999999999991</v>
      </c>
      <c r="O633" s="14">
        <f t="shared" si="31"/>
        <v>10324.9</v>
      </c>
      <c r="Q633" s="25"/>
      <c r="R633" s="52">
        <f>VLOOKUP(B633,[1]Hoja2!$A$3:$M$774,13,0)</f>
        <v>10324.9</v>
      </c>
      <c r="S633" s="18">
        <f t="shared" si="32"/>
        <v>0</v>
      </c>
    </row>
    <row r="634" spans="1:19" ht="24.75" customHeight="1" x14ac:dyDescent="0.25">
      <c r="A634" s="4">
        <v>626</v>
      </c>
      <c r="B634" s="4" t="s">
        <v>620</v>
      </c>
      <c r="C634" s="4" t="s">
        <v>1130</v>
      </c>
      <c r="D634" s="4" t="s">
        <v>160</v>
      </c>
      <c r="E634" s="4" t="s">
        <v>779</v>
      </c>
      <c r="F634" s="4" t="s">
        <v>786</v>
      </c>
      <c r="G634" s="14">
        <v>11000</v>
      </c>
      <c r="H634" s="4">
        <v>0</v>
      </c>
      <c r="I634" s="14">
        <v>11000</v>
      </c>
      <c r="J634" s="14">
        <v>315.7</v>
      </c>
      <c r="K634" s="14">
        <v>0</v>
      </c>
      <c r="L634" s="14">
        <v>334.4</v>
      </c>
      <c r="M634" s="14">
        <v>25</v>
      </c>
      <c r="N634" s="14">
        <f t="shared" si="33"/>
        <v>675.09999999999991</v>
      </c>
      <c r="O634" s="14">
        <f t="shared" si="31"/>
        <v>10324.9</v>
      </c>
      <c r="Q634" s="25"/>
      <c r="R634" s="52">
        <f>VLOOKUP(B634,[1]Hoja2!$A$3:$M$774,13,0)</f>
        <v>10324.9</v>
      </c>
      <c r="S634" s="18">
        <f t="shared" si="32"/>
        <v>0</v>
      </c>
    </row>
    <row r="635" spans="1:19" ht="24.75" customHeight="1" x14ac:dyDescent="0.25">
      <c r="A635" s="4">
        <v>627</v>
      </c>
      <c r="B635" s="4" t="s">
        <v>685</v>
      </c>
      <c r="C635" s="4" t="s">
        <v>1130</v>
      </c>
      <c r="D635" s="4" t="s">
        <v>350</v>
      </c>
      <c r="E635" s="4" t="s">
        <v>780</v>
      </c>
      <c r="F635" s="4" t="s">
        <v>786</v>
      </c>
      <c r="G635" s="14">
        <v>25000</v>
      </c>
      <c r="H635" s="4">
        <v>0</v>
      </c>
      <c r="I635" s="14">
        <v>25000</v>
      </c>
      <c r="J635" s="14">
        <v>717.5</v>
      </c>
      <c r="K635" s="14">
        <v>0</v>
      </c>
      <c r="L635" s="14">
        <v>760</v>
      </c>
      <c r="M635" s="14">
        <v>25</v>
      </c>
      <c r="N635" s="14">
        <f t="shared" si="33"/>
        <v>1502.5</v>
      </c>
      <c r="O635" s="14">
        <f t="shared" si="31"/>
        <v>23497.5</v>
      </c>
      <c r="Q635" s="25"/>
      <c r="R635" s="52">
        <f>VLOOKUP(B635,[1]Hoja2!$A$3:$M$774,13,0)</f>
        <v>23497.5</v>
      </c>
      <c r="S635" s="18">
        <f t="shared" si="32"/>
        <v>0</v>
      </c>
    </row>
    <row r="636" spans="1:19" ht="24.75" customHeight="1" x14ac:dyDescent="0.25">
      <c r="A636" s="4">
        <v>628</v>
      </c>
      <c r="B636" s="4" t="s">
        <v>693</v>
      </c>
      <c r="C636" s="4" t="s">
        <v>1130</v>
      </c>
      <c r="D636" s="4" t="s">
        <v>160</v>
      </c>
      <c r="E636" s="4" t="s">
        <v>779</v>
      </c>
      <c r="F636" s="4" t="s">
        <v>786</v>
      </c>
      <c r="G636" s="14">
        <v>11000</v>
      </c>
      <c r="H636" s="4">
        <v>0</v>
      </c>
      <c r="I636" s="14">
        <v>11000</v>
      </c>
      <c r="J636" s="14">
        <v>315.7</v>
      </c>
      <c r="K636" s="14">
        <v>0</v>
      </c>
      <c r="L636" s="14">
        <v>334.4</v>
      </c>
      <c r="M636" s="14">
        <v>25</v>
      </c>
      <c r="N636" s="14">
        <f t="shared" si="33"/>
        <v>675.09999999999991</v>
      </c>
      <c r="O636" s="14">
        <f t="shared" si="31"/>
        <v>10324.9</v>
      </c>
      <c r="Q636" s="25"/>
      <c r="R636" s="52">
        <f>VLOOKUP(B636,[1]Hoja2!$A$3:$M$774,13,0)</f>
        <v>10324.9</v>
      </c>
      <c r="S636" s="18">
        <f t="shared" si="32"/>
        <v>0</v>
      </c>
    </row>
    <row r="637" spans="1:19" ht="24.75" customHeight="1" x14ac:dyDescent="0.25">
      <c r="A637" s="4">
        <v>629</v>
      </c>
      <c r="B637" s="4" t="s">
        <v>699</v>
      </c>
      <c r="C637" s="4" t="s">
        <v>1130</v>
      </c>
      <c r="D637" s="4" t="s">
        <v>139</v>
      </c>
      <c r="E637" s="4" t="s">
        <v>779</v>
      </c>
      <c r="F637" s="4" t="s">
        <v>787</v>
      </c>
      <c r="G637" s="14">
        <v>11000</v>
      </c>
      <c r="H637" s="4">
        <v>0</v>
      </c>
      <c r="I637" s="14">
        <v>11000</v>
      </c>
      <c r="J637" s="14">
        <v>315.7</v>
      </c>
      <c r="K637" s="14">
        <v>0</v>
      </c>
      <c r="L637" s="14">
        <v>334.4</v>
      </c>
      <c r="M637" s="32">
        <v>2963.92</v>
      </c>
      <c r="N637" s="14">
        <f t="shared" si="33"/>
        <v>3614.02</v>
      </c>
      <c r="O637" s="14">
        <f t="shared" si="31"/>
        <v>7385.98</v>
      </c>
      <c r="Q637" s="25"/>
      <c r="R637" s="52">
        <f>VLOOKUP(B637,[1]Hoja2!$A$3:$M$774,13,0)</f>
        <v>7385.98</v>
      </c>
      <c r="S637" s="18">
        <f t="shared" si="32"/>
        <v>0</v>
      </c>
    </row>
    <row r="638" spans="1:19" ht="24.75" customHeight="1" x14ac:dyDescent="0.25">
      <c r="A638" s="4">
        <v>630</v>
      </c>
      <c r="B638" s="4" t="s">
        <v>703</v>
      </c>
      <c r="C638" s="4" t="s">
        <v>1130</v>
      </c>
      <c r="D638" s="4" t="s">
        <v>21</v>
      </c>
      <c r="E638" s="4" t="s">
        <v>778</v>
      </c>
      <c r="F638" s="4" t="s">
        <v>786</v>
      </c>
      <c r="G638" s="14">
        <v>50000</v>
      </c>
      <c r="H638" s="4">
        <v>0</v>
      </c>
      <c r="I638" s="14">
        <v>50000</v>
      </c>
      <c r="J638" s="14">
        <v>1435</v>
      </c>
      <c r="K638" s="14">
        <v>1400.27</v>
      </c>
      <c r="L638" s="14">
        <v>1520</v>
      </c>
      <c r="M638" s="14">
        <v>3449.9</v>
      </c>
      <c r="N638" s="14">
        <f t="shared" si="33"/>
        <v>7805.17</v>
      </c>
      <c r="O638" s="14">
        <f t="shared" si="31"/>
        <v>42194.83</v>
      </c>
      <c r="Q638" s="25"/>
      <c r="R638" s="52">
        <f>VLOOKUP(B638,[1]Hoja2!$A$3:$M$774,13,0)</f>
        <v>42194.83</v>
      </c>
      <c r="S638" s="18">
        <f t="shared" si="32"/>
        <v>0</v>
      </c>
    </row>
    <row r="639" spans="1:19" ht="24.75" customHeight="1" x14ac:dyDescent="0.25">
      <c r="A639" s="4">
        <v>631</v>
      </c>
      <c r="B639" s="4" t="s">
        <v>704</v>
      </c>
      <c r="C639" s="4" t="s">
        <v>1130</v>
      </c>
      <c r="D639" s="4" t="s">
        <v>160</v>
      </c>
      <c r="E639" s="4" t="s">
        <v>779</v>
      </c>
      <c r="F639" s="4" t="s">
        <v>786</v>
      </c>
      <c r="G639" s="14">
        <v>30000</v>
      </c>
      <c r="H639" s="4">
        <v>0</v>
      </c>
      <c r="I639" s="14">
        <v>30000</v>
      </c>
      <c r="J639" s="14">
        <v>861</v>
      </c>
      <c r="K639" s="14">
        <v>0</v>
      </c>
      <c r="L639" s="14">
        <v>912</v>
      </c>
      <c r="M639" s="14">
        <v>25</v>
      </c>
      <c r="N639" s="14">
        <f t="shared" si="33"/>
        <v>1798</v>
      </c>
      <c r="O639" s="14">
        <f t="shared" ref="O639:O706" si="34">+I639-N639</f>
        <v>28202</v>
      </c>
      <c r="Q639" s="25"/>
      <c r="R639" s="52">
        <f>VLOOKUP(B639,[1]Hoja2!$A$3:$M$774,13,0)</f>
        <v>28202</v>
      </c>
      <c r="S639" s="18">
        <f t="shared" si="32"/>
        <v>0</v>
      </c>
    </row>
    <row r="640" spans="1:19" ht="24.75" customHeight="1" x14ac:dyDescent="0.25">
      <c r="A640" s="4">
        <v>632</v>
      </c>
      <c r="B640" s="4" t="s">
        <v>705</v>
      </c>
      <c r="C640" s="4" t="s">
        <v>1130</v>
      </c>
      <c r="D640" s="4" t="s">
        <v>21</v>
      </c>
      <c r="E640" s="4" t="s">
        <v>780</v>
      </c>
      <c r="F640" s="4" t="s">
        <v>787</v>
      </c>
      <c r="G640" s="14">
        <v>35000</v>
      </c>
      <c r="H640" s="4">
        <v>0</v>
      </c>
      <c r="I640" s="14">
        <v>35000</v>
      </c>
      <c r="J640" s="14">
        <v>1004.5</v>
      </c>
      <c r="K640" s="14">
        <v>0</v>
      </c>
      <c r="L640" s="14">
        <v>1064</v>
      </c>
      <c r="M640" s="14">
        <v>3487.45</v>
      </c>
      <c r="N640" s="14">
        <f t="shared" si="33"/>
        <v>5555.95</v>
      </c>
      <c r="O640" s="14">
        <f t="shared" si="34"/>
        <v>29444.05</v>
      </c>
      <c r="Q640" s="25"/>
      <c r="R640" s="52">
        <f>VLOOKUP(B640,[1]Hoja2!$A$3:$M$774,13,0)</f>
        <v>29444.05</v>
      </c>
      <c r="S640" s="18">
        <f t="shared" si="32"/>
        <v>0</v>
      </c>
    </row>
    <row r="641" spans="1:19" ht="24.75" customHeight="1" x14ac:dyDescent="0.25">
      <c r="A641" s="4">
        <v>633</v>
      </c>
      <c r="B641" s="4" t="s">
        <v>711</v>
      </c>
      <c r="C641" s="4" t="s">
        <v>1130</v>
      </c>
      <c r="D641" s="4" t="s">
        <v>21</v>
      </c>
      <c r="E641" s="4" t="s">
        <v>778</v>
      </c>
      <c r="F641" s="4" t="s">
        <v>786</v>
      </c>
      <c r="G641" s="14">
        <v>50000</v>
      </c>
      <c r="H641" s="4">
        <v>0</v>
      </c>
      <c r="I641" s="14">
        <v>50000</v>
      </c>
      <c r="J641" s="14">
        <v>1435</v>
      </c>
      <c r="K641" s="14">
        <v>1627.13</v>
      </c>
      <c r="L641" s="14">
        <v>1520</v>
      </c>
      <c r="M641" s="14">
        <v>1937.45</v>
      </c>
      <c r="N641" s="14">
        <f t="shared" si="33"/>
        <v>6519.58</v>
      </c>
      <c r="O641" s="14">
        <f t="shared" si="34"/>
        <v>43480.42</v>
      </c>
      <c r="Q641" s="25"/>
      <c r="R641" s="52">
        <f>VLOOKUP(B641,[1]Hoja2!$A$3:$M$774,13,0)</f>
        <v>43480.42</v>
      </c>
      <c r="S641" s="18">
        <f t="shared" si="32"/>
        <v>0</v>
      </c>
    </row>
    <row r="642" spans="1:19" ht="24.75" customHeight="1" x14ac:dyDescent="0.25">
      <c r="A642" s="4">
        <v>634</v>
      </c>
      <c r="B642" s="4" t="s">
        <v>722</v>
      </c>
      <c r="C642" s="4" t="s">
        <v>1130</v>
      </c>
      <c r="D642" s="4" t="s">
        <v>21</v>
      </c>
      <c r="E642" s="4" t="s">
        <v>780</v>
      </c>
      <c r="F642" s="4" t="s">
        <v>786</v>
      </c>
      <c r="G642" s="14">
        <v>45000</v>
      </c>
      <c r="H642" s="4">
        <v>0</v>
      </c>
      <c r="I642" s="14">
        <v>45000</v>
      </c>
      <c r="J642" s="14">
        <v>1291.5</v>
      </c>
      <c r="K642" s="14">
        <v>1148.33</v>
      </c>
      <c r="L642" s="14">
        <v>1368</v>
      </c>
      <c r="M642" s="32">
        <v>29625.32</v>
      </c>
      <c r="N642" s="14">
        <f t="shared" si="33"/>
        <v>33433.15</v>
      </c>
      <c r="O642" s="14">
        <f t="shared" si="34"/>
        <v>11566.849999999999</v>
      </c>
      <c r="Q642" s="25"/>
      <c r="R642" s="52">
        <f>VLOOKUP(B642,[1]Hoja2!$A$3:$M$774,13,0)</f>
        <v>11566.85</v>
      </c>
      <c r="S642" s="18">
        <f t="shared" si="32"/>
        <v>0</v>
      </c>
    </row>
    <row r="643" spans="1:19" ht="24.75" customHeight="1" x14ac:dyDescent="0.25">
      <c r="A643" s="4">
        <v>635</v>
      </c>
      <c r="B643" s="4" t="s">
        <v>723</v>
      </c>
      <c r="C643" s="4" t="s">
        <v>1130</v>
      </c>
      <c r="D643" s="4" t="s">
        <v>160</v>
      </c>
      <c r="E643" s="4" t="s">
        <v>779</v>
      </c>
      <c r="F643" s="4" t="s">
        <v>786</v>
      </c>
      <c r="G643" s="14">
        <v>11000</v>
      </c>
      <c r="H643" s="4">
        <v>0</v>
      </c>
      <c r="I643" s="14">
        <v>11000</v>
      </c>
      <c r="J643" s="14">
        <v>315.7</v>
      </c>
      <c r="K643" s="14">
        <v>0</v>
      </c>
      <c r="L643" s="14">
        <v>334.4</v>
      </c>
      <c r="M643" s="14">
        <v>25</v>
      </c>
      <c r="N643" s="14">
        <f t="shared" si="33"/>
        <v>675.09999999999991</v>
      </c>
      <c r="O643" s="14">
        <f t="shared" si="34"/>
        <v>10324.9</v>
      </c>
      <c r="Q643" s="25"/>
      <c r="R643" s="52">
        <f>VLOOKUP(B643,[1]Hoja2!$A$3:$M$774,13,0)</f>
        <v>10324.9</v>
      </c>
      <c r="S643" s="18">
        <f t="shared" si="32"/>
        <v>0</v>
      </c>
    </row>
    <row r="644" spans="1:19" ht="24.75" customHeight="1" x14ac:dyDescent="0.25">
      <c r="A644" s="4">
        <v>636</v>
      </c>
      <c r="B644" s="4" t="s">
        <v>751</v>
      </c>
      <c r="C644" s="4" t="s">
        <v>1130</v>
      </c>
      <c r="D644" s="4" t="s">
        <v>36</v>
      </c>
      <c r="E644" s="4" t="s">
        <v>780</v>
      </c>
      <c r="F644" s="4" t="s">
        <v>786</v>
      </c>
      <c r="G644" s="14">
        <v>50000</v>
      </c>
      <c r="H644" s="4">
        <v>0</v>
      </c>
      <c r="I644" s="14">
        <v>50000</v>
      </c>
      <c r="J644" s="14">
        <v>1435</v>
      </c>
      <c r="K644" s="14">
        <v>1854</v>
      </c>
      <c r="L644" s="14">
        <v>1520</v>
      </c>
      <c r="M644" s="32">
        <v>3660</v>
      </c>
      <c r="N644" s="14">
        <f t="shared" si="33"/>
        <v>8469</v>
      </c>
      <c r="O644" s="14">
        <f t="shared" si="34"/>
        <v>41531</v>
      </c>
      <c r="Q644" s="25"/>
      <c r="R644" s="52">
        <f>VLOOKUP(B644,[1]Hoja2!$A$3:$M$774,13,0)</f>
        <v>41531</v>
      </c>
      <c r="S644" s="18">
        <f t="shared" si="32"/>
        <v>0</v>
      </c>
    </row>
    <row r="645" spans="1:19" ht="24.75" customHeight="1" x14ac:dyDescent="0.25">
      <c r="A645" s="4">
        <v>637</v>
      </c>
      <c r="B645" s="4" t="s">
        <v>761</v>
      </c>
      <c r="C645" s="4" t="s">
        <v>1130</v>
      </c>
      <c r="D645" s="4" t="s">
        <v>148</v>
      </c>
      <c r="E645" s="4" t="s">
        <v>779</v>
      </c>
      <c r="F645" s="4" t="s">
        <v>786</v>
      </c>
      <c r="G645" s="14">
        <v>11000</v>
      </c>
      <c r="H645" s="4">
        <v>0</v>
      </c>
      <c r="I645" s="14">
        <v>11000</v>
      </c>
      <c r="J645" s="14">
        <v>315.7</v>
      </c>
      <c r="K645" s="14">
        <v>0</v>
      </c>
      <c r="L645" s="14">
        <v>334.4</v>
      </c>
      <c r="M645" s="14">
        <v>25</v>
      </c>
      <c r="N645" s="14">
        <f t="shared" si="33"/>
        <v>675.09999999999991</v>
      </c>
      <c r="O645" s="14">
        <f t="shared" si="34"/>
        <v>10324.9</v>
      </c>
      <c r="Q645" s="25"/>
      <c r="R645" s="52">
        <f>VLOOKUP(B645,[1]Hoja2!$A$3:$M$774,13,0)</f>
        <v>10324.9</v>
      </c>
      <c r="S645" s="18">
        <f t="shared" si="32"/>
        <v>0</v>
      </c>
    </row>
    <row r="646" spans="1:19" ht="24.75" customHeight="1" x14ac:dyDescent="0.25">
      <c r="A646" s="4">
        <v>638</v>
      </c>
      <c r="B646" s="4" t="s">
        <v>766</v>
      </c>
      <c r="C646" s="4" t="s">
        <v>1130</v>
      </c>
      <c r="D646" s="4" t="s">
        <v>21</v>
      </c>
      <c r="E646" s="4" t="s">
        <v>780</v>
      </c>
      <c r="F646" s="4" t="s">
        <v>787</v>
      </c>
      <c r="G646" s="14">
        <v>50000</v>
      </c>
      <c r="H646" s="4">
        <v>0</v>
      </c>
      <c r="I646" s="14">
        <v>50000</v>
      </c>
      <c r="J646" s="14">
        <v>1435</v>
      </c>
      <c r="K646" s="14">
        <v>1627.13</v>
      </c>
      <c r="L646" s="14">
        <v>1520</v>
      </c>
      <c r="M646" s="14">
        <v>3397.45</v>
      </c>
      <c r="N646" s="14">
        <f t="shared" si="33"/>
        <v>7979.58</v>
      </c>
      <c r="O646" s="14">
        <f t="shared" si="34"/>
        <v>42020.42</v>
      </c>
      <c r="Q646" s="25"/>
      <c r="R646" s="52">
        <f>VLOOKUP(B646,[1]Hoja2!$A$3:$M$774,13,0)</f>
        <v>42020.42</v>
      </c>
      <c r="S646" s="18">
        <f t="shared" si="32"/>
        <v>0</v>
      </c>
    </row>
    <row r="647" spans="1:19" ht="24.75" customHeight="1" x14ac:dyDescent="0.25">
      <c r="A647" s="4">
        <v>639</v>
      </c>
      <c r="B647" s="4" t="s">
        <v>1326</v>
      </c>
      <c r="C647" s="4" t="s">
        <v>1130</v>
      </c>
      <c r="D647" s="4" t="s">
        <v>308</v>
      </c>
      <c r="E647" s="4" t="s">
        <v>779</v>
      </c>
      <c r="F647" s="4" t="s">
        <v>786</v>
      </c>
      <c r="G647" s="14">
        <v>10000</v>
      </c>
      <c r="H647" s="4">
        <v>0</v>
      </c>
      <c r="I647" s="14">
        <v>10000</v>
      </c>
      <c r="J647" s="14">
        <v>287</v>
      </c>
      <c r="K647" s="14">
        <v>0</v>
      </c>
      <c r="L647" s="14">
        <f>+I647*3.04%</f>
        <v>304</v>
      </c>
      <c r="M647" s="14">
        <v>25</v>
      </c>
      <c r="N647" s="14">
        <f>+J647+K647+L647+M647</f>
        <v>616</v>
      </c>
      <c r="O647" s="14">
        <f>+I647-N647</f>
        <v>9384</v>
      </c>
      <c r="Q647" s="25"/>
      <c r="R647" s="52">
        <f>VLOOKUP(B647,[1]Hoja2!$A$3:$M$774,13,0)</f>
        <v>9384</v>
      </c>
      <c r="S647" s="18">
        <f t="shared" si="32"/>
        <v>0</v>
      </c>
    </row>
    <row r="648" spans="1:19" ht="24.75" customHeight="1" x14ac:dyDescent="0.25">
      <c r="A648" s="4">
        <v>640</v>
      </c>
      <c r="B648" s="4" t="s">
        <v>70</v>
      </c>
      <c r="C648" s="4" t="s">
        <v>1227</v>
      </c>
      <c r="D648" s="4" t="s">
        <v>21</v>
      </c>
      <c r="E648" s="4" t="s">
        <v>780</v>
      </c>
      <c r="F648" s="4" t="s">
        <v>786</v>
      </c>
      <c r="G648" s="14">
        <v>50000</v>
      </c>
      <c r="H648" s="4">
        <v>0</v>
      </c>
      <c r="I648" s="14">
        <v>50000</v>
      </c>
      <c r="J648" s="14">
        <v>1435</v>
      </c>
      <c r="K648" s="14">
        <v>1854</v>
      </c>
      <c r="L648" s="14">
        <v>1520</v>
      </c>
      <c r="M648" s="14">
        <v>425</v>
      </c>
      <c r="N648" s="14">
        <f t="shared" si="33"/>
        <v>5234</v>
      </c>
      <c r="O648" s="14">
        <f t="shared" si="34"/>
        <v>44766</v>
      </c>
      <c r="Q648" s="25"/>
      <c r="R648" s="52">
        <f>VLOOKUP(B648,[1]Hoja2!$A$3:$M$774,13,0)</f>
        <v>44766</v>
      </c>
      <c r="S648" s="18">
        <f t="shared" si="32"/>
        <v>0</v>
      </c>
    </row>
    <row r="649" spans="1:19" ht="24.75" customHeight="1" x14ac:dyDescent="0.25">
      <c r="A649" s="4">
        <v>641</v>
      </c>
      <c r="B649" s="4" t="s">
        <v>155</v>
      </c>
      <c r="C649" s="4" t="s">
        <v>1227</v>
      </c>
      <c r="D649" s="4" t="s">
        <v>156</v>
      </c>
      <c r="E649" s="4" t="s">
        <v>779</v>
      </c>
      <c r="F649" s="4" t="s">
        <v>786</v>
      </c>
      <c r="G649" s="14">
        <v>11000</v>
      </c>
      <c r="H649" s="4">
        <v>0</v>
      </c>
      <c r="I649" s="14">
        <v>11000</v>
      </c>
      <c r="J649" s="14">
        <v>315.7</v>
      </c>
      <c r="K649" s="14">
        <v>0</v>
      </c>
      <c r="L649" s="14">
        <v>334.4</v>
      </c>
      <c r="M649" s="14">
        <v>25</v>
      </c>
      <c r="N649" s="14">
        <f t="shared" si="33"/>
        <v>675.09999999999991</v>
      </c>
      <c r="O649" s="14">
        <f t="shared" si="34"/>
        <v>10324.9</v>
      </c>
      <c r="Q649" s="25"/>
      <c r="R649" s="52">
        <f>VLOOKUP(B649,[1]Hoja2!$A$3:$M$774,13,0)</f>
        <v>10324.9</v>
      </c>
      <c r="S649" s="18">
        <f t="shared" si="32"/>
        <v>0</v>
      </c>
    </row>
    <row r="650" spans="1:19" ht="24.75" customHeight="1" x14ac:dyDescent="0.25">
      <c r="A650" s="4">
        <v>642</v>
      </c>
      <c r="B650" s="4" t="s">
        <v>101</v>
      </c>
      <c r="C650" s="4" t="s">
        <v>1227</v>
      </c>
      <c r="D650" s="4" t="s">
        <v>94</v>
      </c>
      <c r="E650" s="4" t="s">
        <v>778</v>
      </c>
      <c r="F650" s="4" t="s">
        <v>786</v>
      </c>
      <c r="G650" s="14">
        <v>50000</v>
      </c>
      <c r="H650" s="4">
        <v>0</v>
      </c>
      <c r="I650" s="14">
        <v>50000</v>
      </c>
      <c r="J650" s="14">
        <v>1435</v>
      </c>
      <c r="K650" s="14">
        <v>1627.13</v>
      </c>
      <c r="L650" s="14">
        <v>1520</v>
      </c>
      <c r="M650" s="14">
        <v>2037.45</v>
      </c>
      <c r="N650" s="14">
        <f t="shared" si="33"/>
        <v>6619.58</v>
      </c>
      <c r="O650" s="14">
        <f t="shared" si="34"/>
        <v>43380.42</v>
      </c>
      <c r="Q650" s="25"/>
      <c r="R650" s="52">
        <f>VLOOKUP(B650,[1]Hoja2!$A$3:$M$774,13,0)</f>
        <v>43380.42</v>
      </c>
      <c r="S650" s="18">
        <f t="shared" ref="S650:S713" si="35">+O650-R650</f>
        <v>0</v>
      </c>
    </row>
    <row r="651" spans="1:19" ht="24.75" customHeight="1" x14ac:dyDescent="0.25">
      <c r="A651" s="4">
        <v>643</v>
      </c>
      <c r="B651" s="4" t="s">
        <v>1082</v>
      </c>
      <c r="C651" s="4" t="s">
        <v>1227</v>
      </c>
      <c r="D651" s="4" t="s">
        <v>308</v>
      </c>
      <c r="E651" s="4" t="s">
        <v>779</v>
      </c>
      <c r="F651" s="4" t="s">
        <v>786</v>
      </c>
      <c r="G651" s="14">
        <v>11000</v>
      </c>
      <c r="H651" s="4">
        <v>0</v>
      </c>
      <c r="I651" s="14">
        <v>11000</v>
      </c>
      <c r="J651" s="14">
        <v>315.7</v>
      </c>
      <c r="K651" s="14">
        <v>0</v>
      </c>
      <c r="L651" s="14">
        <v>334.4</v>
      </c>
      <c r="M651" s="32">
        <v>4443.0200000000004</v>
      </c>
      <c r="N651" s="14">
        <f t="shared" si="33"/>
        <v>5093.1200000000008</v>
      </c>
      <c r="O651" s="14">
        <f t="shared" si="34"/>
        <v>5906.8799999999992</v>
      </c>
      <c r="Q651" s="25"/>
      <c r="R651" s="52">
        <f>VLOOKUP(B651,[1]Hoja2!$A$3:$M$774,13,0)</f>
        <v>5906.88</v>
      </c>
      <c r="S651" s="18">
        <f t="shared" si="35"/>
        <v>0</v>
      </c>
    </row>
    <row r="652" spans="1:19" ht="24.75" customHeight="1" x14ac:dyDescent="0.25">
      <c r="A652" s="4">
        <v>644</v>
      </c>
      <c r="B652" s="4" t="s">
        <v>193</v>
      </c>
      <c r="C652" s="4" t="s">
        <v>1227</v>
      </c>
      <c r="D652" s="4" t="s">
        <v>188</v>
      </c>
      <c r="E652" s="4" t="s">
        <v>780</v>
      </c>
      <c r="F652" s="4" t="s">
        <v>786</v>
      </c>
      <c r="G652" s="14">
        <v>22050</v>
      </c>
      <c r="H652" s="4">
        <v>0</v>
      </c>
      <c r="I652" s="14">
        <v>22050</v>
      </c>
      <c r="J652" s="14">
        <v>632.84</v>
      </c>
      <c r="K652" s="14">
        <v>0</v>
      </c>
      <c r="L652" s="14">
        <v>670.32</v>
      </c>
      <c r="M652" s="14">
        <v>25</v>
      </c>
      <c r="N652" s="14">
        <f t="shared" si="33"/>
        <v>1328.16</v>
      </c>
      <c r="O652" s="14">
        <f t="shared" si="34"/>
        <v>20721.84</v>
      </c>
      <c r="Q652" s="25"/>
      <c r="R652" s="52">
        <f>VLOOKUP(B652,[1]Hoja2!$A$3:$M$774,13,0)</f>
        <v>20721.84</v>
      </c>
      <c r="S652" s="18">
        <f t="shared" si="35"/>
        <v>0</v>
      </c>
    </row>
    <row r="653" spans="1:19" ht="24.75" customHeight="1" x14ac:dyDescent="0.25">
      <c r="A653" s="4">
        <v>645</v>
      </c>
      <c r="B653" s="4" t="s">
        <v>224</v>
      </c>
      <c r="C653" s="4" t="s">
        <v>1227</v>
      </c>
      <c r="D653" s="4" t="s">
        <v>148</v>
      </c>
      <c r="E653" s="4" t="s">
        <v>779</v>
      </c>
      <c r="F653" s="4" t="s">
        <v>786</v>
      </c>
      <c r="G653" s="14">
        <v>11000</v>
      </c>
      <c r="H653" s="4">
        <v>0</v>
      </c>
      <c r="I653" s="14">
        <v>11000</v>
      </c>
      <c r="J653" s="14">
        <v>315.7</v>
      </c>
      <c r="K653" s="14">
        <v>0</v>
      </c>
      <c r="L653" s="14">
        <v>334.4</v>
      </c>
      <c r="M653" s="14">
        <v>25</v>
      </c>
      <c r="N653" s="14">
        <f t="shared" si="33"/>
        <v>675.09999999999991</v>
      </c>
      <c r="O653" s="14">
        <f t="shared" si="34"/>
        <v>10324.9</v>
      </c>
      <c r="Q653" s="25"/>
      <c r="R653" s="52">
        <f>VLOOKUP(B653,[1]Hoja2!$A$3:$M$774,13,0)</f>
        <v>10324.9</v>
      </c>
      <c r="S653" s="18">
        <f t="shared" si="35"/>
        <v>0</v>
      </c>
    </row>
    <row r="654" spans="1:19" ht="24.75" customHeight="1" x14ac:dyDescent="0.25">
      <c r="A654" s="4">
        <v>646</v>
      </c>
      <c r="B654" s="4" t="s">
        <v>242</v>
      </c>
      <c r="C654" s="4" t="s">
        <v>1227</v>
      </c>
      <c r="D654" s="4" t="s">
        <v>21</v>
      </c>
      <c r="E654" s="4" t="s">
        <v>780</v>
      </c>
      <c r="F654" s="4" t="s">
        <v>786</v>
      </c>
      <c r="G654" s="14">
        <v>50000</v>
      </c>
      <c r="H654" s="4">
        <v>0</v>
      </c>
      <c r="I654" s="14">
        <v>50000</v>
      </c>
      <c r="J654" s="14">
        <v>1435</v>
      </c>
      <c r="K654" s="14">
        <v>1854</v>
      </c>
      <c r="L654" s="14">
        <v>1520</v>
      </c>
      <c r="M654" s="20">
        <v>5149.1000000000004</v>
      </c>
      <c r="N654" s="14">
        <f t="shared" si="33"/>
        <v>9958.1</v>
      </c>
      <c r="O654" s="14">
        <f t="shared" si="34"/>
        <v>40041.9</v>
      </c>
      <c r="Q654" s="25"/>
      <c r="R654" s="52">
        <f>VLOOKUP(B654,[1]Hoja2!$A$3:$M$774,13,0)</f>
        <v>40041.9</v>
      </c>
      <c r="S654" s="18">
        <f t="shared" si="35"/>
        <v>0</v>
      </c>
    </row>
    <row r="655" spans="1:19" ht="24.75" customHeight="1" x14ac:dyDescent="0.25">
      <c r="A655" s="4">
        <v>647</v>
      </c>
      <c r="B655" s="4" t="s">
        <v>270</v>
      </c>
      <c r="C655" s="4" t="s">
        <v>1227</v>
      </c>
      <c r="D655" s="4" t="s">
        <v>160</v>
      </c>
      <c r="E655" s="4" t="s">
        <v>779</v>
      </c>
      <c r="F655" s="4" t="s">
        <v>786</v>
      </c>
      <c r="G655" s="20">
        <v>16500</v>
      </c>
      <c r="H655" s="1">
        <v>0</v>
      </c>
      <c r="I655" s="20">
        <v>16500</v>
      </c>
      <c r="J655" s="1">
        <v>473.55</v>
      </c>
      <c r="K655" s="1">
        <v>0</v>
      </c>
      <c r="L655" s="1">
        <v>501.6</v>
      </c>
      <c r="M655" s="32">
        <v>12599.63</v>
      </c>
      <c r="N655" s="14">
        <f t="shared" si="33"/>
        <v>13574.779999999999</v>
      </c>
      <c r="O655" s="14">
        <f t="shared" si="34"/>
        <v>2925.2200000000012</v>
      </c>
      <c r="Q655" s="25"/>
      <c r="R655" s="52">
        <f>VLOOKUP(B655,[1]Hoja2!$A$3:$M$774,13,0)</f>
        <v>2925.22</v>
      </c>
      <c r="S655" s="18">
        <f t="shared" si="35"/>
        <v>0</v>
      </c>
    </row>
    <row r="656" spans="1:19" ht="24.75" customHeight="1" x14ac:dyDescent="0.25">
      <c r="A656" s="4">
        <v>648</v>
      </c>
      <c r="B656" s="4" t="s">
        <v>301</v>
      </c>
      <c r="C656" s="4" t="s">
        <v>1227</v>
      </c>
      <c r="D656" s="4" t="s">
        <v>160</v>
      </c>
      <c r="E656" s="4" t="s">
        <v>779</v>
      </c>
      <c r="F656" s="4" t="s">
        <v>786</v>
      </c>
      <c r="G656" s="14">
        <v>11000</v>
      </c>
      <c r="H656" s="4">
        <v>0</v>
      </c>
      <c r="I656" s="14">
        <v>11000</v>
      </c>
      <c r="J656" s="14">
        <v>315.7</v>
      </c>
      <c r="K656" s="14">
        <v>0</v>
      </c>
      <c r="L656" s="14">
        <v>334.4</v>
      </c>
      <c r="M656" s="14">
        <v>25</v>
      </c>
      <c r="N656" s="14">
        <f t="shared" si="33"/>
        <v>675.09999999999991</v>
      </c>
      <c r="O656" s="14">
        <f t="shared" si="34"/>
        <v>10324.9</v>
      </c>
      <c r="Q656" s="25"/>
      <c r="R656" s="52">
        <f>VLOOKUP(B656,[1]Hoja2!$A$3:$M$774,13,0)</f>
        <v>10324.9</v>
      </c>
      <c r="S656" s="18">
        <f t="shared" si="35"/>
        <v>0</v>
      </c>
    </row>
    <row r="657" spans="1:19" ht="24.75" customHeight="1" x14ac:dyDescent="0.25">
      <c r="A657" s="4">
        <v>649</v>
      </c>
      <c r="B657" s="4" t="s">
        <v>303</v>
      </c>
      <c r="C657" s="4" t="s">
        <v>1227</v>
      </c>
      <c r="D657" s="4" t="s">
        <v>160</v>
      </c>
      <c r="E657" s="4" t="s">
        <v>779</v>
      </c>
      <c r="F657" s="4" t="s">
        <v>786</v>
      </c>
      <c r="G657" s="14">
        <v>11000</v>
      </c>
      <c r="H657" s="4">
        <v>0</v>
      </c>
      <c r="I657" s="14">
        <v>11000</v>
      </c>
      <c r="J657" s="14">
        <v>315.7</v>
      </c>
      <c r="K657" s="14">
        <v>0</v>
      </c>
      <c r="L657" s="14">
        <v>334.4</v>
      </c>
      <c r="M657" s="14">
        <v>25</v>
      </c>
      <c r="N657" s="14">
        <f t="shared" si="33"/>
        <v>675.09999999999991</v>
      </c>
      <c r="O657" s="14">
        <f t="shared" si="34"/>
        <v>10324.9</v>
      </c>
      <c r="Q657" s="25"/>
      <c r="R657" s="52">
        <f>VLOOKUP(B657,[1]Hoja2!$A$3:$M$774,13,0)</f>
        <v>10324.9</v>
      </c>
      <c r="S657" s="18">
        <f t="shared" si="35"/>
        <v>0</v>
      </c>
    </row>
    <row r="658" spans="1:19" ht="24.75" customHeight="1" x14ac:dyDescent="0.25">
      <c r="A658" s="4">
        <v>650</v>
      </c>
      <c r="B658" s="4" t="s">
        <v>306</v>
      </c>
      <c r="C658" s="4" t="s">
        <v>1227</v>
      </c>
      <c r="D658" s="4" t="s">
        <v>21</v>
      </c>
      <c r="E658" s="4" t="s">
        <v>780</v>
      </c>
      <c r="F658" s="4" t="s">
        <v>786</v>
      </c>
      <c r="G658" s="14">
        <v>50000</v>
      </c>
      <c r="H658" s="4">
        <v>0</v>
      </c>
      <c r="I658" s="14">
        <v>50000</v>
      </c>
      <c r="J658" s="14">
        <v>1435</v>
      </c>
      <c r="K658" s="14">
        <v>1854</v>
      </c>
      <c r="L658" s="14">
        <v>1520</v>
      </c>
      <c r="M658" s="14">
        <v>525</v>
      </c>
      <c r="N658" s="14">
        <f t="shared" si="33"/>
        <v>5334</v>
      </c>
      <c r="O658" s="14">
        <f t="shared" si="34"/>
        <v>44666</v>
      </c>
      <c r="Q658" s="25"/>
      <c r="R658" s="52">
        <f>VLOOKUP(B658,[1]Hoja2!$A$3:$M$774,13,0)</f>
        <v>44666</v>
      </c>
      <c r="S658" s="18">
        <f t="shared" si="35"/>
        <v>0</v>
      </c>
    </row>
    <row r="659" spans="1:19" ht="24.75" customHeight="1" x14ac:dyDescent="0.25">
      <c r="A659" s="4">
        <v>651</v>
      </c>
      <c r="B659" s="4" t="s">
        <v>309</v>
      </c>
      <c r="C659" s="4" t="s">
        <v>1227</v>
      </c>
      <c r="D659" s="4" t="s">
        <v>160</v>
      </c>
      <c r="E659" s="4" t="s">
        <v>779</v>
      </c>
      <c r="F659" s="4" t="s">
        <v>786</v>
      </c>
      <c r="G659" s="14">
        <v>11000</v>
      </c>
      <c r="H659" s="4">
        <v>0</v>
      </c>
      <c r="I659" s="14">
        <v>11000</v>
      </c>
      <c r="J659" s="14">
        <v>315.7</v>
      </c>
      <c r="K659" s="14">
        <v>0</v>
      </c>
      <c r="L659" s="14">
        <v>334.4</v>
      </c>
      <c r="M659" s="14">
        <v>25</v>
      </c>
      <c r="N659" s="14">
        <f t="shared" si="33"/>
        <v>675.09999999999991</v>
      </c>
      <c r="O659" s="14">
        <f t="shared" si="34"/>
        <v>10324.9</v>
      </c>
      <c r="Q659" s="25"/>
      <c r="R659" s="52">
        <f>VLOOKUP(B659,[1]Hoja2!$A$3:$M$774,13,0)</f>
        <v>10324.9</v>
      </c>
      <c r="S659" s="18">
        <f t="shared" si="35"/>
        <v>0</v>
      </c>
    </row>
    <row r="660" spans="1:19" ht="24.75" customHeight="1" x14ac:dyDescent="0.25">
      <c r="A660" s="4">
        <v>652</v>
      </c>
      <c r="B660" s="4" t="s">
        <v>307</v>
      </c>
      <c r="C660" s="4" t="s">
        <v>1227</v>
      </c>
      <c r="D660" s="4" t="s">
        <v>308</v>
      </c>
      <c r="E660" s="4" t="s">
        <v>779</v>
      </c>
      <c r="F660" s="4" t="s">
        <v>786</v>
      </c>
      <c r="G660" s="14">
        <v>11000</v>
      </c>
      <c r="H660" s="4">
        <v>0</v>
      </c>
      <c r="I660" s="14">
        <v>11000</v>
      </c>
      <c r="J660" s="14">
        <v>315.7</v>
      </c>
      <c r="K660" s="14">
        <v>0</v>
      </c>
      <c r="L660" s="14">
        <v>334.4</v>
      </c>
      <c r="M660" s="14">
        <v>25</v>
      </c>
      <c r="N660" s="14">
        <f t="shared" si="33"/>
        <v>675.09999999999991</v>
      </c>
      <c r="O660" s="14">
        <f t="shared" si="34"/>
        <v>10324.9</v>
      </c>
      <c r="Q660" s="25"/>
      <c r="R660" s="52">
        <f>VLOOKUP(B660,[1]Hoja2!$A$3:$M$774,13,0)</f>
        <v>10324.9</v>
      </c>
      <c r="S660" s="18">
        <f t="shared" si="35"/>
        <v>0</v>
      </c>
    </row>
    <row r="661" spans="1:19" ht="24.75" customHeight="1" x14ac:dyDescent="0.25">
      <c r="A661" s="4">
        <v>653</v>
      </c>
      <c r="B661" s="4" t="s">
        <v>328</v>
      </c>
      <c r="C661" s="4" t="s">
        <v>1227</v>
      </c>
      <c r="D661" s="4" t="s">
        <v>21</v>
      </c>
      <c r="E661" s="4" t="s">
        <v>780</v>
      </c>
      <c r="F661" s="4" t="s">
        <v>786</v>
      </c>
      <c r="G661" s="14">
        <v>40000</v>
      </c>
      <c r="H661" s="4">
        <v>0</v>
      </c>
      <c r="I661" s="14">
        <v>40000</v>
      </c>
      <c r="J661" s="14">
        <v>1148</v>
      </c>
      <c r="K661" s="14">
        <v>442.65</v>
      </c>
      <c r="L661" s="14">
        <v>1216</v>
      </c>
      <c r="M661" s="14">
        <v>525</v>
      </c>
      <c r="N661" s="14">
        <f t="shared" si="33"/>
        <v>3331.65</v>
      </c>
      <c r="O661" s="14">
        <f t="shared" si="34"/>
        <v>36668.35</v>
      </c>
      <c r="Q661" s="25"/>
      <c r="R661" s="52">
        <f>VLOOKUP(B661,[1]Hoja2!$A$3:$M$774,13,0)</f>
        <v>36668.35</v>
      </c>
      <c r="S661" s="18">
        <f t="shared" si="35"/>
        <v>0</v>
      </c>
    </row>
    <row r="662" spans="1:19" ht="24.75" customHeight="1" x14ac:dyDescent="0.25">
      <c r="A662" s="4">
        <v>654</v>
      </c>
      <c r="B662" s="4" t="s">
        <v>348</v>
      </c>
      <c r="C662" s="4" t="s">
        <v>1227</v>
      </c>
      <c r="D662" s="4" t="s">
        <v>349</v>
      </c>
      <c r="E662" s="4" t="s">
        <v>780</v>
      </c>
      <c r="F662" s="4" t="s">
        <v>786</v>
      </c>
      <c r="G662" s="14">
        <v>40000</v>
      </c>
      <c r="H662" s="4">
        <v>0</v>
      </c>
      <c r="I662" s="14">
        <v>40000</v>
      </c>
      <c r="J662" s="14">
        <v>1148</v>
      </c>
      <c r="K662" s="14">
        <v>442.65</v>
      </c>
      <c r="L662" s="14">
        <v>1216</v>
      </c>
      <c r="M662" s="14">
        <v>8797.11</v>
      </c>
      <c r="N662" s="14">
        <f t="shared" si="33"/>
        <v>11603.76</v>
      </c>
      <c r="O662" s="14">
        <f t="shared" si="34"/>
        <v>28396.239999999998</v>
      </c>
      <c r="Q662" s="25"/>
      <c r="R662" s="52">
        <f>VLOOKUP(B662,[1]Hoja2!$A$3:$M$774,13,0)</f>
        <v>28396.240000000002</v>
      </c>
      <c r="S662" s="18">
        <f t="shared" si="35"/>
        <v>0</v>
      </c>
    </row>
    <row r="663" spans="1:19" ht="24.75" customHeight="1" x14ac:dyDescent="0.25">
      <c r="A663" s="4">
        <v>655</v>
      </c>
      <c r="B663" s="4" t="s">
        <v>371</v>
      </c>
      <c r="C663" s="4" t="s">
        <v>1227</v>
      </c>
      <c r="D663" s="4" t="s">
        <v>156</v>
      </c>
      <c r="E663" s="4" t="s">
        <v>779</v>
      </c>
      <c r="F663" s="4" t="s">
        <v>786</v>
      </c>
      <c r="G663" s="14">
        <v>11000</v>
      </c>
      <c r="H663" s="4">
        <v>0</v>
      </c>
      <c r="I663" s="14">
        <v>11000</v>
      </c>
      <c r="J663" s="14">
        <v>315.7</v>
      </c>
      <c r="K663" s="14">
        <v>0</v>
      </c>
      <c r="L663" s="14">
        <v>334.4</v>
      </c>
      <c r="M663" s="14">
        <v>1537.45</v>
      </c>
      <c r="N663" s="14">
        <f t="shared" si="33"/>
        <v>2187.5500000000002</v>
      </c>
      <c r="O663" s="14">
        <f t="shared" si="34"/>
        <v>8812.4500000000007</v>
      </c>
      <c r="Q663" s="25"/>
      <c r="R663" s="52">
        <f>VLOOKUP(B663,[1]Hoja2!$A$3:$M$774,13,0)</f>
        <v>8812.4500000000007</v>
      </c>
      <c r="S663" s="18">
        <f t="shared" si="35"/>
        <v>0</v>
      </c>
    </row>
    <row r="664" spans="1:19" ht="24.75" customHeight="1" x14ac:dyDescent="0.25">
      <c r="A664" s="4">
        <v>656</v>
      </c>
      <c r="B664" s="4" t="s">
        <v>377</v>
      </c>
      <c r="C664" s="4" t="s">
        <v>1227</v>
      </c>
      <c r="D664" s="4" t="s">
        <v>21</v>
      </c>
      <c r="E664" s="4" t="s">
        <v>780</v>
      </c>
      <c r="F664" s="4" t="s">
        <v>786</v>
      </c>
      <c r="G664" s="14">
        <v>50000</v>
      </c>
      <c r="H664" s="4">
        <v>0</v>
      </c>
      <c r="I664" s="14">
        <v>50000</v>
      </c>
      <c r="J664" s="14">
        <v>1435</v>
      </c>
      <c r="K664" s="14">
        <v>1854</v>
      </c>
      <c r="L664" s="14">
        <v>1520</v>
      </c>
      <c r="M664" s="14">
        <v>14404.42</v>
      </c>
      <c r="N664" s="14">
        <f t="shared" si="33"/>
        <v>19213.419999999998</v>
      </c>
      <c r="O664" s="14">
        <f t="shared" si="34"/>
        <v>30786.58</v>
      </c>
      <c r="Q664" s="25"/>
      <c r="R664" s="52">
        <f>VLOOKUP(B664,[1]Hoja2!$A$3:$M$774,13,0)</f>
        <v>30786.58</v>
      </c>
      <c r="S664" s="18">
        <f t="shared" si="35"/>
        <v>0</v>
      </c>
    </row>
    <row r="665" spans="1:19" ht="24.75" customHeight="1" x14ac:dyDescent="0.25">
      <c r="A665" s="4">
        <v>657</v>
      </c>
      <c r="B665" s="4" t="s">
        <v>396</v>
      </c>
      <c r="C665" s="4" t="s">
        <v>1227</v>
      </c>
      <c r="D665" s="4" t="s">
        <v>21</v>
      </c>
      <c r="E665" s="4" t="s">
        <v>780</v>
      </c>
      <c r="F665" s="4" t="s">
        <v>787</v>
      </c>
      <c r="G665" s="14">
        <v>40000</v>
      </c>
      <c r="H665" s="4">
        <v>0</v>
      </c>
      <c r="I665" s="14">
        <v>40000</v>
      </c>
      <c r="J665" s="14">
        <v>1148</v>
      </c>
      <c r="K665" s="14">
        <v>215.78</v>
      </c>
      <c r="L665" s="14">
        <v>1216</v>
      </c>
      <c r="M665" s="14">
        <v>1637.45</v>
      </c>
      <c r="N665" s="14">
        <f t="shared" si="33"/>
        <v>4217.2299999999996</v>
      </c>
      <c r="O665" s="14">
        <f t="shared" si="34"/>
        <v>35782.770000000004</v>
      </c>
      <c r="Q665" s="25"/>
      <c r="R665" s="52">
        <f>VLOOKUP(B665,[1]Hoja2!$A$3:$M$774,13,0)</f>
        <v>35782.769999999997</v>
      </c>
      <c r="S665" s="18">
        <f t="shared" si="35"/>
        <v>0</v>
      </c>
    </row>
    <row r="666" spans="1:19" ht="24.75" customHeight="1" x14ac:dyDescent="0.25">
      <c r="A666" s="4">
        <v>658</v>
      </c>
      <c r="B666" s="4" t="s">
        <v>404</v>
      </c>
      <c r="C666" s="4" t="s">
        <v>1227</v>
      </c>
      <c r="D666" s="4" t="s">
        <v>349</v>
      </c>
      <c r="E666" s="4" t="s">
        <v>778</v>
      </c>
      <c r="F666" s="4" t="s">
        <v>786</v>
      </c>
      <c r="G666" s="14">
        <v>40000</v>
      </c>
      <c r="H666" s="4">
        <v>0</v>
      </c>
      <c r="I666" s="14">
        <v>40000</v>
      </c>
      <c r="J666" s="14">
        <v>1148</v>
      </c>
      <c r="K666" s="14">
        <v>442.65</v>
      </c>
      <c r="L666" s="14">
        <v>1216</v>
      </c>
      <c r="M666" s="32">
        <v>7371.13</v>
      </c>
      <c r="N666" s="14">
        <f t="shared" si="33"/>
        <v>10177.780000000001</v>
      </c>
      <c r="O666" s="14">
        <f t="shared" si="34"/>
        <v>29822.22</v>
      </c>
      <c r="Q666" s="25"/>
      <c r="R666" s="52">
        <f>VLOOKUP(B666,[1]Hoja2!$A$3:$M$774,13,0)</f>
        <v>29822.22</v>
      </c>
      <c r="S666" s="18">
        <f t="shared" si="35"/>
        <v>0</v>
      </c>
    </row>
    <row r="667" spans="1:19" ht="24.75" customHeight="1" x14ac:dyDescent="0.25">
      <c r="A667" s="4">
        <v>659</v>
      </c>
      <c r="B667" s="4" t="s">
        <v>511</v>
      </c>
      <c r="C667" s="4" t="s">
        <v>1227</v>
      </c>
      <c r="D667" s="4" t="s">
        <v>160</v>
      </c>
      <c r="E667" s="4" t="s">
        <v>779</v>
      </c>
      <c r="F667" s="4" t="s">
        <v>786</v>
      </c>
      <c r="G667" s="14">
        <v>11000</v>
      </c>
      <c r="H667" s="4">
        <v>0</v>
      </c>
      <c r="I667" s="14">
        <v>11000</v>
      </c>
      <c r="J667" s="14">
        <v>315.7</v>
      </c>
      <c r="K667" s="14">
        <v>0</v>
      </c>
      <c r="L667" s="14">
        <v>334.4</v>
      </c>
      <c r="M667" s="14">
        <v>25</v>
      </c>
      <c r="N667" s="14">
        <f t="shared" si="33"/>
        <v>675.09999999999991</v>
      </c>
      <c r="O667" s="14">
        <f t="shared" si="34"/>
        <v>10324.9</v>
      </c>
      <c r="Q667" s="25"/>
      <c r="R667" s="52">
        <f>VLOOKUP(B667,[1]Hoja2!$A$3:$M$774,13,0)</f>
        <v>10324.9</v>
      </c>
      <c r="S667" s="18">
        <f t="shared" si="35"/>
        <v>0</v>
      </c>
    </row>
    <row r="668" spans="1:19" ht="24.75" customHeight="1" x14ac:dyDescent="0.25">
      <c r="A668" s="4">
        <v>660</v>
      </c>
      <c r="B668" s="4" t="s">
        <v>513</v>
      </c>
      <c r="C668" s="4" t="s">
        <v>1227</v>
      </c>
      <c r="D668" s="4" t="s">
        <v>160</v>
      </c>
      <c r="E668" s="4" t="s">
        <v>779</v>
      </c>
      <c r="F668" s="4" t="s">
        <v>786</v>
      </c>
      <c r="G668" s="14">
        <v>11000</v>
      </c>
      <c r="H668" s="4">
        <v>0</v>
      </c>
      <c r="I668" s="14">
        <v>11000</v>
      </c>
      <c r="J668" s="14">
        <v>315.7</v>
      </c>
      <c r="K668" s="14">
        <v>0</v>
      </c>
      <c r="L668" s="14">
        <v>334.4</v>
      </c>
      <c r="M668" s="14">
        <v>25</v>
      </c>
      <c r="N668" s="14">
        <f t="shared" si="33"/>
        <v>675.09999999999991</v>
      </c>
      <c r="O668" s="14">
        <f t="shared" si="34"/>
        <v>10324.9</v>
      </c>
      <c r="Q668" s="25"/>
      <c r="R668" s="52">
        <f>VLOOKUP(B668,[1]Hoja2!$A$3:$M$774,13,0)</f>
        <v>10324.9</v>
      </c>
      <c r="S668" s="18">
        <f t="shared" si="35"/>
        <v>0</v>
      </c>
    </row>
    <row r="669" spans="1:19" ht="24.75" customHeight="1" x14ac:dyDescent="0.25">
      <c r="A669" s="4">
        <v>661</v>
      </c>
      <c r="B669" s="4" t="s">
        <v>518</v>
      </c>
      <c r="C669" s="4" t="s">
        <v>1227</v>
      </c>
      <c r="D669" s="4" t="s">
        <v>160</v>
      </c>
      <c r="E669" s="4" t="s">
        <v>779</v>
      </c>
      <c r="F669" s="4" t="s">
        <v>786</v>
      </c>
      <c r="G669" s="14">
        <v>11000</v>
      </c>
      <c r="H669" s="4">
        <v>0</v>
      </c>
      <c r="I669" s="14">
        <v>11000</v>
      </c>
      <c r="J669" s="14">
        <v>315.7</v>
      </c>
      <c r="K669" s="14">
        <v>0</v>
      </c>
      <c r="L669" s="14">
        <v>334.4</v>
      </c>
      <c r="M669" s="14">
        <v>25</v>
      </c>
      <c r="N669" s="14">
        <f t="shared" si="33"/>
        <v>675.09999999999991</v>
      </c>
      <c r="O669" s="14">
        <f t="shared" si="34"/>
        <v>10324.9</v>
      </c>
      <c r="Q669" s="25"/>
      <c r="R669" s="52">
        <f>VLOOKUP(B669,[1]Hoja2!$A$3:$M$774,13,0)</f>
        <v>10324.9</v>
      </c>
      <c r="S669" s="18">
        <f t="shared" si="35"/>
        <v>0</v>
      </c>
    </row>
    <row r="670" spans="1:19" ht="24.75" customHeight="1" x14ac:dyDescent="0.25">
      <c r="A670" s="4">
        <v>662</v>
      </c>
      <c r="B670" s="4" t="s">
        <v>562</v>
      </c>
      <c r="C670" s="4" t="s">
        <v>1227</v>
      </c>
      <c r="D670" s="4" t="s">
        <v>160</v>
      </c>
      <c r="E670" s="4" t="s">
        <v>779</v>
      </c>
      <c r="F670" s="4" t="s">
        <v>786</v>
      </c>
      <c r="G670" s="14">
        <v>11000</v>
      </c>
      <c r="H670" s="4">
        <v>0</v>
      </c>
      <c r="I670" s="14">
        <v>11000</v>
      </c>
      <c r="J670" s="14">
        <v>315.7</v>
      </c>
      <c r="K670" s="14">
        <v>0</v>
      </c>
      <c r="L670" s="14">
        <v>334.4</v>
      </c>
      <c r="M670" s="14">
        <v>825</v>
      </c>
      <c r="N670" s="14">
        <f t="shared" si="33"/>
        <v>1475.1</v>
      </c>
      <c r="O670" s="14">
        <f t="shared" si="34"/>
        <v>9524.9</v>
      </c>
      <c r="Q670" s="25"/>
      <c r="R670" s="52">
        <f>VLOOKUP(B670,[1]Hoja2!$A$3:$M$774,13,0)</f>
        <v>9524.9</v>
      </c>
      <c r="S670" s="18">
        <f t="shared" si="35"/>
        <v>0</v>
      </c>
    </row>
    <row r="671" spans="1:19" ht="24.75" customHeight="1" x14ac:dyDescent="0.25">
      <c r="A671" s="4">
        <v>663</v>
      </c>
      <c r="B671" s="4" t="s">
        <v>570</v>
      </c>
      <c r="C671" s="4" t="s">
        <v>1227</v>
      </c>
      <c r="D671" s="4" t="s">
        <v>308</v>
      </c>
      <c r="E671" s="4" t="s">
        <v>779</v>
      </c>
      <c r="F671" s="4" t="s">
        <v>786</v>
      </c>
      <c r="G671" s="14">
        <v>11000</v>
      </c>
      <c r="H671" s="4">
        <v>0</v>
      </c>
      <c r="I671" s="14">
        <v>11000</v>
      </c>
      <c r="J671" s="14">
        <v>315.7</v>
      </c>
      <c r="K671" s="14">
        <v>0</v>
      </c>
      <c r="L671" s="14">
        <v>334.4</v>
      </c>
      <c r="M671" s="14">
        <v>25</v>
      </c>
      <c r="N671" s="14">
        <f t="shared" si="33"/>
        <v>675.09999999999991</v>
      </c>
      <c r="O671" s="14">
        <f t="shared" si="34"/>
        <v>10324.9</v>
      </c>
      <c r="Q671" s="25"/>
      <c r="R671" s="52">
        <f>VLOOKUP(B671,[1]Hoja2!$A$3:$M$774,13,0)</f>
        <v>10324.9</v>
      </c>
      <c r="S671" s="18">
        <f t="shared" si="35"/>
        <v>0</v>
      </c>
    </row>
    <row r="672" spans="1:19" ht="24.75" customHeight="1" x14ac:dyDescent="0.25">
      <c r="A672" s="4">
        <v>664</v>
      </c>
      <c r="B672" s="4" t="s">
        <v>571</v>
      </c>
      <c r="C672" s="4" t="s">
        <v>1227</v>
      </c>
      <c r="D672" s="4" t="s">
        <v>308</v>
      </c>
      <c r="E672" s="4" t="s">
        <v>779</v>
      </c>
      <c r="F672" s="4" t="s">
        <v>786</v>
      </c>
      <c r="G672" s="14">
        <v>11000</v>
      </c>
      <c r="H672" s="4">
        <v>0</v>
      </c>
      <c r="I672" s="14">
        <v>11000</v>
      </c>
      <c r="J672" s="14">
        <v>315.7</v>
      </c>
      <c r="K672" s="14">
        <v>0</v>
      </c>
      <c r="L672" s="14">
        <v>334.4</v>
      </c>
      <c r="M672" s="14">
        <v>25</v>
      </c>
      <c r="N672" s="14">
        <f t="shared" si="33"/>
        <v>675.09999999999991</v>
      </c>
      <c r="O672" s="14">
        <f t="shared" si="34"/>
        <v>10324.9</v>
      </c>
      <c r="Q672" s="25"/>
      <c r="R672" s="52">
        <f>VLOOKUP(B672,[1]Hoja2!$A$3:$M$774,13,0)</f>
        <v>10324.9</v>
      </c>
      <c r="S672" s="18">
        <f t="shared" si="35"/>
        <v>0</v>
      </c>
    </row>
    <row r="673" spans="1:19" ht="24.75" customHeight="1" x14ac:dyDescent="0.25">
      <c r="A673" s="4">
        <v>665</v>
      </c>
      <c r="B673" s="4" t="s">
        <v>572</v>
      </c>
      <c r="C673" s="4" t="s">
        <v>1227</v>
      </c>
      <c r="D673" s="4" t="s">
        <v>308</v>
      </c>
      <c r="E673" s="4" t="s">
        <v>779</v>
      </c>
      <c r="F673" s="4" t="s">
        <v>786</v>
      </c>
      <c r="G673" s="14">
        <v>11000</v>
      </c>
      <c r="H673" s="4">
        <v>0</v>
      </c>
      <c r="I673" s="14">
        <v>11000</v>
      </c>
      <c r="J673" s="14">
        <v>315.7</v>
      </c>
      <c r="K673" s="14">
        <v>0</v>
      </c>
      <c r="L673" s="14">
        <v>334.4</v>
      </c>
      <c r="M673" s="14">
        <v>25</v>
      </c>
      <c r="N673" s="14">
        <f t="shared" si="33"/>
        <v>675.09999999999991</v>
      </c>
      <c r="O673" s="14">
        <f t="shared" si="34"/>
        <v>10324.9</v>
      </c>
      <c r="Q673" s="25"/>
      <c r="R673" s="52">
        <f>VLOOKUP(B673,[1]Hoja2!$A$3:$M$774,13,0)</f>
        <v>10324.9</v>
      </c>
      <c r="S673" s="18">
        <f t="shared" si="35"/>
        <v>0</v>
      </c>
    </row>
    <row r="674" spans="1:19" ht="24.75" customHeight="1" x14ac:dyDescent="0.25">
      <c r="A674" s="4">
        <v>666</v>
      </c>
      <c r="B674" s="4" t="s">
        <v>573</v>
      </c>
      <c r="C674" s="4" t="s">
        <v>1227</v>
      </c>
      <c r="D674" s="4" t="s">
        <v>308</v>
      </c>
      <c r="E674" s="4" t="s">
        <v>779</v>
      </c>
      <c r="F674" s="4" t="s">
        <v>786</v>
      </c>
      <c r="G674" s="14">
        <v>11000</v>
      </c>
      <c r="H674" s="4">
        <v>0</v>
      </c>
      <c r="I674" s="14">
        <v>11000</v>
      </c>
      <c r="J674" s="14">
        <v>315.7</v>
      </c>
      <c r="K674" s="14">
        <v>0</v>
      </c>
      <c r="L674" s="14">
        <v>334.4</v>
      </c>
      <c r="M674" s="14">
        <v>25</v>
      </c>
      <c r="N674" s="14">
        <f t="shared" si="33"/>
        <v>675.09999999999991</v>
      </c>
      <c r="O674" s="14">
        <f t="shared" si="34"/>
        <v>10324.9</v>
      </c>
      <c r="Q674" s="25"/>
      <c r="R674" s="52">
        <f>VLOOKUP(B674,[1]Hoja2!$A$3:$M$774,13,0)</f>
        <v>10324.9</v>
      </c>
      <c r="S674" s="18">
        <f t="shared" si="35"/>
        <v>0</v>
      </c>
    </row>
    <row r="675" spans="1:19" ht="24.75" customHeight="1" x14ac:dyDescent="0.25">
      <c r="A675" s="4">
        <v>667</v>
      </c>
      <c r="B675" s="1" t="s">
        <v>1165</v>
      </c>
      <c r="C675" s="4" t="s">
        <v>1227</v>
      </c>
      <c r="D675" s="4" t="s">
        <v>557</v>
      </c>
      <c r="E675" s="4" t="s">
        <v>779</v>
      </c>
      <c r="F675" s="4" t="s">
        <v>786</v>
      </c>
      <c r="G675" s="14">
        <v>11000</v>
      </c>
      <c r="H675" s="4">
        <v>0</v>
      </c>
      <c r="I675" s="14">
        <f>+G675+H675</f>
        <v>11000</v>
      </c>
      <c r="J675" s="14">
        <v>315.7</v>
      </c>
      <c r="K675" s="14">
        <v>0</v>
      </c>
      <c r="L675" s="14">
        <v>334.4</v>
      </c>
      <c r="M675" s="14">
        <v>25</v>
      </c>
      <c r="N675" s="14">
        <f t="shared" si="33"/>
        <v>675.09999999999991</v>
      </c>
      <c r="O675" s="14">
        <f t="shared" si="34"/>
        <v>10324.9</v>
      </c>
      <c r="Q675" s="25"/>
      <c r="R675" s="52">
        <f>VLOOKUP(B675,[1]Hoja2!$A$3:$M$774,13,0)</f>
        <v>10324.9</v>
      </c>
      <c r="S675" s="18">
        <f t="shared" si="35"/>
        <v>0</v>
      </c>
    </row>
    <row r="676" spans="1:19" ht="24.75" customHeight="1" x14ac:dyDescent="0.25">
      <c r="A676" s="4">
        <v>668</v>
      </c>
      <c r="B676" s="1" t="s">
        <v>1173</v>
      </c>
      <c r="C676" s="4" t="s">
        <v>1227</v>
      </c>
      <c r="D676" s="4" t="s">
        <v>160</v>
      </c>
      <c r="E676" s="4" t="s">
        <v>779</v>
      </c>
      <c r="F676" s="4" t="s">
        <v>786</v>
      </c>
      <c r="G676" s="14">
        <v>11000</v>
      </c>
      <c r="H676" s="4">
        <v>0</v>
      </c>
      <c r="I676" s="14">
        <f>+G676+H676</f>
        <v>11000</v>
      </c>
      <c r="J676" s="14">
        <v>315.7</v>
      </c>
      <c r="K676" s="14">
        <v>0</v>
      </c>
      <c r="L676" s="14">
        <v>334.4</v>
      </c>
      <c r="M676" s="14">
        <v>25</v>
      </c>
      <c r="N676" s="14">
        <f t="shared" si="33"/>
        <v>675.09999999999991</v>
      </c>
      <c r="O676" s="14">
        <f t="shared" si="34"/>
        <v>10324.9</v>
      </c>
      <c r="Q676" s="25"/>
      <c r="R676" s="52">
        <f>VLOOKUP(B676,[1]Hoja2!$A$3:$M$774,13,0)</f>
        <v>10324.9</v>
      </c>
      <c r="S676" s="18">
        <f t="shared" si="35"/>
        <v>0</v>
      </c>
    </row>
    <row r="677" spans="1:19" ht="24.75" customHeight="1" x14ac:dyDescent="0.25">
      <c r="A677" s="4">
        <v>669</v>
      </c>
      <c r="B677" s="4" t="s">
        <v>1089</v>
      </c>
      <c r="C677" s="4" t="s">
        <v>1227</v>
      </c>
      <c r="D677" s="4" t="s">
        <v>308</v>
      </c>
      <c r="E677" s="4" t="s">
        <v>779</v>
      </c>
      <c r="F677" s="4" t="s">
        <v>786</v>
      </c>
      <c r="G677" s="14">
        <v>10000</v>
      </c>
      <c r="H677" s="4">
        <v>0</v>
      </c>
      <c r="I677" s="14">
        <f>+G677+H677</f>
        <v>10000</v>
      </c>
      <c r="J677" s="14">
        <v>287</v>
      </c>
      <c r="K677" s="14">
        <v>0</v>
      </c>
      <c r="L677" s="14">
        <v>304</v>
      </c>
      <c r="M677" s="14">
        <v>25</v>
      </c>
      <c r="N677" s="14">
        <f t="shared" si="33"/>
        <v>616</v>
      </c>
      <c r="O677" s="14">
        <f t="shared" si="34"/>
        <v>9384</v>
      </c>
      <c r="Q677" s="25"/>
      <c r="R677" s="52">
        <f>VLOOKUP(B677,[1]Hoja2!$A$3:$M$774,13,0)</f>
        <v>9384</v>
      </c>
      <c r="S677" s="18">
        <f t="shared" si="35"/>
        <v>0</v>
      </c>
    </row>
    <row r="678" spans="1:19" ht="24.75" customHeight="1" x14ac:dyDescent="0.25">
      <c r="A678" s="4">
        <v>670</v>
      </c>
      <c r="B678" s="4" t="s">
        <v>576</v>
      </c>
      <c r="C678" s="4" t="s">
        <v>1227</v>
      </c>
      <c r="D678" s="4" t="s">
        <v>308</v>
      </c>
      <c r="E678" s="4" t="s">
        <v>779</v>
      </c>
      <c r="F678" s="4" t="s">
        <v>786</v>
      </c>
      <c r="G678" s="14">
        <v>11000</v>
      </c>
      <c r="H678" s="4">
        <v>0</v>
      </c>
      <c r="I678" s="14">
        <v>11000</v>
      </c>
      <c r="J678" s="14">
        <v>315.7</v>
      </c>
      <c r="K678" s="14">
        <v>0</v>
      </c>
      <c r="L678" s="14">
        <v>334.4</v>
      </c>
      <c r="M678" s="14">
        <v>25</v>
      </c>
      <c r="N678" s="14">
        <f t="shared" si="33"/>
        <v>675.09999999999991</v>
      </c>
      <c r="O678" s="14">
        <f t="shared" si="34"/>
        <v>10324.9</v>
      </c>
      <c r="Q678" s="25"/>
      <c r="R678" s="52">
        <f>VLOOKUP(B678,[1]Hoja2!$A$3:$M$774,13,0)</f>
        <v>10324.9</v>
      </c>
      <c r="S678" s="18">
        <f t="shared" si="35"/>
        <v>0</v>
      </c>
    </row>
    <row r="679" spans="1:19" ht="24.75" customHeight="1" x14ac:dyDescent="0.25">
      <c r="A679" s="4">
        <v>671</v>
      </c>
      <c r="B679" s="4" t="s">
        <v>577</v>
      </c>
      <c r="C679" s="4" t="s">
        <v>1227</v>
      </c>
      <c r="D679" s="4" t="s">
        <v>308</v>
      </c>
      <c r="E679" s="4" t="s">
        <v>779</v>
      </c>
      <c r="F679" s="4" t="s">
        <v>786</v>
      </c>
      <c r="G679" s="14">
        <v>11000</v>
      </c>
      <c r="H679" s="4">
        <v>0</v>
      </c>
      <c r="I679" s="14">
        <v>11000</v>
      </c>
      <c r="J679" s="14">
        <v>315.7</v>
      </c>
      <c r="K679" s="14">
        <v>0</v>
      </c>
      <c r="L679" s="14">
        <v>334.4</v>
      </c>
      <c r="M679" s="14">
        <v>25</v>
      </c>
      <c r="N679" s="14">
        <f t="shared" si="33"/>
        <v>675.09999999999991</v>
      </c>
      <c r="O679" s="14">
        <f t="shared" si="34"/>
        <v>10324.9</v>
      </c>
      <c r="Q679" s="25"/>
      <c r="R679" s="52">
        <f>VLOOKUP(B679,[1]Hoja2!$A$3:$M$774,13,0)</f>
        <v>10324.9</v>
      </c>
      <c r="S679" s="18">
        <f t="shared" si="35"/>
        <v>0</v>
      </c>
    </row>
    <row r="680" spans="1:19" ht="24.75" customHeight="1" x14ac:dyDescent="0.25">
      <c r="A680" s="4">
        <v>672</v>
      </c>
      <c r="B680" s="4" t="s">
        <v>578</v>
      </c>
      <c r="C680" s="4" t="s">
        <v>1227</v>
      </c>
      <c r="D680" s="4" t="s">
        <v>308</v>
      </c>
      <c r="E680" s="4" t="s">
        <v>779</v>
      </c>
      <c r="F680" s="4" t="s">
        <v>786</v>
      </c>
      <c r="G680" s="14">
        <v>11000</v>
      </c>
      <c r="H680" s="4">
        <v>0</v>
      </c>
      <c r="I680" s="14">
        <v>11000</v>
      </c>
      <c r="J680" s="14">
        <v>315.7</v>
      </c>
      <c r="K680" s="14">
        <v>0</v>
      </c>
      <c r="L680" s="14">
        <v>334.4</v>
      </c>
      <c r="M680" s="14">
        <v>25</v>
      </c>
      <c r="N680" s="14">
        <f t="shared" ref="N680:N725" si="36">+J680+K680+L680+M680</f>
        <v>675.09999999999991</v>
      </c>
      <c r="O680" s="14">
        <f t="shared" si="34"/>
        <v>10324.9</v>
      </c>
      <c r="Q680" s="25"/>
      <c r="R680" s="52">
        <f>VLOOKUP(B680,[1]Hoja2!$A$3:$M$774,13,0)</f>
        <v>10324.9</v>
      </c>
      <c r="S680" s="18">
        <f t="shared" si="35"/>
        <v>0</v>
      </c>
    </row>
    <row r="681" spans="1:19" ht="24.75" customHeight="1" x14ac:dyDescent="0.25">
      <c r="A681" s="4">
        <v>673</v>
      </c>
      <c r="B681" s="4" t="s">
        <v>595</v>
      </c>
      <c r="C681" s="4" t="s">
        <v>1227</v>
      </c>
      <c r="D681" s="4" t="s">
        <v>21</v>
      </c>
      <c r="E681" s="4" t="s">
        <v>780</v>
      </c>
      <c r="F681" s="4" t="s">
        <v>786</v>
      </c>
      <c r="G681" s="14">
        <v>50000</v>
      </c>
      <c r="H681" s="4">
        <v>0</v>
      </c>
      <c r="I681" s="14">
        <v>50000</v>
      </c>
      <c r="J681" s="14">
        <v>1435</v>
      </c>
      <c r="K681" s="14">
        <v>1400.27</v>
      </c>
      <c r="L681" s="14">
        <v>1520</v>
      </c>
      <c r="M681" s="32">
        <v>13787.44</v>
      </c>
      <c r="N681" s="14">
        <f t="shared" si="36"/>
        <v>18142.71</v>
      </c>
      <c r="O681" s="14">
        <f t="shared" si="34"/>
        <v>31857.29</v>
      </c>
      <c r="Q681" s="25"/>
      <c r="R681" s="52">
        <f>VLOOKUP(B681,[1]Hoja2!$A$3:$M$774,13,0)</f>
        <v>31857.29</v>
      </c>
      <c r="S681" s="18">
        <f t="shared" si="35"/>
        <v>0</v>
      </c>
    </row>
    <row r="682" spans="1:19" ht="24.75" customHeight="1" x14ac:dyDescent="0.25">
      <c r="A682" s="4">
        <v>674</v>
      </c>
      <c r="B682" s="4" t="s">
        <v>621</v>
      </c>
      <c r="C682" s="4" t="s">
        <v>1227</v>
      </c>
      <c r="D682" s="4" t="s">
        <v>160</v>
      </c>
      <c r="E682" s="4" t="s">
        <v>779</v>
      </c>
      <c r="F682" s="4" t="s">
        <v>786</v>
      </c>
      <c r="G682" s="14">
        <v>11000</v>
      </c>
      <c r="H682" s="4">
        <v>0</v>
      </c>
      <c r="I682" s="14">
        <v>11000</v>
      </c>
      <c r="J682" s="14">
        <v>315.7</v>
      </c>
      <c r="K682" s="14">
        <v>0</v>
      </c>
      <c r="L682" s="14">
        <v>334.4</v>
      </c>
      <c r="M682" s="14">
        <v>25</v>
      </c>
      <c r="N682" s="14">
        <f t="shared" si="36"/>
        <v>675.09999999999991</v>
      </c>
      <c r="O682" s="14">
        <f t="shared" si="34"/>
        <v>10324.9</v>
      </c>
      <c r="Q682" s="25"/>
      <c r="R682" s="52">
        <f>VLOOKUP(B682,[1]Hoja2!$A$3:$M$774,13,0)</f>
        <v>10324.9</v>
      </c>
      <c r="S682" s="18">
        <f t="shared" si="35"/>
        <v>0</v>
      </c>
    </row>
    <row r="683" spans="1:19" ht="24.75" customHeight="1" x14ac:dyDescent="0.25">
      <c r="A683" s="4">
        <v>675</v>
      </c>
      <c r="B683" s="4" t="s">
        <v>622</v>
      </c>
      <c r="C683" s="4" t="s">
        <v>1227</v>
      </c>
      <c r="D683" s="4" t="s">
        <v>45</v>
      </c>
      <c r="E683" s="4" t="s">
        <v>779</v>
      </c>
      <c r="F683" s="4" t="s">
        <v>787</v>
      </c>
      <c r="G683" s="14">
        <v>22050</v>
      </c>
      <c r="H683" s="4">
        <v>0</v>
      </c>
      <c r="I683" s="14">
        <v>22050</v>
      </c>
      <c r="J683" s="14">
        <v>632.84</v>
      </c>
      <c r="K683" s="14">
        <v>0</v>
      </c>
      <c r="L683" s="14">
        <v>670.32</v>
      </c>
      <c r="M683" s="14">
        <v>25</v>
      </c>
      <c r="N683" s="14">
        <f t="shared" si="36"/>
        <v>1328.16</v>
      </c>
      <c r="O683" s="14">
        <f t="shared" si="34"/>
        <v>20721.84</v>
      </c>
      <c r="Q683" s="25"/>
      <c r="R683" s="52">
        <f>VLOOKUP(B683,[1]Hoja2!$A$3:$M$774,13,0)</f>
        <v>20721.84</v>
      </c>
      <c r="S683" s="18">
        <f t="shared" si="35"/>
        <v>0</v>
      </c>
    </row>
    <row r="684" spans="1:19" ht="24.75" customHeight="1" x14ac:dyDescent="0.25">
      <c r="A684" s="4">
        <v>676</v>
      </c>
      <c r="B684" s="4" t="s">
        <v>627</v>
      </c>
      <c r="C684" s="4" t="s">
        <v>1227</v>
      </c>
      <c r="D684" s="4" t="s">
        <v>21</v>
      </c>
      <c r="E684" s="4" t="s">
        <v>780</v>
      </c>
      <c r="F684" s="4" t="s">
        <v>786</v>
      </c>
      <c r="G684" s="14">
        <v>40000</v>
      </c>
      <c r="H684" s="4">
        <v>0</v>
      </c>
      <c r="I684" s="14">
        <v>40000</v>
      </c>
      <c r="J684" s="14">
        <v>1148</v>
      </c>
      <c r="K684" s="14">
        <v>442.65</v>
      </c>
      <c r="L684" s="14">
        <v>1216</v>
      </c>
      <c r="M684" s="14">
        <v>1425</v>
      </c>
      <c r="N684" s="14">
        <f t="shared" si="36"/>
        <v>4231.6499999999996</v>
      </c>
      <c r="O684" s="14">
        <f t="shared" si="34"/>
        <v>35768.35</v>
      </c>
      <c r="Q684" s="25"/>
      <c r="R684" s="52">
        <f>VLOOKUP(B684,[1]Hoja2!$A$3:$M$774,13,0)</f>
        <v>35768.35</v>
      </c>
      <c r="S684" s="18">
        <f t="shared" si="35"/>
        <v>0</v>
      </c>
    </row>
    <row r="685" spans="1:19" ht="24.75" customHeight="1" x14ac:dyDescent="0.25">
      <c r="A685" s="4">
        <v>677</v>
      </c>
      <c r="B685" s="4" t="s">
        <v>648</v>
      </c>
      <c r="C685" s="4" t="s">
        <v>1227</v>
      </c>
      <c r="D685" s="4" t="s">
        <v>21</v>
      </c>
      <c r="E685" s="4" t="s">
        <v>780</v>
      </c>
      <c r="F685" s="4" t="s">
        <v>786</v>
      </c>
      <c r="G685" s="14">
        <v>45000</v>
      </c>
      <c r="H685" s="4">
        <v>0</v>
      </c>
      <c r="I685" s="14">
        <v>45000</v>
      </c>
      <c r="J685" s="14">
        <v>1291.5</v>
      </c>
      <c r="K685" s="14">
        <v>921.46</v>
      </c>
      <c r="L685" s="14">
        <v>1368</v>
      </c>
      <c r="M685" s="20">
        <v>2487.4499999999998</v>
      </c>
      <c r="N685" s="14">
        <f t="shared" si="36"/>
        <v>6068.41</v>
      </c>
      <c r="O685" s="14">
        <f t="shared" si="34"/>
        <v>38931.589999999997</v>
      </c>
      <c r="Q685" s="25"/>
      <c r="R685" s="52">
        <f>VLOOKUP(B685,[1]Hoja2!$A$3:$M$774,13,0)</f>
        <v>38931.589999999997</v>
      </c>
      <c r="S685" s="18">
        <f t="shared" si="35"/>
        <v>0</v>
      </c>
    </row>
    <row r="686" spans="1:19" ht="24.75" customHeight="1" x14ac:dyDescent="0.25">
      <c r="A686" s="4">
        <v>678</v>
      </c>
      <c r="B686" s="4" t="s">
        <v>649</v>
      </c>
      <c r="C686" s="4" t="s">
        <v>1227</v>
      </c>
      <c r="D686" s="4" t="s">
        <v>21</v>
      </c>
      <c r="E686" s="4" t="s">
        <v>780</v>
      </c>
      <c r="F686" s="4" t="s">
        <v>786</v>
      </c>
      <c r="G686" s="14">
        <v>50000</v>
      </c>
      <c r="H686" s="4">
        <v>0</v>
      </c>
      <c r="I686" s="14">
        <v>50000</v>
      </c>
      <c r="J686" s="14">
        <v>1435</v>
      </c>
      <c r="K686" s="14">
        <v>1854</v>
      </c>
      <c r="L686" s="14">
        <v>1520</v>
      </c>
      <c r="M686" s="14">
        <v>525</v>
      </c>
      <c r="N686" s="14">
        <f t="shared" si="36"/>
        <v>5334</v>
      </c>
      <c r="O686" s="14">
        <f t="shared" si="34"/>
        <v>44666</v>
      </c>
      <c r="Q686" s="25"/>
      <c r="R686" s="52">
        <f>VLOOKUP(B686,[1]Hoja2!$A$3:$M$774,13,0)</f>
        <v>44666</v>
      </c>
      <c r="S686" s="18">
        <f t="shared" si="35"/>
        <v>0</v>
      </c>
    </row>
    <row r="687" spans="1:19" ht="24.75" customHeight="1" x14ac:dyDescent="0.25">
      <c r="A687" s="4">
        <v>679</v>
      </c>
      <c r="B687" s="4" t="s">
        <v>668</v>
      </c>
      <c r="C687" s="4" t="s">
        <v>1227</v>
      </c>
      <c r="D687" s="4" t="s">
        <v>148</v>
      </c>
      <c r="E687" s="4" t="s">
        <v>779</v>
      </c>
      <c r="F687" s="4" t="s">
        <v>787</v>
      </c>
      <c r="G687" s="14">
        <v>11000</v>
      </c>
      <c r="H687" s="4">
        <v>0</v>
      </c>
      <c r="I687" s="14">
        <v>11000</v>
      </c>
      <c r="J687" s="14">
        <v>315.7</v>
      </c>
      <c r="K687" s="14">
        <v>0</v>
      </c>
      <c r="L687" s="14">
        <v>334.4</v>
      </c>
      <c r="M687" s="14">
        <v>25</v>
      </c>
      <c r="N687" s="14">
        <f t="shared" si="36"/>
        <v>675.09999999999991</v>
      </c>
      <c r="O687" s="14">
        <f t="shared" si="34"/>
        <v>10324.9</v>
      </c>
      <c r="Q687" s="25"/>
      <c r="R687" s="52">
        <f>VLOOKUP(B687,[1]Hoja2!$A$3:$M$774,13,0)</f>
        <v>10324.9</v>
      </c>
      <c r="S687" s="18">
        <f t="shared" si="35"/>
        <v>0</v>
      </c>
    </row>
    <row r="688" spans="1:19" ht="24.75" customHeight="1" x14ac:dyDescent="0.25">
      <c r="A688" s="4">
        <v>680</v>
      </c>
      <c r="B688" s="4" t="s">
        <v>709</v>
      </c>
      <c r="C688" s="4" t="s">
        <v>1227</v>
      </c>
      <c r="D688" s="4" t="s">
        <v>21</v>
      </c>
      <c r="E688" s="4" t="s">
        <v>778</v>
      </c>
      <c r="F688" s="4" t="s">
        <v>786</v>
      </c>
      <c r="G688" s="14">
        <v>50000</v>
      </c>
      <c r="H688" s="4">
        <v>0</v>
      </c>
      <c r="I688" s="14">
        <v>50000</v>
      </c>
      <c r="J688" s="14">
        <v>1435</v>
      </c>
      <c r="K688" s="14">
        <v>1854</v>
      </c>
      <c r="L688" s="14">
        <v>1520</v>
      </c>
      <c r="M688" s="14">
        <v>12865.42</v>
      </c>
      <c r="N688" s="14">
        <f t="shared" si="36"/>
        <v>17674.419999999998</v>
      </c>
      <c r="O688" s="14">
        <f t="shared" si="34"/>
        <v>32325.58</v>
      </c>
      <c r="Q688" s="25"/>
      <c r="R688" s="52">
        <f>VLOOKUP(B688,[1]Hoja2!$A$3:$M$774,13,0)</f>
        <v>32325.58</v>
      </c>
      <c r="S688" s="18">
        <f t="shared" si="35"/>
        <v>0</v>
      </c>
    </row>
    <row r="689" spans="1:19" ht="24.75" customHeight="1" x14ac:dyDescent="0.25">
      <c r="A689" s="4">
        <v>681</v>
      </c>
      <c r="B689" s="4" t="s">
        <v>714</v>
      </c>
      <c r="C689" s="4" t="s">
        <v>1227</v>
      </c>
      <c r="D689" s="4" t="s">
        <v>21</v>
      </c>
      <c r="E689" s="4" t="s">
        <v>780</v>
      </c>
      <c r="F689" s="4" t="s">
        <v>786</v>
      </c>
      <c r="G689" s="14">
        <v>50000</v>
      </c>
      <c r="H689" s="4">
        <v>0</v>
      </c>
      <c r="I689" s="14">
        <v>50000</v>
      </c>
      <c r="J689" s="14">
        <v>1435</v>
      </c>
      <c r="K689" s="14">
        <v>1627.13</v>
      </c>
      <c r="L689" s="14">
        <v>1520</v>
      </c>
      <c r="M689" s="14">
        <v>2537.4499999999998</v>
      </c>
      <c r="N689" s="14">
        <v>7119.58</v>
      </c>
      <c r="O689" s="14">
        <f t="shared" si="34"/>
        <v>42880.42</v>
      </c>
      <c r="Q689" s="25"/>
      <c r="R689" s="52">
        <f>VLOOKUP(B689,[1]Hoja2!$A$3:$M$774,13,0)</f>
        <v>42880.42</v>
      </c>
      <c r="S689" s="18">
        <f t="shared" si="35"/>
        <v>0</v>
      </c>
    </row>
    <row r="690" spans="1:19" ht="24.75" customHeight="1" x14ac:dyDescent="0.25">
      <c r="A690" s="4">
        <v>682</v>
      </c>
      <c r="B690" s="4" t="s">
        <v>749</v>
      </c>
      <c r="C690" s="4" t="s">
        <v>1227</v>
      </c>
      <c r="D690" s="4" t="s">
        <v>21</v>
      </c>
      <c r="E690" s="4" t="s">
        <v>780</v>
      </c>
      <c r="F690" s="4" t="s">
        <v>787</v>
      </c>
      <c r="G690" s="14">
        <v>40000</v>
      </c>
      <c r="H690" s="4">
        <v>0</v>
      </c>
      <c r="I690" s="14">
        <v>40000</v>
      </c>
      <c r="J690" s="14">
        <v>1148</v>
      </c>
      <c r="K690" s="14">
        <v>442.65</v>
      </c>
      <c r="L690" s="14">
        <v>1216</v>
      </c>
      <c r="M690" s="14">
        <v>6510</v>
      </c>
      <c r="N690" s="14">
        <f t="shared" si="36"/>
        <v>9316.65</v>
      </c>
      <c r="O690" s="14">
        <f t="shared" si="34"/>
        <v>30683.35</v>
      </c>
      <c r="Q690" s="25"/>
      <c r="R690" s="52">
        <f>VLOOKUP(B690,[1]Hoja2!$A$3:$M$774,13,0)</f>
        <v>30683.35</v>
      </c>
      <c r="S690" s="18">
        <f t="shared" si="35"/>
        <v>0</v>
      </c>
    </row>
    <row r="691" spans="1:19" ht="24.75" customHeight="1" x14ac:dyDescent="0.25">
      <c r="A691" s="4">
        <v>683</v>
      </c>
      <c r="B691" s="4" t="s">
        <v>755</v>
      </c>
      <c r="C691" s="4" t="s">
        <v>1227</v>
      </c>
      <c r="D691" s="4" t="s">
        <v>21</v>
      </c>
      <c r="E691" s="4" t="s">
        <v>778</v>
      </c>
      <c r="F691" s="4" t="s">
        <v>787</v>
      </c>
      <c r="G691" s="14">
        <v>50000</v>
      </c>
      <c r="H691" s="4">
        <v>0</v>
      </c>
      <c r="I691" s="14">
        <v>50000</v>
      </c>
      <c r="J691" s="14">
        <v>1435</v>
      </c>
      <c r="K691" s="14">
        <v>1627.13</v>
      </c>
      <c r="L691" s="14">
        <v>1520</v>
      </c>
      <c r="M691" s="14">
        <v>2637.45</v>
      </c>
      <c r="N691" s="14">
        <f t="shared" si="36"/>
        <v>7219.58</v>
      </c>
      <c r="O691" s="14">
        <f t="shared" si="34"/>
        <v>42780.42</v>
      </c>
      <c r="Q691" s="25"/>
      <c r="R691" s="52">
        <f>VLOOKUP(B691,[1]Hoja2!$A$3:$M$774,13,0)</f>
        <v>42780.42</v>
      </c>
      <c r="S691" s="18">
        <f t="shared" si="35"/>
        <v>0</v>
      </c>
    </row>
    <row r="692" spans="1:19" ht="24.75" customHeight="1" x14ac:dyDescent="0.25">
      <c r="A692" s="4">
        <v>684</v>
      </c>
      <c r="B692" s="4" t="s">
        <v>762</v>
      </c>
      <c r="C692" s="4" t="s">
        <v>1227</v>
      </c>
      <c r="D692" s="4" t="s">
        <v>36</v>
      </c>
      <c r="E692" s="4" t="s">
        <v>780</v>
      </c>
      <c r="F692" s="4" t="s">
        <v>786</v>
      </c>
      <c r="G692" s="14">
        <v>50000</v>
      </c>
      <c r="H692" s="4">
        <v>0</v>
      </c>
      <c r="I692" s="14">
        <v>50000</v>
      </c>
      <c r="J692" s="14">
        <v>1435</v>
      </c>
      <c r="K692" s="14">
        <v>1854</v>
      </c>
      <c r="L692" s="14">
        <v>1520</v>
      </c>
      <c r="M692" s="32">
        <v>6900</v>
      </c>
      <c r="N692" s="14">
        <f t="shared" si="36"/>
        <v>11709</v>
      </c>
      <c r="O692" s="14">
        <f t="shared" si="34"/>
        <v>38291</v>
      </c>
      <c r="Q692" s="25"/>
      <c r="R692" s="52">
        <f>VLOOKUP(B692,[1]Hoja2!$A$3:$M$774,13,0)</f>
        <v>38291</v>
      </c>
      <c r="S692" s="18">
        <f t="shared" si="35"/>
        <v>0</v>
      </c>
    </row>
    <row r="693" spans="1:19" ht="24.75" customHeight="1" x14ac:dyDescent="0.25">
      <c r="A693" s="4">
        <v>685</v>
      </c>
      <c r="B693" s="1" t="s">
        <v>1164</v>
      </c>
      <c r="C693" s="4" t="s">
        <v>1084</v>
      </c>
      <c r="D693" s="4" t="s">
        <v>308</v>
      </c>
      <c r="E693" s="4" t="s">
        <v>779</v>
      </c>
      <c r="F693" s="4" t="s">
        <v>786</v>
      </c>
      <c r="G693" s="14">
        <v>11000</v>
      </c>
      <c r="H693" s="4">
        <v>0</v>
      </c>
      <c r="I693" s="14">
        <v>11000</v>
      </c>
      <c r="J693" s="14">
        <v>315.7</v>
      </c>
      <c r="K693" s="14">
        <v>0</v>
      </c>
      <c r="L693" s="14">
        <v>334.4</v>
      </c>
      <c r="M693" s="14">
        <v>25</v>
      </c>
      <c r="N693" s="14">
        <f t="shared" si="36"/>
        <v>675.09999999999991</v>
      </c>
      <c r="O693" s="14">
        <f t="shared" si="34"/>
        <v>10324.9</v>
      </c>
      <c r="Q693" s="25"/>
      <c r="R693" s="52">
        <f>VLOOKUP(B693,[1]Hoja2!$A$3:$M$774,13,0)</f>
        <v>10324.9</v>
      </c>
      <c r="S693" s="18">
        <f t="shared" si="35"/>
        <v>0</v>
      </c>
    </row>
    <row r="694" spans="1:19" ht="24.75" customHeight="1" x14ac:dyDescent="0.25">
      <c r="A694" s="4">
        <v>686</v>
      </c>
      <c r="B694" s="4" t="s">
        <v>1124</v>
      </c>
      <c r="C694" s="4" t="s">
        <v>1084</v>
      </c>
      <c r="D694" s="4" t="s">
        <v>308</v>
      </c>
      <c r="E694" s="4" t="s">
        <v>779</v>
      </c>
      <c r="F694" s="4" t="s">
        <v>786</v>
      </c>
      <c r="G694" s="14">
        <v>10000</v>
      </c>
      <c r="H694" s="4">
        <v>0</v>
      </c>
      <c r="I694" s="14">
        <v>10000</v>
      </c>
      <c r="J694" s="14">
        <v>287</v>
      </c>
      <c r="K694" s="14">
        <v>0</v>
      </c>
      <c r="L694" s="14">
        <v>304</v>
      </c>
      <c r="M694" s="14">
        <v>25</v>
      </c>
      <c r="N694" s="14">
        <f t="shared" si="36"/>
        <v>616</v>
      </c>
      <c r="O694" s="14">
        <f t="shared" si="34"/>
        <v>9384</v>
      </c>
      <c r="Q694" s="25"/>
      <c r="R694" s="52">
        <f>VLOOKUP(B694,[1]Hoja2!$A$3:$M$774,13,0)</f>
        <v>9384</v>
      </c>
      <c r="S694" s="18">
        <f t="shared" si="35"/>
        <v>0</v>
      </c>
    </row>
    <row r="695" spans="1:19" ht="24.75" customHeight="1" x14ac:dyDescent="0.25">
      <c r="A695" s="4">
        <v>687</v>
      </c>
      <c r="B695" s="4" t="s">
        <v>1187</v>
      </c>
      <c r="C695" s="4" t="s">
        <v>1084</v>
      </c>
      <c r="D695" s="4" t="s">
        <v>557</v>
      </c>
      <c r="E695" s="4" t="s">
        <v>779</v>
      </c>
      <c r="F695" s="4" t="s">
        <v>786</v>
      </c>
      <c r="G695" s="14">
        <v>10000</v>
      </c>
      <c r="H695" s="4">
        <v>0</v>
      </c>
      <c r="I695" s="14">
        <v>10000</v>
      </c>
      <c r="J695" s="14">
        <v>287</v>
      </c>
      <c r="K695" s="14">
        <v>0</v>
      </c>
      <c r="L695" s="14">
        <v>304</v>
      </c>
      <c r="M695" s="14">
        <v>25</v>
      </c>
      <c r="N695" s="14">
        <f t="shared" si="36"/>
        <v>616</v>
      </c>
      <c r="O695" s="14">
        <f t="shared" si="34"/>
        <v>9384</v>
      </c>
      <c r="Q695" s="25"/>
      <c r="R695" s="52">
        <f>VLOOKUP(B695,[1]Hoja2!$A$3:$M$774,13,0)</f>
        <v>9384</v>
      </c>
      <c r="S695" s="18">
        <f t="shared" si="35"/>
        <v>0</v>
      </c>
    </row>
    <row r="696" spans="1:19" ht="24.75" customHeight="1" x14ac:dyDescent="0.25">
      <c r="A696" s="4">
        <v>688</v>
      </c>
      <c r="B696" s="4" t="s">
        <v>1125</v>
      </c>
      <c r="C696" s="4" t="s">
        <v>1084</v>
      </c>
      <c r="D696" s="4" t="s">
        <v>308</v>
      </c>
      <c r="E696" s="4" t="s">
        <v>779</v>
      </c>
      <c r="F696" s="4" t="s">
        <v>786</v>
      </c>
      <c r="G696" s="14">
        <v>10000</v>
      </c>
      <c r="H696" s="4">
        <v>0</v>
      </c>
      <c r="I696" s="14">
        <v>10000</v>
      </c>
      <c r="J696" s="14">
        <v>287</v>
      </c>
      <c r="K696" s="14">
        <v>0</v>
      </c>
      <c r="L696" s="14">
        <v>304</v>
      </c>
      <c r="M696" s="14">
        <v>25</v>
      </c>
      <c r="N696" s="14">
        <f t="shared" si="36"/>
        <v>616</v>
      </c>
      <c r="O696" s="14">
        <f t="shared" si="34"/>
        <v>9384</v>
      </c>
      <c r="Q696" s="25"/>
      <c r="R696" s="52">
        <f>VLOOKUP(B696,[1]Hoja2!$A$3:$M$774,13,0)</f>
        <v>9384</v>
      </c>
      <c r="S696" s="18">
        <f t="shared" si="35"/>
        <v>0</v>
      </c>
    </row>
    <row r="697" spans="1:19" ht="24.75" customHeight="1" x14ac:dyDescent="0.25">
      <c r="A697" s="4">
        <v>689</v>
      </c>
      <c r="B697" s="4" t="s">
        <v>1336</v>
      </c>
      <c r="C697" s="4" t="s">
        <v>1084</v>
      </c>
      <c r="D697" s="4" t="s">
        <v>139</v>
      </c>
      <c r="E697" s="4" t="s">
        <v>779</v>
      </c>
      <c r="F697" s="4" t="s">
        <v>787</v>
      </c>
      <c r="G697" s="32">
        <v>10000</v>
      </c>
      <c r="H697">
        <v>0</v>
      </c>
      <c r="I697" s="32">
        <v>10000</v>
      </c>
      <c r="J697" s="14">
        <v>287</v>
      </c>
      <c r="K697" s="14">
        <v>0</v>
      </c>
      <c r="L697" s="14">
        <v>304</v>
      </c>
      <c r="M697" s="14">
        <v>25</v>
      </c>
      <c r="N697" s="14">
        <v>616</v>
      </c>
      <c r="O697" s="14">
        <v>9384</v>
      </c>
      <c r="Q697" s="25"/>
      <c r="R697" s="52">
        <f>VLOOKUP(B697,[1]Hoja2!$A$3:$M$774,13,0)</f>
        <v>9384</v>
      </c>
      <c r="S697" s="18">
        <f t="shared" si="35"/>
        <v>0</v>
      </c>
    </row>
    <row r="698" spans="1:19" ht="24.75" customHeight="1" x14ac:dyDescent="0.25">
      <c r="A698" s="4">
        <v>690</v>
      </c>
      <c r="B698" s="4" t="s">
        <v>1337</v>
      </c>
      <c r="C698" s="4" t="s">
        <v>1084</v>
      </c>
      <c r="D698" s="4" t="s">
        <v>308</v>
      </c>
      <c r="E698" s="4" t="s">
        <v>779</v>
      </c>
      <c r="F698" s="4" t="s">
        <v>787</v>
      </c>
      <c r="G698" s="32">
        <v>10000</v>
      </c>
      <c r="H698">
        <v>0</v>
      </c>
      <c r="I698" s="32">
        <v>10000</v>
      </c>
      <c r="J698" s="14">
        <v>287</v>
      </c>
      <c r="K698" s="14">
        <v>0</v>
      </c>
      <c r="L698" s="14">
        <v>304</v>
      </c>
      <c r="M698" s="14">
        <v>25</v>
      </c>
      <c r="N698" s="14">
        <v>616</v>
      </c>
      <c r="O698" s="14">
        <v>9384</v>
      </c>
      <c r="Q698" s="25"/>
      <c r="R698" s="52">
        <f>VLOOKUP(B698,[1]Hoja2!$A$3:$M$774,13,0)</f>
        <v>9384</v>
      </c>
      <c r="S698" s="18">
        <f t="shared" si="35"/>
        <v>0</v>
      </c>
    </row>
    <row r="699" spans="1:19" ht="24.75" customHeight="1" x14ac:dyDescent="0.25">
      <c r="A699" s="4">
        <v>691</v>
      </c>
      <c r="B699" s="4" t="s">
        <v>1338</v>
      </c>
      <c r="C699" s="4" t="s">
        <v>1084</v>
      </c>
      <c r="D699" s="4" t="s">
        <v>139</v>
      </c>
      <c r="E699" s="4" t="s">
        <v>779</v>
      </c>
      <c r="F699" s="4" t="s">
        <v>787</v>
      </c>
      <c r="G699" s="32">
        <v>10000</v>
      </c>
      <c r="H699">
        <v>0</v>
      </c>
      <c r="I699" s="32">
        <v>10000</v>
      </c>
      <c r="J699" s="14">
        <v>287</v>
      </c>
      <c r="K699" s="14">
        <v>0</v>
      </c>
      <c r="L699" s="14">
        <v>304</v>
      </c>
      <c r="M699" s="14">
        <v>25</v>
      </c>
      <c r="N699" s="14">
        <v>616</v>
      </c>
      <c r="O699" s="14">
        <v>9384</v>
      </c>
      <c r="Q699" s="25"/>
      <c r="R699" s="52">
        <f>VLOOKUP(B699,[1]Hoja2!$A$3:$M$774,13,0)</f>
        <v>9384</v>
      </c>
      <c r="S699" s="18">
        <f t="shared" si="35"/>
        <v>0</v>
      </c>
    </row>
    <row r="700" spans="1:19" ht="30" x14ac:dyDescent="0.25">
      <c r="A700" s="4">
        <v>692</v>
      </c>
      <c r="B700" s="4" t="s">
        <v>680</v>
      </c>
      <c r="C700" s="4" t="s">
        <v>580</v>
      </c>
      <c r="D700" s="4" t="s">
        <v>148</v>
      </c>
      <c r="E700" s="4" t="s">
        <v>779</v>
      </c>
      <c r="F700" s="4" t="s">
        <v>786</v>
      </c>
      <c r="G700" s="14">
        <v>11000</v>
      </c>
      <c r="H700" s="4">
        <v>0</v>
      </c>
      <c r="I700" s="14">
        <v>11000</v>
      </c>
      <c r="J700" s="14">
        <v>315.7</v>
      </c>
      <c r="K700" s="14">
        <v>0</v>
      </c>
      <c r="L700" s="14">
        <v>334.4</v>
      </c>
      <c r="M700" s="14">
        <v>25</v>
      </c>
      <c r="N700" s="14">
        <f t="shared" si="36"/>
        <v>675.09999999999991</v>
      </c>
      <c r="O700" s="14">
        <f t="shared" si="34"/>
        <v>10324.9</v>
      </c>
      <c r="Q700" s="25"/>
      <c r="R700" s="52">
        <f>VLOOKUP(B700,[1]Hoja2!$A$3:$M$774,13,0)</f>
        <v>10324.9</v>
      </c>
      <c r="S700" s="18">
        <f t="shared" si="35"/>
        <v>0</v>
      </c>
    </row>
    <row r="701" spans="1:19" ht="30" x14ac:dyDescent="0.25">
      <c r="A701" s="4">
        <v>693</v>
      </c>
      <c r="B701" s="4" t="s">
        <v>681</v>
      </c>
      <c r="C701" s="4" t="s">
        <v>580</v>
      </c>
      <c r="D701" s="4" t="s">
        <v>139</v>
      </c>
      <c r="E701" s="4" t="s">
        <v>779</v>
      </c>
      <c r="F701" s="4" t="s">
        <v>786</v>
      </c>
      <c r="G701" s="14">
        <v>16500</v>
      </c>
      <c r="H701" s="4">
        <v>0</v>
      </c>
      <c r="I701" s="14">
        <v>16500</v>
      </c>
      <c r="J701" s="14">
        <f>+I701*2.87%</f>
        <v>473.55</v>
      </c>
      <c r="K701" s="14">
        <v>0</v>
      </c>
      <c r="L701" s="14">
        <f>+I701*3.04%</f>
        <v>501.6</v>
      </c>
      <c r="M701" s="14">
        <v>25</v>
      </c>
      <c r="N701" s="14">
        <f t="shared" si="36"/>
        <v>1000.1500000000001</v>
      </c>
      <c r="O701" s="14">
        <f t="shared" si="34"/>
        <v>15499.85</v>
      </c>
      <c r="Q701" s="25"/>
      <c r="R701" s="52">
        <f>VLOOKUP(B701,[1]Hoja2!$A$3:$M$774,13,0)</f>
        <v>15499.85</v>
      </c>
      <c r="S701" s="18">
        <f t="shared" si="35"/>
        <v>0</v>
      </c>
    </row>
    <row r="702" spans="1:19" ht="30" x14ac:dyDescent="0.25">
      <c r="A702" s="4">
        <v>694</v>
      </c>
      <c r="B702" s="4" t="s">
        <v>33</v>
      </c>
      <c r="C702" s="4" t="s">
        <v>580</v>
      </c>
      <c r="D702" s="4" t="s">
        <v>21</v>
      </c>
      <c r="E702" s="4" t="s">
        <v>780</v>
      </c>
      <c r="F702" s="4" t="s">
        <v>787</v>
      </c>
      <c r="G702" s="14">
        <v>50000</v>
      </c>
      <c r="H702" s="4">
        <v>0</v>
      </c>
      <c r="I702" s="14">
        <v>50000</v>
      </c>
      <c r="J702" s="14">
        <v>1435</v>
      </c>
      <c r="K702" s="14">
        <v>1854</v>
      </c>
      <c r="L702" s="14">
        <v>1520</v>
      </c>
      <c r="M702" s="14">
        <v>673.5</v>
      </c>
      <c r="N702" s="14">
        <f t="shared" si="36"/>
        <v>5482.5</v>
      </c>
      <c r="O702" s="14">
        <f t="shared" si="34"/>
        <v>44517.5</v>
      </c>
      <c r="Q702" s="25"/>
      <c r="R702" s="52">
        <f>VLOOKUP(B702,[1]Hoja2!$A$3:$M$774,13,0)</f>
        <v>44517.5</v>
      </c>
      <c r="S702" s="18">
        <f t="shared" si="35"/>
        <v>0</v>
      </c>
    </row>
    <row r="703" spans="1:19" ht="30" x14ac:dyDescent="0.25">
      <c r="A703" s="4">
        <v>695</v>
      </c>
      <c r="B703" s="4" t="s">
        <v>121</v>
      </c>
      <c r="C703" s="4" t="s">
        <v>580</v>
      </c>
      <c r="D703" s="4" t="s">
        <v>1323</v>
      </c>
      <c r="E703" s="4" t="s">
        <v>780</v>
      </c>
      <c r="F703" s="4" t="s">
        <v>787</v>
      </c>
      <c r="G703" s="14">
        <v>120000</v>
      </c>
      <c r="H703" s="4">
        <v>0</v>
      </c>
      <c r="I703" s="14">
        <v>120000</v>
      </c>
      <c r="J703" s="14">
        <v>3444</v>
      </c>
      <c r="K703" s="14">
        <v>16809.87</v>
      </c>
      <c r="L703" s="14">
        <v>3648</v>
      </c>
      <c r="M703" s="14">
        <v>425</v>
      </c>
      <c r="N703" s="14">
        <f t="shared" si="36"/>
        <v>24326.87</v>
      </c>
      <c r="O703" s="14">
        <f t="shared" si="34"/>
        <v>95673.13</v>
      </c>
      <c r="Q703" s="25"/>
      <c r="R703" s="52">
        <f>VLOOKUP(B703,[1]Hoja2!$A$3:$M$774,13,0)</f>
        <v>95673.13</v>
      </c>
      <c r="S703" s="18">
        <f t="shared" si="35"/>
        <v>0</v>
      </c>
    </row>
    <row r="704" spans="1:19" ht="30" x14ac:dyDescent="0.25">
      <c r="A704" s="4">
        <v>696</v>
      </c>
      <c r="B704" s="4" t="s">
        <v>39</v>
      </c>
      <c r="C704" s="4" t="s">
        <v>580</v>
      </c>
      <c r="D704" s="4" t="s">
        <v>40</v>
      </c>
      <c r="E704" s="4" t="s">
        <v>778</v>
      </c>
      <c r="F704" s="4" t="s">
        <v>786</v>
      </c>
      <c r="G704" s="14">
        <v>60000</v>
      </c>
      <c r="H704" s="4">
        <v>0</v>
      </c>
      <c r="I704" s="14">
        <v>60000</v>
      </c>
      <c r="J704" s="14">
        <v>1722</v>
      </c>
      <c r="K704" s="14">
        <v>2881.7</v>
      </c>
      <c r="L704" s="14">
        <v>1824</v>
      </c>
      <c r="M704" s="14">
        <v>4609.8999999999996</v>
      </c>
      <c r="N704" s="14">
        <f t="shared" si="36"/>
        <v>11037.599999999999</v>
      </c>
      <c r="O704" s="14">
        <f t="shared" si="34"/>
        <v>48962.400000000001</v>
      </c>
      <c r="Q704" s="25"/>
      <c r="R704" s="52">
        <f>VLOOKUP(B704,[1]Hoja2!$A$3:$M$774,13,0)</f>
        <v>48962.400000000001</v>
      </c>
      <c r="S704" s="18">
        <f t="shared" si="35"/>
        <v>0</v>
      </c>
    </row>
    <row r="705" spans="1:19" ht="30" x14ac:dyDescent="0.25">
      <c r="A705" s="4">
        <v>697</v>
      </c>
      <c r="B705" s="4" t="s">
        <v>46</v>
      </c>
      <c r="C705" s="4" t="s">
        <v>580</v>
      </c>
      <c r="D705" s="4" t="s">
        <v>21</v>
      </c>
      <c r="E705" s="4" t="s">
        <v>778</v>
      </c>
      <c r="F705" s="4" t="s">
        <v>787</v>
      </c>
      <c r="G705" s="14">
        <v>50000</v>
      </c>
      <c r="H705" s="4">
        <v>0</v>
      </c>
      <c r="I705" s="14">
        <v>50000</v>
      </c>
      <c r="J705" s="14">
        <v>1435</v>
      </c>
      <c r="K705" s="14">
        <v>1854</v>
      </c>
      <c r="L705" s="14">
        <v>1520</v>
      </c>
      <c r="M705" s="14">
        <v>465</v>
      </c>
      <c r="N705" s="14">
        <f t="shared" si="36"/>
        <v>5274</v>
      </c>
      <c r="O705" s="14">
        <f t="shared" si="34"/>
        <v>44726</v>
      </c>
      <c r="Q705" s="25"/>
      <c r="R705" s="52">
        <f>VLOOKUP(B705,[1]Hoja2!$A$3:$M$774,13,0)</f>
        <v>44726</v>
      </c>
      <c r="S705" s="18">
        <f t="shared" si="35"/>
        <v>0</v>
      </c>
    </row>
    <row r="706" spans="1:19" ht="30" x14ac:dyDescent="0.25">
      <c r="A706" s="4">
        <v>698</v>
      </c>
      <c r="B706" s="4" t="s">
        <v>50</v>
      </c>
      <c r="C706" s="4" t="s">
        <v>580</v>
      </c>
      <c r="D706" s="4" t="s">
        <v>21</v>
      </c>
      <c r="E706" s="4" t="s">
        <v>778</v>
      </c>
      <c r="F706" s="4" t="s">
        <v>787</v>
      </c>
      <c r="G706" s="14">
        <v>50000</v>
      </c>
      <c r="H706" s="4">
        <v>0</v>
      </c>
      <c r="I706" s="14">
        <v>50000</v>
      </c>
      <c r="J706" s="14">
        <v>1435</v>
      </c>
      <c r="K706" s="14">
        <v>1627.13</v>
      </c>
      <c r="L706" s="14">
        <v>1520</v>
      </c>
      <c r="M706" s="14">
        <v>1537.45</v>
      </c>
      <c r="N706" s="14">
        <f t="shared" si="36"/>
        <v>6119.58</v>
      </c>
      <c r="O706" s="14">
        <f t="shared" si="34"/>
        <v>43880.42</v>
      </c>
      <c r="Q706" s="25"/>
      <c r="R706" s="52">
        <f>VLOOKUP(B706,[1]Hoja2!$A$3:$M$774,13,0)</f>
        <v>43880.42</v>
      </c>
      <c r="S706" s="18">
        <f t="shared" si="35"/>
        <v>0</v>
      </c>
    </row>
    <row r="707" spans="1:19" ht="24.75" customHeight="1" x14ac:dyDescent="0.25">
      <c r="A707" s="4">
        <v>699</v>
      </c>
      <c r="B707" s="4" t="s">
        <v>53</v>
      </c>
      <c r="C707" s="4" t="s">
        <v>580</v>
      </c>
      <c r="D707" s="4" t="s">
        <v>54</v>
      </c>
      <c r="E707" s="4" t="s">
        <v>780</v>
      </c>
      <c r="F707" s="4" t="s">
        <v>786</v>
      </c>
      <c r="G707" s="14">
        <v>60000</v>
      </c>
      <c r="H707" s="4">
        <v>0</v>
      </c>
      <c r="I707" s="14">
        <v>60000</v>
      </c>
      <c r="J707" s="14">
        <v>1722</v>
      </c>
      <c r="K707" s="14">
        <v>3184.19</v>
      </c>
      <c r="L707" s="14">
        <v>1824</v>
      </c>
      <c r="M707" s="14">
        <v>1937.45</v>
      </c>
      <c r="N707" s="14">
        <f t="shared" si="36"/>
        <v>8667.6400000000012</v>
      </c>
      <c r="O707" s="14">
        <f t="shared" ref="O707:O768" si="37">+I707-N707</f>
        <v>51332.36</v>
      </c>
      <c r="Q707" s="25"/>
      <c r="R707" s="52">
        <f>VLOOKUP(B707,[1]Hoja2!$A$3:$M$774,13,0)</f>
        <v>51332.36</v>
      </c>
      <c r="S707" s="18">
        <f t="shared" si="35"/>
        <v>0</v>
      </c>
    </row>
    <row r="708" spans="1:19" ht="30" x14ac:dyDescent="0.25">
      <c r="A708" s="4">
        <v>700</v>
      </c>
      <c r="B708" s="4" t="s">
        <v>75</v>
      </c>
      <c r="C708" s="4" t="s">
        <v>580</v>
      </c>
      <c r="D708" s="4" t="s">
        <v>21</v>
      </c>
      <c r="E708" s="4" t="s">
        <v>778</v>
      </c>
      <c r="F708" s="4" t="s">
        <v>787</v>
      </c>
      <c r="G708" s="14">
        <v>50000</v>
      </c>
      <c r="H708" s="4">
        <v>0</v>
      </c>
      <c r="I708" s="14">
        <v>50000</v>
      </c>
      <c r="J708" s="14">
        <v>1435</v>
      </c>
      <c r="K708" s="14">
        <v>1627.13</v>
      </c>
      <c r="L708" s="14">
        <v>1520</v>
      </c>
      <c r="M708" s="14">
        <v>2637.45</v>
      </c>
      <c r="N708" s="14">
        <f t="shared" si="36"/>
        <v>7219.58</v>
      </c>
      <c r="O708" s="14">
        <f t="shared" si="37"/>
        <v>42780.42</v>
      </c>
      <c r="Q708" s="25"/>
      <c r="R708" s="52">
        <f>VLOOKUP(B708,[1]Hoja2!$A$3:$M$774,13,0)</f>
        <v>42780.42</v>
      </c>
      <c r="S708" s="18">
        <f t="shared" si="35"/>
        <v>0</v>
      </c>
    </row>
    <row r="709" spans="1:19" ht="30" x14ac:dyDescent="0.25">
      <c r="A709" s="4">
        <v>701</v>
      </c>
      <c r="B709" s="4" t="s">
        <v>79</v>
      </c>
      <c r="C709" s="4" t="s">
        <v>580</v>
      </c>
      <c r="D709" s="4" t="s">
        <v>49</v>
      </c>
      <c r="E709" s="4" t="s">
        <v>778</v>
      </c>
      <c r="F709" s="4" t="s">
        <v>787</v>
      </c>
      <c r="G709" s="14">
        <v>75000</v>
      </c>
      <c r="H709" s="4">
        <v>0</v>
      </c>
      <c r="I709" s="14">
        <v>75000</v>
      </c>
      <c r="J709" s="14">
        <v>2152.5</v>
      </c>
      <c r="K709" s="14">
        <v>6309.38</v>
      </c>
      <c r="L709" s="14">
        <v>2280</v>
      </c>
      <c r="M709" s="14">
        <v>425</v>
      </c>
      <c r="N709" s="14">
        <f t="shared" si="36"/>
        <v>11166.880000000001</v>
      </c>
      <c r="O709" s="14">
        <f t="shared" si="37"/>
        <v>63833.119999999995</v>
      </c>
      <c r="Q709" s="25"/>
      <c r="R709" s="52">
        <f>VLOOKUP(B709,[1]Hoja2!$A$3:$M$774,13,0)</f>
        <v>63833.120000000003</v>
      </c>
      <c r="S709" s="18">
        <f t="shared" si="35"/>
        <v>0</v>
      </c>
    </row>
    <row r="710" spans="1:19" ht="30" x14ac:dyDescent="0.25">
      <c r="A710" s="4">
        <v>702</v>
      </c>
      <c r="B710" s="4" t="s">
        <v>81</v>
      </c>
      <c r="C710" s="4" t="s">
        <v>580</v>
      </c>
      <c r="D710" s="4" t="s">
        <v>34</v>
      </c>
      <c r="E710" s="4" t="s">
        <v>778</v>
      </c>
      <c r="F710" s="4" t="s">
        <v>786</v>
      </c>
      <c r="G710" s="14">
        <v>75000</v>
      </c>
      <c r="H710" s="4">
        <v>0</v>
      </c>
      <c r="I710" s="14">
        <v>75000</v>
      </c>
      <c r="J710" s="14">
        <v>2152.5</v>
      </c>
      <c r="K710" s="14">
        <v>6309.38</v>
      </c>
      <c r="L710" s="14">
        <v>2280</v>
      </c>
      <c r="M710" s="14">
        <v>2470.5</v>
      </c>
      <c r="N710" s="14">
        <f t="shared" si="36"/>
        <v>13212.380000000001</v>
      </c>
      <c r="O710" s="14">
        <f t="shared" si="37"/>
        <v>61787.619999999995</v>
      </c>
      <c r="Q710" s="25"/>
      <c r="R710" s="52">
        <f>VLOOKUP(B710,[1]Hoja2!$A$3:$M$774,13,0)</f>
        <v>61787.62</v>
      </c>
      <c r="S710" s="18">
        <f t="shared" si="35"/>
        <v>0</v>
      </c>
    </row>
    <row r="711" spans="1:19" ht="30" x14ac:dyDescent="0.25">
      <c r="A711" s="4">
        <v>703</v>
      </c>
      <c r="B711" s="4" t="s">
        <v>93</v>
      </c>
      <c r="C711" s="4" t="s">
        <v>580</v>
      </c>
      <c r="D711" s="4" t="s">
        <v>94</v>
      </c>
      <c r="E711" s="4" t="s">
        <v>780</v>
      </c>
      <c r="F711" s="4" t="s">
        <v>787</v>
      </c>
      <c r="G711" s="14">
        <v>50000</v>
      </c>
      <c r="H711" s="4">
        <v>0</v>
      </c>
      <c r="I711" s="14">
        <v>50000</v>
      </c>
      <c r="J711" s="14">
        <v>1435</v>
      </c>
      <c r="K711" s="14">
        <v>1854</v>
      </c>
      <c r="L711" s="14">
        <v>1520</v>
      </c>
      <c r="M711" s="14">
        <v>425</v>
      </c>
      <c r="N711" s="14">
        <f t="shared" si="36"/>
        <v>5234</v>
      </c>
      <c r="O711" s="14">
        <f t="shared" si="37"/>
        <v>44766</v>
      </c>
      <c r="Q711" s="25"/>
      <c r="R711" s="52">
        <f>VLOOKUP(B711,[1]Hoja2!$A$3:$M$774,13,0)</f>
        <v>44766</v>
      </c>
      <c r="S711" s="18">
        <f t="shared" si="35"/>
        <v>0</v>
      </c>
    </row>
    <row r="712" spans="1:19" ht="30" x14ac:dyDescent="0.25">
      <c r="A712" s="4">
        <v>704</v>
      </c>
      <c r="B712" s="4" t="s">
        <v>104</v>
      </c>
      <c r="C712" s="4" t="s">
        <v>580</v>
      </c>
      <c r="D712" s="4" t="s">
        <v>40</v>
      </c>
      <c r="E712" s="4" t="s">
        <v>780</v>
      </c>
      <c r="F712" s="4" t="s">
        <v>787</v>
      </c>
      <c r="G712" s="14">
        <v>60000</v>
      </c>
      <c r="H712" s="4">
        <v>0</v>
      </c>
      <c r="I712" s="14">
        <v>60000</v>
      </c>
      <c r="J712" s="14">
        <v>1722</v>
      </c>
      <c r="K712" s="14">
        <v>3486.68</v>
      </c>
      <c r="L712" s="14">
        <v>1824</v>
      </c>
      <c r="M712" s="14">
        <v>793.5</v>
      </c>
      <c r="N712" s="14">
        <f t="shared" si="36"/>
        <v>7826.18</v>
      </c>
      <c r="O712" s="14">
        <f t="shared" si="37"/>
        <v>52173.82</v>
      </c>
      <c r="Q712" s="25"/>
      <c r="R712" s="52">
        <f>VLOOKUP(B712,[1]Hoja2!$A$3:$M$774,13,0)</f>
        <v>52173.82</v>
      </c>
      <c r="S712" s="18">
        <f t="shared" si="35"/>
        <v>0</v>
      </c>
    </row>
    <row r="713" spans="1:19" ht="30" x14ac:dyDescent="0.25">
      <c r="A713" s="4">
        <v>705</v>
      </c>
      <c r="B713" s="4" t="s">
        <v>112</v>
      </c>
      <c r="C713" s="4" t="s">
        <v>580</v>
      </c>
      <c r="D713" s="4" t="s">
        <v>99</v>
      </c>
      <c r="E713" s="4" t="s">
        <v>780</v>
      </c>
      <c r="F713" s="4" t="s">
        <v>787</v>
      </c>
      <c r="G713" s="14">
        <v>35000</v>
      </c>
      <c r="H713" s="4">
        <v>0</v>
      </c>
      <c r="I713" s="14">
        <v>35000</v>
      </c>
      <c r="J713" s="14">
        <v>1004.5</v>
      </c>
      <c r="K713" s="14">
        <v>0</v>
      </c>
      <c r="L713" s="14">
        <v>1064</v>
      </c>
      <c r="M713" s="14">
        <v>25</v>
      </c>
      <c r="N713" s="14">
        <f t="shared" si="36"/>
        <v>2093.5</v>
      </c>
      <c r="O713" s="14">
        <f t="shared" si="37"/>
        <v>32906.5</v>
      </c>
      <c r="Q713" s="25"/>
      <c r="R713" s="52">
        <f>VLOOKUP(B713,[1]Hoja2!$A$3:$M$774,13,0)</f>
        <v>32906.5</v>
      </c>
      <c r="S713" s="18">
        <f t="shared" si="35"/>
        <v>0</v>
      </c>
    </row>
    <row r="714" spans="1:19" ht="30" x14ac:dyDescent="0.25">
      <c r="A714" s="4">
        <v>706</v>
      </c>
      <c r="B714" s="4" t="s">
        <v>113</v>
      </c>
      <c r="C714" s="4" t="s">
        <v>580</v>
      </c>
      <c r="D714" s="4" t="s">
        <v>21</v>
      </c>
      <c r="E714" s="4" t="s">
        <v>778</v>
      </c>
      <c r="F714" s="4" t="s">
        <v>787</v>
      </c>
      <c r="G714" s="14">
        <v>50000</v>
      </c>
      <c r="H714" s="4">
        <v>0</v>
      </c>
      <c r="I714" s="14">
        <v>50000</v>
      </c>
      <c r="J714" s="14">
        <v>1435</v>
      </c>
      <c r="K714" s="14">
        <v>1854</v>
      </c>
      <c r="L714" s="14">
        <v>1520</v>
      </c>
      <c r="M714" s="14">
        <v>625</v>
      </c>
      <c r="N714" s="14">
        <f t="shared" si="36"/>
        <v>5434</v>
      </c>
      <c r="O714" s="14">
        <f t="shared" si="37"/>
        <v>44566</v>
      </c>
      <c r="Q714" s="25"/>
      <c r="R714" s="52">
        <f>VLOOKUP(B714,[1]Hoja2!$A$3:$M$774,13,0)</f>
        <v>44566</v>
      </c>
      <c r="S714" s="18">
        <f t="shared" ref="S714:S777" si="38">+O714-R714</f>
        <v>0</v>
      </c>
    </row>
    <row r="715" spans="1:19" ht="30" x14ac:dyDescent="0.25">
      <c r="A715" s="4">
        <v>707</v>
      </c>
      <c r="B715" s="4" t="s">
        <v>456</v>
      </c>
      <c r="C715" s="4" t="s">
        <v>580</v>
      </c>
      <c r="D715" s="4" t="s">
        <v>165</v>
      </c>
      <c r="E715" s="4" t="s">
        <v>778</v>
      </c>
      <c r="F715" s="4" t="s">
        <v>787</v>
      </c>
      <c r="G715" s="14">
        <v>50000</v>
      </c>
      <c r="H715" s="4">
        <v>0</v>
      </c>
      <c r="I715" s="14">
        <v>50000</v>
      </c>
      <c r="J715" s="14">
        <v>1435</v>
      </c>
      <c r="K715" s="14">
        <v>1627.13</v>
      </c>
      <c r="L715" s="14">
        <v>1520</v>
      </c>
      <c r="M715" s="14">
        <v>3297.45</v>
      </c>
      <c r="N715" s="14">
        <f t="shared" si="36"/>
        <v>7879.58</v>
      </c>
      <c r="O715" s="14">
        <f t="shared" si="37"/>
        <v>42120.42</v>
      </c>
      <c r="Q715" s="25"/>
      <c r="R715" s="52">
        <f>VLOOKUP(B715,[1]Hoja2!$A$3:$M$774,13,0)</f>
        <v>42120.42</v>
      </c>
      <c r="S715" s="18">
        <f t="shared" si="38"/>
        <v>0</v>
      </c>
    </row>
    <row r="716" spans="1:19" ht="30" x14ac:dyDescent="0.25">
      <c r="A716" s="4">
        <v>708</v>
      </c>
      <c r="B716" s="4" t="s">
        <v>145</v>
      </c>
      <c r="C716" s="4" t="s">
        <v>580</v>
      </c>
      <c r="D716" s="4" t="s">
        <v>45</v>
      </c>
      <c r="E716" s="4" t="s">
        <v>780</v>
      </c>
      <c r="F716" s="4" t="s">
        <v>787</v>
      </c>
      <c r="G716" s="14">
        <v>30000</v>
      </c>
      <c r="H716" s="4">
        <v>0</v>
      </c>
      <c r="I716" s="14">
        <v>30000</v>
      </c>
      <c r="J716" s="14">
        <v>861</v>
      </c>
      <c r="K716" s="14">
        <v>0</v>
      </c>
      <c r="L716" s="14">
        <v>912</v>
      </c>
      <c r="M716" s="14">
        <v>793.5</v>
      </c>
      <c r="N716" s="14">
        <f t="shared" si="36"/>
        <v>2566.5</v>
      </c>
      <c r="O716" s="14">
        <f t="shared" si="37"/>
        <v>27433.5</v>
      </c>
      <c r="Q716" s="25"/>
      <c r="R716" s="52">
        <f>VLOOKUP(B716,[1]Hoja2!$A$3:$M$774,13,0)</f>
        <v>27433.5</v>
      </c>
      <c r="S716" s="18">
        <f t="shared" si="38"/>
        <v>0</v>
      </c>
    </row>
    <row r="717" spans="1:19" ht="30" x14ac:dyDescent="0.25">
      <c r="A717" s="4">
        <v>709</v>
      </c>
      <c r="B717" s="4" t="s">
        <v>146</v>
      </c>
      <c r="C717" s="4" t="s">
        <v>580</v>
      </c>
      <c r="D717" s="4" t="s">
        <v>21</v>
      </c>
      <c r="E717" s="4" t="s">
        <v>778</v>
      </c>
      <c r="F717" s="4" t="s">
        <v>786</v>
      </c>
      <c r="G717" s="14">
        <v>50000</v>
      </c>
      <c r="H717" s="4">
        <v>0</v>
      </c>
      <c r="I717" s="14">
        <v>50000</v>
      </c>
      <c r="J717" s="14">
        <v>1435</v>
      </c>
      <c r="K717" s="14">
        <v>1854</v>
      </c>
      <c r="L717" s="14">
        <v>1520</v>
      </c>
      <c r="M717" s="14">
        <v>1125</v>
      </c>
      <c r="N717" s="14">
        <f t="shared" si="36"/>
        <v>5934</v>
      </c>
      <c r="O717" s="14">
        <f t="shared" si="37"/>
        <v>44066</v>
      </c>
      <c r="Q717" s="25"/>
      <c r="R717" s="52">
        <f>VLOOKUP(B717,[1]Hoja2!$A$3:$M$774,13,0)</f>
        <v>44066</v>
      </c>
      <c r="S717" s="18">
        <f t="shared" si="38"/>
        <v>0</v>
      </c>
    </row>
    <row r="718" spans="1:19" ht="30" x14ac:dyDescent="0.25">
      <c r="A718" s="4">
        <v>710</v>
      </c>
      <c r="B718" s="4" t="s">
        <v>154</v>
      </c>
      <c r="C718" s="4" t="s">
        <v>580</v>
      </c>
      <c r="D718" s="4" t="s">
        <v>21</v>
      </c>
      <c r="E718" s="4" t="s">
        <v>778</v>
      </c>
      <c r="F718" s="4" t="s">
        <v>787</v>
      </c>
      <c r="G718" s="14">
        <v>50000</v>
      </c>
      <c r="H718" s="4">
        <v>0</v>
      </c>
      <c r="I718" s="14">
        <v>50000</v>
      </c>
      <c r="J718" s="14">
        <v>1435</v>
      </c>
      <c r="K718" s="14">
        <v>1627.13</v>
      </c>
      <c r="L718" s="14">
        <v>1520</v>
      </c>
      <c r="M718" s="14">
        <v>2237.4499999999998</v>
      </c>
      <c r="N718" s="14">
        <f t="shared" si="36"/>
        <v>6819.58</v>
      </c>
      <c r="O718" s="14">
        <f t="shared" si="37"/>
        <v>43180.42</v>
      </c>
      <c r="Q718" s="25"/>
      <c r="R718" s="52">
        <f>VLOOKUP(B718,[1]Hoja2!$A$3:$M$774,13,0)</f>
        <v>43180.42</v>
      </c>
      <c r="S718" s="18">
        <f t="shared" si="38"/>
        <v>0</v>
      </c>
    </row>
    <row r="719" spans="1:19" ht="30" x14ac:dyDescent="0.25">
      <c r="A719" s="4">
        <v>711</v>
      </c>
      <c r="B719" s="4" t="s">
        <v>161</v>
      </c>
      <c r="C719" s="4" t="s">
        <v>580</v>
      </c>
      <c r="D719" s="4" t="s">
        <v>21</v>
      </c>
      <c r="E719" s="4" t="s">
        <v>778</v>
      </c>
      <c r="F719" s="4" t="s">
        <v>787</v>
      </c>
      <c r="G719" s="14">
        <v>35000</v>
      </c>
      <c r="H719" s="4">
        <v>0</v>
      </c>
      <c r="I719" s="14">
        <v>35000</v>
      </c>
      <c r="J719" s="14">
        <v>1004.5</v>
      </c>
      <c r="K719" s="14">
        <v>0</v>
      </c>
      <c r="L719" s="14">
        <v>1064</v>
      </c>
      <c r="M719" s="32">
        <v>5931.98</v>
      </c>
      <c r="N719" s="14">
        <f t="shared" si="36"/>
        <v>8000.48</v>
      </c>
      <c r="O719" s="14">
        <f t="shared" si="37"/>
        <v>26999.52</v>
      </c>
      <c r="Q719" s="25"/>
      <c r="R719" s="52">
        <f>VLOOKUP(B719,[1]Hoja2!$A$3:$M$774,13,0)</f>
        <v>26999.52</v>
      </c>
      <c r="S719" s="18">
        <f t="shared" si="38"/>
        <v>0</v>
      </c>
    </row>
    <row r="720" spans="1:19" ht="30" x14ac:dyDescent="0.25">
      <c r="A720" s="4">
        <v>712</v>
      </c>
      <c r="B720" s="4" t="s">
        <v>163</v>
      </c>
      <c r="C720" s="4" t="s">
        <v>580</v>
      </c>
      <c r="D720" s="4" t="s">
        <v>148</v>
      </c>
      <c r="E720" s="4" t="s">
        <v>779</v>
      </c>
      <c r="F720" s="4" t="s">
        <v>786</v>
      </c>
      <c r="G720" s="14">
        <v>11000.47</v>
      </c>
      <c r="H720" s="4">
        <v>0</v>
      </c>
      <c r="I720" s="14">
        <v>11000.47</v>
      </c>
      <c r="J720" s="14">
        <v>315.70999999999998</v>
      </c>
      <c r="K720" s="14">
        <v>0</v>
      </c>
      <c r="L720" s="14">
        <v>334.41</v>
      </c>
      <c r="M720" s="14">
        <v>855</v>
      </c>
      <c r="N720" s="14">
        <f t="shared" si="36"/>
        <v>1505.12</v>
      </c>
      <c r="O720" s="14">
        <f t="shared" si="37"/>
        <v>9495.3499999999985</v>
      </c>
      <c r="Q720" s="25"/>
      <c r="R720" s="52">
        <f>VLOOKUP(B720,[1]Hoja2!$A$3:$M$774,13,0)</f>
        <v>9495.35</v>
      </c>
      <c r="S720" s="18">
        <f t="shared" si="38"/>
        <v>0</v>
      </c>
    </row>
    <row r="721" spans="1:19" ht="30" x14ac:dyDescent="0.25">
      <c r="A721" s="4">
        <v>713</v>
      </c>
      <c r="B721" s="4" t="s">
        <v>164</v>
      </c>
      <c r="C721" s="4" t="s">
        <v>580</v>
      </c>
      <c r="D721" s="4" t="s">
        <v>165</v>
      </c>
      <c r="E721" s="4" t="s">
        <v>778</v>
      </c>
      <c r="F721" s="4" t="s">
        <v>787</v>
      </c>
      <c r="G721" s="14">
        <v>50000</v>
      </c>
      <c r="H721" s="4">
        <v>0</v>
      </c>
      <c r="I721" s="14">
        <v>50000</v>
      </c>
      <c r="J721" s="14">
        <v>1435</v>
      </c>
      <c r="K721" s="14">
        <v>1854</v>
      </c>
      <c r="L721" s="14">
        <v>1520</v>
      </c>
      <c r="M721" s="14">
        <v>25</v>
      </c>
      <c r="N721" s="14">
        <f t="shared" si="36"/>
        <v>4834</v>
      </c>
      <c r="O721" s="14">
        <f t="shared" si="37"/>
        <v>45166</v>
      </c>
      <c r="Q721" s="25"/>
      <c r="R721" s="52">
        <f>VLOOKUP(B721,[1]Hoja2!$A$3:$M$774,13,0)</f>
        <v>45166</v>
      </c>
      <c r="S721" s="18">
        <f t="shared" si="38"/>
        <v>0</v>
      </c>
    </row>
    <row r="722" spans="1:19" ht="30" x14ac:dyDescent="0.25">
      <c r="A722" s="4">
        <v>714</v>
      </c>
      <c r="B722" s="4" t="s">
        <v>168</v>
      </c>
      <c r="C722" s="4" t="s">
        <v>580</v>
      </c>
      <c r="D722" s="4" t="s">
        <v>21</v>
      </c>
      <c r="E722" s="4" t="s">
        <v>778</v>
      </c>
      <c r="F722" s="4" t="s">
        <v>787</v>
      </c>
      <c r="G722" s="32">
        <v>50000</v>
      </c>
      <c r="H722">
        <v>0</v>
      </c>
      <c r="I722" s="32">
        <v>50000</v>
      </c>
      <c r="J722" s="32">
        <v>1435</v>
      </c>
      <c r="K722" s="32">
        <v>1627.13</v>
      </c>
      <c r="L722" s="32">
        <v>1520</v>
      </c>
      <c r="M722" s="32">
        <v>1937.45</v>
      </c>
      <c r="N722" s="14">
        <f t="shared" si="36"/>
        <v>6519.58</v>
      </c>
      <c r="O722" s="14">
        <f t="shared" si="37"/>
        <v>43480.42</v>
      </c>
      <c r="Q722" s="25"/>
      <c r="R722" s="52">
        <f>VLOOKUP(B722,[1]Hoja2!$A$3:$M$774,13,0)</f>
        <v>43480.42</v>
      </c>
      <c r="S722" s="18">
        <f t="shared" si="38"/>
        <v>0</v>
      </c>
    </row>
    <row r="723" spans="1:19" ht="30" x14ac:dyDescent="0.25">
      <c r="A723" s="4">
        <v>715</v>
      </c>
      <c r="B723" s="4" t="s">
        <v>181</v>
      </c>
      <c r="C723" s="4" t="s">
        <v>580</v>
      </c>
      <c r="D723" s="4" t="s">
        <v>21</v>
      </c>
      <c r="E723" s="4" t="s">
        <v>778</v>
      </c>
      <c r="F723" s="4" t="s">
        <v>787</v>
      </c>
      <c r="G723" s="14">
        <v>50000</v>
      </c>
      <c r="H723" s="4">
        <v>0</v>
      </c>
      <c r="I723" s="14">
        <v>50000</v>
      </c>
      <c r="J723" s="14">
        <v>1435</v>
      </c>
      <c r="K723" s="14">
        <v>1854</v>
      </c>
      <c r="L723" s="14">
        <v>1520</v>
      </c>
      <c r="M723">
        <v>145</v>
      </c>
      <c r="N723" s="14">
        <f t="shared" si="36"/>
        <v>4954</v>
      </c>
      <c r="O723" s="14">
        <f t="shared" si="37"/>
        <v>45046</v>
      </c>
      <c r="Q723" s="25"/>
      <c r="R723" s="52">
        <f>VLOOKUP(B723,[1]Hoja2!$A$3:$M$774,13,0)</f>
        <v>45046</v>
      </c>
      <c r="S723" s="18">
        <f t="shared" si="38"/>
        <v>0</v>
      </c>
    </row>
    <row r="724" spans="1:19" ht="30" x14ac:dyDescent="0.25">
      <c r="A724" s="4">
        <v>716</v>
      </c>
      <c r="B724" s="4" t="s">
        <v>191</v>
      </c>
      <c r="C724" s="4" t="s">
        <v>580</v>
      </c>
      <c r="D724" s="4" t="s">
        <v>148</v>
      </c>
      <c r="E724" s="4" t="s">
        <v>779</v>
      </c>
      <c r="F724" s="4" t="s">
        <v>786</v>
      </c>
      <c r="G724" s="14">
        <v>11000</v>
      </c>
      <c r="H724" s="4">
        <v>0</v>
      </c>
      <c r="I724" s="14">
        <v>11000</v>
      </c>
      <c r="J724" s="14">
        <v>315.7</v>
      </c>
      <c r="K724" s="14">
        <v>0</v>
      </c>
      <c r="L724" s="14">
        <v>334.4</v>
      </c>
      <c r="M724" s="14">
        <v>25</v>
      </c>
      <c r="N724" s="14">
        <f t="shared" si="36"/>
        <v>675.09999999999991</v>
      </c>
      <c r="O724" s="14">
        <f t="shared" si="37"/>
        <v>10324.9</v>
      </c>
      <c r="Q724" s="25"/>
      <c r="R724" s="52">
        <f>VLOOKUP(B724,[1]Hoja2!$A$3:$M$774,13,0)</f>
        <v>10324.9</v>
      </c>
      <c r="S724" s="18">
        <f t="shared" si="38"/>
        <v>0</v>
      </c>
    </row>
    <row r="725" spans="1:19" ht="30" x14ac:dyDescent="0.25">
      <c r="A725" s="4">
        <v>717</v>
      </c>
      <c r="B725" s="1" t="s">
        <v>1202</v>
      </c>
      <c r="C725" s="4" t="s">
        <v>580</v>
      </c>
      <c r="D725" s="4" t="s">
        <v>99</v>
      </c>
      <c r="E725" s="4" t="s">
        <v>780</v>
      </c>
      <c r="F725" s="4" t="s">
        <v>786</v>
      </c>
      <c r="G725" s="14">
        <v>35000</v>
      </c>
      <c r="H725" s="4">
        <v>0</v>
      </c>
      <c r="I725" s="14">
        <v>35000</v>
      </c>
      <c r="J725" s="14">
        <v>1004.5</v>
      </c>
      <c r="K725" s="14">
        <v>0</v>
      </c>
      <c r="L725" s="14">
        <v>1064</v>
      </c>
      <c r="M725" s="14">
        <v>425</v>
      </c>
      <c r="N725" s="14">
        <f t="shared" si="36"/>
        <v>2493.5</v>
      </c>
      <c r="O725" s="14">
        <f t="shared" si="37"/>
        <v>32506.5</v>
      </c>
      <c r="Q725" s="25"/>
      <c r="R725" s="52">
        <f>VLOOKUP(B725,[1]Hoja2!$A$3:$M$774,13,0)</f>
        <v>32506.5</v>
      </c>
      <c r="S725" s="18">
        <f t="shared" si="38"/>
        <v>0</v>
      </c>
    </row>
    <row r="726" spans="1:19" ht="30" x14ac:dyDescent="0.25">
      <c r="A726" s="4">
        <v>718</v>
      </c>
      <c r="B726" s="4" t="s">
        <v>195</v>
      </c>
      <c r="C726" s="4" t="s">
        <v>580</v>
      </c>
      <c r="D726" s="4" t="s">
        <v>99</v>
      </c>
      <c r="E726" s="4" t="s">
        <v>780</v>
      </c>
      <c r="F726" s="4" t="s">
        <v>787</v>
      </c>
      <c r="G726" s="14">
        <v>35000</v>
      </c>
      <c r="H726" s="4">
        <v>0</v>
      </c>
      <c r="I726" s="14">
        <v>35000</v>
      </c>
      <c r="J726" s="14">
        <v>1004.5</v>
      </c>
      <c r="K726" s="14">
        <v>0</v>
      </c>
      <c r="L726" s="14">
        <v>1064</v>
      </c>
      <c r="M726" s="14">
        <v>425</v>
      </c>
      <c r="N726" s="14">
        <f t="shared" ref="N726:N780" si="39">+J726+K726+L726+M726</f>
        <v>2493.5</v>
      </c>
      <c r="O726" s="14">
        <f t="shared" si="37"/>
        <v>32506.5</v>
      </c>
      <c r="Q726" s="25"/>
      <c r="R726" s="52">
        <f>VLOOKUP(B726,[1]Hoja2!$A$3:$M$774,13,0)</f>
        <v>32506.5</v>
      </c>
      <c r="S726" s="18">
        <f t="shared" si="38"/>
        <v>0</v>
      </c>
    </row>
    <row r="727" spans="1:19" ht="30" x14ac:dyDescent="0.25">
      <c r="A727" s="4">
        <v>719</v>
      </c>
      <c r="B727" s="4" t="s">
        <v>201</v>
      </c>
      <c r="C727" s="4" t="s">
        <v>580</v>
      </c>
      <c r="D727" s="4" t="s">
        <v>21</v>
      </c>
      <c r="E727" s="4" t="s">
        <v>780</v>
      </c>
      <c r="F727" s="4" t="s">
        <v>786</v>
      </c>
      <c r="G727" s="14">
        <v>35000</v>
      </c>
      <c r="H727" s="4">
        <v>0</v>
      </c>
      <c r="I727" s="14">
        <v>35000</v>
      </c>
      <c r="J727" s="14">
        <v>1004.5</v>
      </c>
      <c r="K727" s="14">
        <v>0</v>
      </c>
      <c r="L727" s="14">
        <v>1064</v>
      </c>
      <c r="M727" s="14">
        <v>25</v>
      </c>
      <c r="N727" s="14">
        <f t="shared" si="39"/>
        <v>2093.5</v>
      </c>
      <c r="O727" s="14">
        <f t="shared" si="37"/>
        <v>32906.5</v>
      </c>
      <c r="Q727" s="25"/>
      <c r="R727" s="52">
        <f>VLOOKUP(B727,[1]Hoja2!$A$3:$M$774,13,0)</f>
        <v>32906.5</v>
      </c>
      <c r="S727" s="18">
        <f t="shared" si="38"/>
        <v>0</v>
      </c>
    </row>
    <row r="728" spans="1:19" ht="30" x14ac:dyDescent="0.25">
      <c r="A728" s="4">
        <v>720</v>
      </c>
      <c r="B728" s="4" t="s">
        <v>202</v>
      </c>
      <c r="C728" s="4" t="s">
        <v>580</v>
      </c>
      <c r="D728" s="4" t="s">
        <v>21</v>
      </c>
      <c r="E728" s="4" t="s">
        <v>780</v>
      </c>
      <c r="F728" s="4" t="s">
        <v>787</v>
      </c>
      <c r="G728" s="14">
        <v>40000</v>
      </c>
      <c r="H728" s="4">
        <v>0</v>
      </c>
      <c r="I728" s="14">
        <v>40000</v>
      </c>
      <c r="J728" s="14">
        <v>1148</v>
      </c>
      <c r="K728" s="14">
        <v>442.65</v>
      </c>
      <c r="L728" s="14">
        <v>1216</v>
      </c>
      <c r="M728" s="14">
        <v>1105</v>
      </c>
      <c r="N728" s="14">
        <f t="shared" si="39"/>
        <v>3911.65</v>
      </c>
      <c r="O728" s="14">
        <f t="shared" si="37"/>
        <v>36088.35</v>
      </c>
      <c r="Q728" s="25"/>
      <c r="R728" s="52">
        <f>VLOOKUP(B728,[1]Hoja2!$A$3:$M$774,13,0)</f>
        <v>36088.35</v>
      </c>
      <c r="S728" s="18">
        <f t="shared" si="38"/>
        <v>0</v>
      </c>
    </row>
    <row r="729" spans="1:19" ht="30" x14ac:dyDescent="0.25">
      <c r="A729" s="4">
        <v>721</v>
      </c>
      <c r="B729" s="4" t="s">
        <v>212</v>
      </c>
      <c r="C729" s="4" t="s">
        <v>580</v>
      </c>
      <c r="D729" s="4" t="s">
        <v>21</v>
      </c>
      <c r="E729" s="4" t="s">
        <v>780</v>
      </c>
      <c r="F729" s="4" t="s">
        <v>787</v>
      </c>
      <c r="G729" s="14">
        <v>30000</v>
      </c>
      <c r="H729" s="4">
        <v>0</v>
      </c>
      <c r="I729" s="14">
        <v>30000</v>
      </c>
      <c r="J729" s="14">
        <v>861</v>
      </c>
      <c r="K729" s="14">
        <v>0</v>
      </c>
      <c r="L729" s="14">
        <v>912</v>
      </c>
      <c r="M729" s="14">
        <v>1135</v>
      </c>
      <c r="N729" s="14">
        <f t="shared" si="39"/>
        <v>2908</v>
      </c>
      <c r="O729" s="14">
        <f t="shared" si="37"/>
        <v>27092</v>
      </c>
      <c r="Q729" s="25"/>
      <c r="R729" s="52">
        <f>VLOOKUP(B729,[1]Hoja2!$A$3:$M$774,13,0)</f>
        <v>27092</v>
      </c>
      <c r="S729" s="18">
        <f t="shared" si="38"/>
        <v>0</v>
      </c>
    </row>
    <row r="730" spans="1:19" ht="30" x14ac:dyDescent="0.25">
      <c r="A730" s="4">
        <v>722</v>
      </c>
      <c r="B730" s="4" t="s">
        <v>222</v>
      </c>
      <c r="C730" s="4" t="s">
        <v>580</v>
      </c>
      <c r="D730" s="4" t="s">
        <v>223</v>
      </c>
      <c r="E730" s="4" t="s">
        <v>778</v>
      </c>
      <c r="F730" s="4" t="s">
        <v>786</v>
      </c>
      <c r="G730" s="14">
        <v>22050</v>
      </c>
      <c r="H730" s="4">
        <v>0</v>
      </c>
      <c r="I730" s="14">
        <v>22050</v>
      </c>
      <c r="J730" s="14">
        <v>632.84</v>
      </c>
      <c r="K730" s="14">
        <v>0</v>
      </c>
      <c r="L730" s="14">
        <v>670.32</v>
      </c>
      <c r="M730" s="14">
        <v>25</v>
      </c>
      <c r="N730" s="14">
        <f t="shared" si="39"/>
        <v>1328.16</v>
      </c>
      <c r="O730" s="14">
        <f t="shared" si="37"/>
        <v>20721.84</v>
      </c>
      <c r="Q730" s="25"/>
      <c r="R730" s="52">
        <f>VLOOKUP(B730,[1]Hoja2!$A$3:$M$774,13,0)</f>
        <v>20721.84</v>
      </c>
      <c r="S730" s="18">
        <f t="shared" si="38"/>
        <v>0</v>
      </c>
    </row>
    <row r="731" spans="1:19" ht="30" x14ac:dyDescent="0.25">
      <c r="A731" s="4">
        <v>723</v>
      </c>
      <c r="B731" s="4" t="s">
        <v>250</v>
      </c>
      <c r="C731" s="4" t="s">
        <v>580</v>
      </c>
      <c r="D731" s="4" t="s">
        <v>135</v>
      </c>
      <c r="E731" s="4" t="s">
        <v>778</v>
      </c>
      <c r="F731" s="4" t="s">
        <v>787</v>
      </c>
      <c r="G731" s="14">
        <v>30000</v>
      </c>
      <c r="H731" s="4">
        <v>0</v>
      </c>
      <c r="I731" s="14">
        <v>30000</v>
      </c>
      <c r="J731" s="14">
        <v>861</v>
      </c>
      <c r="K731" s="14">
        <v>0</v>
      </c>
      <c r="L731" s="14">
        <v>912</v>
      </c>
      <c r="M731" s="14">
        <v>673.5</v>
      </c>
      <c r="N731" s="14">
        <f t="shared" si="39"/>
        <v>2446.5</v>
      </c>
      <c r="O731" s="14">
        <f t="shared" si="37"/>
        <v>27553.5</v>
      </c>
      <c r="Q731" s="25"/>
      <c r="R731" s="52">
        <f>VLOOKUP(B731,[1]Hoja2!$A$3:$M$774,13,0)</f>
        <v>27553.5</v>
      </c>
      <c r="S731" s="18">
        <f t="shared" si="38"/>
        <v>0</v>
      </c>
    </row>
    <row r="732" spans="1:19" ht="30" x14ac:dyDescent="0.25">
      <c r="A732" s="4">
        <v>724</v>
      </c>
      <c r="B732" s="4" t="s">
        <v>258</v>
      </c>
      <c r="C732" s="4" t="s">
        <v>580</v>
      </c>
      <c r="D732" s="4" t="s">
        <v>21</v>
      </c>
      <c r="E732" s="4" t="s">
        <v>780</v>
      </c>
      <c r="F732" s="4" t="s">
        <v>786</v>
      </c>
      <c r="G732" s="14">
        <v>35000</v>
      </c>
      <c r="H732" s="4">
        <v>0</v>
      </c>
      <c r="I732" s="14">
        <v>35000</v>
      </c>
      <c r="J732" s="14">
        <v>1004.5</v>
      </c>
      <c r="K732" s="14">
        <v>0</v>
      </c>
      <c r="L732" s="14">
        <v>1064</v>
      </c>
      <c r="M732" s="14">
        <v>25</v>
      </c>
      <c r="N732" s="14">
        <f t="shared" si="39"/>
        <v>2093.5</v>
      </c>
      <c r="O732" s="14">
        <f t="shared" si="37"/>
        <v>32906.5</v>
      </c>
      <c r="Q732" s="25"/>
      <c r="R732" s="52">
        <f>VLOOKUP(B732,[1]Hoja2!$A$3:$M$774,13,0)</f>
        <v>32906.5</v>
      </c>
      <c r="S732" s="18">
        <f t="shared" si="38"/>
        <v>0</v>
      </c>
    </row>
    <row r="733" spans="1:19" ht="30" x14ac:dyDescent="0.25">
      <c r="A733" s="4">
        <v>725</v>
      </c>
      <c r="B733" s="4" t="s">
        <v>261</v>
      </c>
      <c r="C733" s="4" t="s">
        <v>580</v>
      </c>
      <c r="D733" s="4" t="s">
        <v>21</v>
      </c>
      <c r="E733" s="4" t="s">
        <v>780</v>
      </c>
      <c r="F733" s="4" t="s">
        <v>786</v>
      </c>
      <c r="G733" s="14">
        <v>40000</v>
      </c>
      <c r="H733" s="4">
        <v>0</v>
      </c>
      <c r="I733" s="14">
        <v>40000</v>
      </c>
      <c r="J733" s="14">
        <f>+I733*2.87%</f>
        <v>1148</v>
      </c>
      <c r="K733" s="14">
        <v>442.65</v>
      </c>
      <c r="L733" s="14">
        <f>+I733*3.04%</f>
        <v>1216</v>
      </c>
      <c r="M733" s="14">
        <v>25</v>
      </c>
      <c r="N733" s="14">
        <f t="shared" si="39"/>
        <v>2831.65</v>
      </c>
      <c r="O733" s="14">
        <f>+I733-N733</f>
        <v>37168.35</v>
      </c>
      <c r="Q733" s="25"/>
      <c r="R733" s="52">
        <f>VLOOKUP(B733,[1]Hoja2!$A$3:$M$774,13,0)</f>
        <v>37168.35</v>
      </c>
      <c r="S733" s="18">
        <f t="shared" si="38"/>
        <v>0</v>
      </c>
    </row>
    <row r="734" spans="1:19" ht="30" x14ac:dyDescent="0.25">
      <c r="A734" s="4">
        <v>726</v>
      </c>
      <c r="B734" s="4" t="s">
        <v>273</v>
      </c>
      <c r="C734" s="4" t="s">
        <v>580</v>
      </c>
      <c r="D734" s="4" t="s">
        <v>274</v>
      </c>
      <c r="E734" s="4" t="s">
        <v>778</v>
      </c>
      <c r="F734" s="4" t="s">
        <v>786</v>
      </c>
      <c r="G734" s="32">
        <v>50000</v>
      </c>
      <c r="H734">
        <v>0</v>
      </c>
      <c r="I734" s="32">
        <v>50000</v>
      </c>
      <c r="J734" s="32">
        <v>1435</v>
      </c>
      <c r="K734" s="32">
        <v>1627.13</v>
      </c>
      <c r="L734" s="32">
        <v>1520</v>
      </c>
      <c r="M734" s="32">
        <v>5234.3500000000004</v>
      </c>
      <c r="N734" s="14">
        <f t="shared" si="39"/>
        <v>9816.48</v>
      </c>
      <c r="O734" s="14">
        <f>+I734-N734</f>
        <v>40183.520000000004</v>
      </c>
      <c r="Q734" s="25"/>
      <c r="R734" s="52">
        <f>VLOOKUP(B734,[1]Hoja2!$A$3:$M$774,13,0)</f>
        <v>40183.519999999997</v>
      </c>
      <c r="S734" s="18">
        <f t="shared" si="38"/>
        <v>0</v>
      </c>
    </row>
    <row r="735" spans="1:19" ht="30" x14ac:dyDescent="0.25">
      <c r="A735" s="4">
        <v>727</v>
      </c>
      <c r="B735" s="4" t="s">
        <v>275</v>
      </c>
      <c r="C735" s="4" t="s">
        <v>580</v>
      </c>
      <c r="D735" s="4" t="s">
        <v>21</v>
      </c>
      <c r="E735" s="4" t="s">
        <v>778</v>
      </c>
      <c r="F735" s="4" t="s">
        <v>787</v>
      </c>
      <c r="G735" s="14">
        <v>50000</v>
      </c>
      <c r="H735" s="4">
        <v>0</v>
      </c>
      <c r="I735" s="14">
        <v>50000</v>
      </c>
      <c r="J735" s="14">
        <v>1435</v>
      </c>
      <c r="K735" s="14">
        <v>1854</v>
      </c>
      <c r="L735" s="14">
        <v>1520</v>
      </c>
      <c r="M735" s="14">
        <v>525</v>
      </c>
      <c r="N735" s="14">
        <f>+J735+K735+L735+M735</f>
        <v>5334</v>
      </c>
      <c r="O735" s="14">
        <f>+I735-N735</f>
        <v>44666</v>
      </c>
      <c r="Q735" s="25"/>
      <c r="R735" s="52">
        <f>VLOOKUP(B735,[1]Hoja2!$A$3:$M$774,13,0)</f>
        <v>44666</v>
      </c>
      <c r="S735" s="18">
        <f t="shared" si="38"/>
        <v>0</v>
      </c>
    </row>
    <row r="736" spans="1:19" ht="30" x14ac:dyDescent="0.25">
      <c r="A736" s="4">
        <v>728</v>
      </c>
      <c r="B736" s="4" t="s">
        <v>287</v>
      </c>
      <c r="C736" s="4" t="s">
        <v>580</v>
      </c>
      <c r="D736" s="4" t="s">
        <v>21</v>
      </c>
      <c r="E736" s="4" t="s">
        <v>780</v>
      </c>
      <c r="F736" s="4" t="s">
        <v>787</v>
      </c>
      <c r="G736" s="14">
        <v>45000</v>
      </c>
      <c r="H736" s="4">
        <v>0</v>
      </c>
      <c r="I736" s="14">
        <v>45000</v>
      </c>
      <c r="J736" s="14">
        <f>+I736*2.87%</f>
        <v>1291.5</v>
      </c>
      <c r="K736" s="14">
        <v>1148.33</v>
      </c>
      <c r="L736" s="14">
        <f>+I736*3.04%</f>
        <v>1368</v>
      </c>
      <c r="M736" s="14">
        <v>8058.27</v>
      </c>
      <c r="N736" s="14">
        <f t="shared" si="39"/>
        <v>11866.1</v>
      </c>
      <c r="O736" s="14">
        <f>+I736-N736</f>
        <v>33133.9</v>
      </c>
      <c r="Q736" s="25"/>
      <c r="R736" s="52">
        <f>VLOOKUP(B736,[1]Hoja2!$A$3:$M$774,13,0)</f>
        <v>33133.9</v>
      </c>
      <c r="S736" s="18">
        <f t="shared" si="38"/>
        <v>0</v>
      </c>
    </row>
    <row r="737" spans="1:19" ht="30" x14ac:dyDescent="0.25">
      <c r="A737" s="4">
        <v>729</v>
      </c>
      <c r="B737" s="4" t="s">
        <v>324</v>
      </c>
      <c r="C737" s="4" t="s">
        <v>580</v>
      </c>
      <c r="D737" s="4" t="s">
        <v>325</v>
      </c>
      <c r="E737" s="4" t="s">
        <v>779</v>
      </c>
      <c r="F737" s="4" t="s">
        <v>787</v>
      </c>
      <c r="G737" s="14">
        <v>26250</v>
      </c>
      <c r="H737" s="4">
        <v>0</v>
      </c>
      <c r="I737" s="14">
        <v>26250</v>
      </c>
      <c r="J737" s="14">
        <v>753.38</v>
      </c>
      <c r="K737" s="14">
        <v>0</v>
      </c>
      <c r="L737" s="14">
        <v>798</v>
      </c>
      <c r="M737" s="14">
        <v>25</v>
      </c>
      <c r="N737" s="14">
        <f t="shared" si="39"/>
        <v>1576.38</v>
      </c>
      <c r="O737" s="14">
        <f>+I737-N737</f>
        <v>24673.62</v>
      </c>
      <c r="Q737" s="25"/>
      <c r="R737" s="52">
        <f>VLOOKUP(B737,[1]Hoja2!$A$3:$M$774,13,0)</f>
        <v>24673.62</v>
      </c>
      <c r="S737" s="18">
        <f t="shared" si="38"/>
        <v>0</v>
      </c>
    </row>
    <row r="738" spans="1:19" ht="24.75" customHeight="1" x14ac:dyDescent="0.25">
      <c r="A738" s="4">
        <v>730</v>
      </c>
      <c r="B738" s="4" t="s">
        <v>340</v>
      </c>
      <c r="C738" s="4" t="s">
        <v>580</v>
      </c>
      <c r="D738" s="4" t="s">
        <v>341</v>
      </c>
      <c r="E738" s="4" t="s">
        <v>778</v>
      </c>
      <c r="F738" s="4" t="s">
        <v>786</v>
      </c>
      <c r="G738" s="14">
        <v>22000</v>
      </c>
      <c r="H738" s="4">
        <v>0</v>
      </c>
      <c r="I738" s="14">
        <v>22000</v>
      </c>
      <c r="J738" s="14">
        <v>631.4</v>
      </c>
      <c r="K738" s="14">
        <v>0</v>
      </c>
      <c r="L738" s="14">
        <v>668.8</v>
      </c>
      <c r="M738" s="14">
        <v>3768.25</v>
      </c>
      <c r="N738" s="14">
        <f t="shared" si="39"/>
        <v>5068.45</v>
      </c>
      <c r="O738" s="14">
        <f t="shared" si="37"/>
        <v>16931.55</v>
      </c>
      <c r="Q738" s="25"/>
      <c r="R738" s="52">
        <f>VLOOKUP(B738,[1]Hoja2!$A$3:$M$774,13,0)</f>
        <v>16931.55</v>
      </c>
      <c r="S738" s="18">
        <f t="shared" si="38"/>
        <v>0</v>
      </c>
    </row>
    <row r="739" spans="1:19" ht="30" x14ac:dyDescent="0.25">
      <c r="A739" s="4">
        <v>731</v>
      </c>
      <c r="B739" s="4" t="s">
        <v>344</v>
      </c>
      <c r="C739" s="4" t="s">
        <v>580</v>
      </c>
      <c r="D739" s="4" t="s">
        <v>21</v>
      </c>
      <c r="E739" s="4" t="s">
        <v>778</v>
      </c>
      <c r="F739" s="4" t="s">
        <v>787</v>
      </c>
      <c r="G739" s="14">
        <v>50000</v>
      </c>
      <c r="H739" s="4">
        <v>0</v>
      </c>
      <c r="I739" s="14">
        <v>50000</v>
      </c>
      <c r="J739" s="14">
        <v>1435</v>
      </c>
      <c r="K739" s="14">
        <v>1854</v>
      </c>
      <c r="L739" s="14">
        <v>1520</v>
      </c>
      <c r="M739" s="14">
        <v>25</v>
      </c>
      <c r="N739" s="14">
        <f t="shared" si="39"/>
        <v>4834</v>
      </c>
      <c r="O739" s="14">
        <f t="shared" si="37"/>
        <v>45166</v>
      </c>
      <c r="Q739" s="25"/>
      <c r="R739" s="52">
        <f>VLOOKUP(B739,[1]Hoja2!$A$3:$M$774,13,0)</f>
        <v>45166</v>
      </c>
      <c r="S739" s="18">
        <f t="shared" si="38"/>
        <v>0</v>
      </c>
    </row>
    <row r="740" spans="1:19" ht="30" x14ac:dyDescent="0.25">
      <c r="A740" s="4">
        <v>732</v>
      </c>
      <c r="B740" s="4" t="s">
        <v>345</v>
      </c>
      <c r="C740" s="4" t="s">
        <v>580</v>
      </c>
      <c r="D740" s="4" t="s">
        <v>148</v>
      </c>
      <c r="E740" s="4" t="s">
        <v>778</v>
      </c>
      <c r="F740" s="4" t="s">
        <v>787</v>
      </c>
      <c r="G740" s="14">
        <v>11603.75</v>
      </c>
      <c r="H740" s="4">
        <v>0</v>
      </c>
      <c r="I740" s="14">
        <v>11603.75</v>
      </c>
      <c r="J740" s="14">
        <v>333.03</v>
      </c>
      <c r="K740" s="14">
        <v>0</v>
      </c>
      <c r="L740" s="14">
        <v>352.75</v>
      </c>
      <c r="M740" s="14">
        <v>6802.87</v>
      </c>
      <c r="N740" s="14">
        <f t="shared" si="39"/>
        <v>7488.65</v>
      </c>
      <c r="O740" s="14">
        <f t="shared" si="37"/>
        <v>4115.1000000000004</v>
      </c>
      <c r="Q740" s="25"/>
      <c r="R740" s="52">
        <f>VLOOKUP(B740,[1]Hoja2!$A$3:$M$774,13,0)</f>
        <v>4115.1000000000004</v>
      </c>
      <c r="S740" s="18">
        <f t="shared" si="38"/>
        <v>0</v>
      </c>
    </row>
    <row r="741" spans="1:19" ht="24.75" customHeight="1" x14ac:dyDescent="0.25">
      <c r="A741" s="4">
        <v>733</v>
      </c>
      <c r="B741" s="4" t="s">
        <v>346</v>
      </c>
      <c r="C741" s="4" t="s">
        <v>580</v>
      </c>
      <c r="D741" s="4" t="s">
        <v>21</v>
      </c>
      <c r="E741" s="4" t="s">
        <v>780</v>
      </c>
      <c r="F741" s="4" t="s">
        <v>787</v>
      </c>
      <c r="G741" s="14">
        <v>40000</v>
      </c>
      <c r="H741" s="4">
        <v>0</v>
      </c>
      <c r="I741" s="14">
        <v>40000</v>
      </c>
      <c r="J741" s="14">
        <f>+I741*2.87%</f>
        <v>1148</v>
      </c>
      <c r="K741" s="14">
        <v>442.65</v>
      </c>
      <c r="L741" s="14">
        <f>+I741*3.04%</f>
        <v>1216</v>
      </c>
      <c r="M741" s="14">
        <v>1105</v>
      </c>
      <c r="N741" s="14">
        <f t="shared" si="39"/>
        <v>3911.65</v>
      </c>
      <c r="O741" s="14">
        <f t="shared" si="37"/>
        <v>36088.35</v>
      </c>
      <c r="Q741" s="25"/>
      <c r="R741" s="52">
        <f>VLOOKUP(B741,[1]Hoja2!$A$3:$M$774,13,0)</f>
        <v>36088.35</v>
      </c>
      <c r="S741" s="18">
        <f t="shared" si="38"/>
        <v>0</v>
      </c>
    </row>
    <row r="742" spans="1:19" ht="30" x14ac:dyDescent="0.25">
      <c r="A742" s="4">
        <v>734</v>
      </c>
      <c r="B742" s="4" t="s">
        <v>355</v>
      </c>
      <c r="C742" s="4" t="s">
        <v>580</v>
      </c>
      <c r="D742" s="4" t="s">
        <v>45</v>
      </c>
      <c r="E742" s="4" t="s">
        <v>779</v>
      </c>
      <c r="F742" s="4" t="s">
        <v>787</v>
      </c>
      <c r="G742" s="14">
        <v>21000</v>
      </c>
      <c r="H742" s="4">
        <v>0</v>
      </c>
      <c r="I742" s="14">
        <v>21000</v>
      </c>
      <c r="J742" s="14">
        <v>602.70000000000005</v>
      </c>
      <c r="K742" s="14">
        <v>0</v>
      </c>
      <c r="L742" s="14">
        <v>638.4</v>
      </c>
      <c r="M742" s="14">
        <v>25</v>
      </c>
      <c r="N742" s="14">
        <f t="shared" si="39"/>
        <v>1266.0999999999999</v>
      </c>
      <c r="O742" s="14">
        <f t="shared" si="37"/>
        <v>19733.900000000001</v>
      </c>
      <c r="Q742" s="25"/>
      <c r="R742" s="52">
        <f>VLOOKUP(B742,[1]Hoja2!$A$3:$M$774,13,0)</f>
        <v>19733.900000000001</v>
      </c>
      <c r="S742" s="18">
        <f t="shared" si="38"/>
        <v>0</v>
      </c>
    </row>
    <row r="743" spans="1:19" ht="30" x14ac:dyDescent="0.25">
      <c r="A743" s="4">
        <v>735</v>
      </c>
      <c r="B743" s="4" t="s">
        <v>372</v>
      </c>
      <c r="C743" s="4" t="s">
        <v>580</v>
      </c>
      <c r="D743" s="4" t="s">
        <v>165</v>
      </c>
      <c r="E743" s="4" t="s">
        <v>778</v>
      </c>
      <c r="F743" s="4" t="s">
        <v>787</v>
      </c>
      <c r="G743" s="14">
        <v>50000</v>
      </c>
      <c r="H743" s="4">
        <v>0</v>
      </c>
      <c r="I743" s="14">
        <v>50000</v>
      </c>
      <c r="J743" s="14">
        <v>1435</v>
      </c>
      <c r="K743" s="14">
        <v>1627.13</v>
      </c>
      <c r="L743" s="14">
        <v>1520</v>
      </c>
      <c r="M743" s="14">
        <v>2637.45</v>
      </c>
      <c r="N743" s="14">
        <f t="shared" si="39"/>
        <v>7219.58</v>
      </c>
      <c r="O743" s="14">
        <f t="shared" si="37"/>
        <v>42780.42</v>
      </c>
      <c r="Q743" s="25"/>
      <c r="R743" s="52">
        <f>VLOOKUP(B743,[1]Hoja2!$A$3:$M$774,13,0)</f>
        <v>42780.42</v>
      </c>
      <c r="S743" s="18">
        <f t="shared" si="38"/>
        <v>0</v>
      </c>
    </row>
    <row r="744" spans="1:19" ht="24.75" customHeight="1" x14ac:dyDescent="0.25">
      <c r="A744" s="4">
        <v>736</v>
      </c>
      <c r="B744" s="4" t="s">
        <v>374</v>
      </c>
      <c r="C744" s="4" t="s">
        <v>580</v>
      </c>
      <c r="D744" s="4" t="s">
        <v>21</v>
      </c>
      <c r="E744" s="4" t="s">
        <v>778</v>
      </c>
      <c r="F744" s="4" t="s">
        <v>787</v>
      </c>
      <c r="G744" s="14">
        <v>50000</v>
      </c>
      <c r="H744" s="4">
        <v>0</v>
      </c>
      <c r="I744" s="14">
        <v>50000</v>
      </c>
      <c r="J744" s="14">
        <v>1435</v>
      </c>
      <c r="K744" s="14">
        <v>1854</v>
      </c>
      <c r="L744" s="14">
        <v>1520</v>
      </c>
      <c r="M744" s="14">
        <v>645</v>
      </c>
      <c r="N744" s="14">
        <f t="shared" si="39"/>
        <v>5454</v>
      </c>
      <c r="O744" s="14">
        <f t="shared" si="37"/>
        <v>44546</v>
      </c>
      <c r="Q744" s="25"/>
      <c r="R744" s="52">
        <f>VLOOKUP(B744,[1]Hoja2!$A$3:$M$774,13,0)</f>
        <v>44546</v>
      </c>
      <c r="S744" s="18">
        <f t="shared" si="38"/>
        <v>0</v>
      </c>
    </row>
    <row r="745" spans="1:19" ht="30" x14ac:dyDescent="0.25">
      <c r="A745" s="4">
        <v>737</v>
      </c>
      <c r="B745" s="4" t="s">
        <v>382</v>
      </c>
      <c r="C745" s="4" t="s">
        <v>580</v>
      </c>
      <c r="D745" s="4" t="s">
        <v>45</v>
      </c>
      <c r="E745" s="4" t="s">
        <v>778</v>
      </c>
      <c r="F745" s="4" t="s">
        <v>787</v>
      </c>
      <c r="G745" s="14">
        <v>22050</v>
      </c>
      <c r="H745" s="4">
        <v>0</v>
      </c>
      <c r="I745" s="14">
        <v>22050</v>
      </c>
      <c r="J745" s="14">
        <v>632.84</v>
      </c>
      <c r="K745" s="14">
        <v>0</v>
      </c>
      <c r="L745" s="14">
        <v>670.32</v>
      </c>
      <c r="M745" s="14">
        <v>1537.45</v>
      </c>
      <c r="N745" s="14">
        <f t="shared" si="39"/>
        <v>2840.61</v>
      </c>
      <c r="O745" s="14">
        <f t="shared" si="37"/>
        <v>19209.39</v>
      </c>
      <c r="Q745" s="25"/>
      <c r="R745" s="52">
        <f>VLOOKUP(B745,[1]Hoja2!$A$3:$M$774,13,0)</f>
        <v>19209.39</v>
      </c>
      <c r="S745" s="18">
        <f t="shared" si="38"/>
        <v>0</v>
      </c>
    </row>
    <row r="746" spans="1:19" ht="30" x14ac:dyDescent="0.25">
      <c r="A746" s="4">
        <v>738</v>
      </c>
      <c r="B746" s="4" t="s">
        <v>385</v>
      </c>
      <c r="C746" s="4" t="s">
        <v>580</v>
      </c>
      <c r="D746" s="4" t="s">
        <v>139</v>
      </c>
      <c r="E746" s="4" t="s">
        <v>779</v>
      </c>
      <c r="F746" s="4" t="s">
        <v>787</v>
      </c>
      <c r="G746" s="14">
        <v>11000</v>
      </c>
      <c r="H746" s="4">
        <v>0</v>
      </c>
      <c r="I746" s="14">
        <v>11000</v>
      </c>
      <c r="J746" s="14">
        <v>315.7</v>
      </c>
      <c r="K746" s="14">
        <v>0</v>
      </c>
      <c r="L746" s="14">
        <v>334.4</v>
      </c>
      <c r="M746" s="14">
        <v>25</v>
      </c>
      <c r="N746" s="14">
        <f t="shared" si="39"/>
        <v>675.09999999999991</v>
      </c>
      <c r="O746" s="14">
        <f t="shared" si="37"/>
        <v>10324.9</v>
      </c>
      <c r="Q746" s="25"/>
      <c r="R746" s="52">
        <f>VLOOKUP(B746,[1]Hoja2!$A$3:$M$774,13,0)</f>
        <v>10324.9</v>
      </c>
      <c r="S746" s="18">
        <f t="shared" si="38"/>
        <v>0</v>
      </c>
    </row>
    <row r="747" spans="1:19" ht="30" x14ac:dyDescent="0.25">
      <c r="A747" s="4">
        <v>739</v>
      </c>
      <c r="B747" s="4" t="s">
        <v>387</v>
      </c>
      <c r="C747" s="4" t="s">
        <v>580</v>
      </c>
      <c r="D747" s="4" t="s">
        <v>21</v>
      </c>
      <c r="E747" s="4" t="s">
        <v>780</v>
      </c>
      <c r="F747" s="4" t="s">
        <v>787</v>
      </c>
      <c r="G747" s="14">
        <v>40000</v>
      </c>
      <c r="H747" s="4">
        <v>0</v>
      </c>
      <c r="I747" s="14">
        <v>40000</v>
      </c>
      <c r="J747" s="14">
        <f>+I747*2.87%</f>
        <v>1148</v>
      </c>
      <c r="K747" s="14">
        <v>442.65</v>
      </c>
      <c r="L747" s="14">
        <f>+I747*3.04%</f>
        <v>1216</v>
      </c>
      <c r="M747" s="14">
        <v>25</v>
      </c>
      <c r="N747" s="14">
        <f t="shared" si="39"/>
        <v>2831.65</v>
      </c>
      <c r="O747" s="14">
        <f t="shared" si="37"/>
        <v>37168.35</v>
      </c>
      <c r="Q747" s="25"/>
      <c r="R747" s="52">
        <f>VLOOKUP(B747,[1]Hoja2!$A$3:$M$774,13,0)</f>
        <v>37168.35</v>
      </c>
      <c r="S747" s="18">
        <f t="shared" si="38"/>
        <v>0</v>
      </c>
    </row>
    <row r="748" spans="1:19" ht="30" x14ac:dyDescent="0.25">
      <c r="A748" s="4">
        <v>740</v>
      </c>
      <c r="B748" s="4" t="s">
        <v>392</v>
      </c>
      <c r="C748" s="4" t="s">
        <v>580</v>
      </c>
      <c r="D748" s="4" t="s">
        <v>21</v>
      </c>
      <c r="E748" s="4" t="s">
        <v>780</v>
      </c>
      <c r="F748" s="4" t="s">
        <v>787</v>
      </c>
      <c r="G748" s="14">
        <v>40000</v>
      </c>
      <c r="H748" s="4">
        <v>0</v>
      </c>
      <c r="I748" s="14">
        <v>40000</v>
      </c>
      <c r="J748" s="14">
        <v>1148</v>
      </c>
      <c r="K748" s="14">
        <v>442.65</v>
      </c>
      <c r="L748" s="14">
        <v>1216</v>
      </c>
      <c r="M748" s="14">
        <v>425</v>
      </c>
      <c r="N748" s="14">
        <f t="shared" si="39"/>
        <v>3231.65</v>
      </c>
      <c r="O748" s="14">
        <f t="shared" si="37"/>
        <v>36768.35</v>
      </c>
      <c r="Q748" s="25"/>
      <c r="R748" s="52">
        <f>VLOOKUP(B748,[1]Hoja2!$A$3:$M$774,13,0)</f>
        <v>36768.35</v>
      </c>
      <c r="S748" s="18">
        <f t="shared" si="38"/>
        <v>0</v>
      </c>
    </row>
    <row r="749" spans="1:19" ht="30" x14ac:dyDescent="0.25">
      <c r="A749" s="4">
        <v>741</v>
      </c>
      <c r="B749" s="4" t="s">
        <v>409</v>
      </c>
      <c r="C749" s="4" t="s">
        <v>580</v>
      </c>
      <c r="D749" s="4" t="s">
        <v>21</v>
      </c>
      <c r="E749" s="4" t="s">
        <v>778</v>
      </c>
      <c r="F749" s="4" t="s">
        <v>786</v>
      </c>
      <c r="G749" s="14">
        <v>50000</v>
      </c>
      <c r="H749" s="4">
        <v>0</v>
      </c>
      <c r="I749" s="14">
        <v>50000</v>
      </c>
      <c r="J749" s="14">
        <v>1435</v>
      </c>
      <c r="K749" s="14">
        <v>1854</v>
      </c>
      <c r="L749" s="14">
        <v>1520</v>
      </c>
      <c r="M749" s="14">
        <v>425</v>
      </c>
      <c r="N749" s="14">
        <f t="shared" si="39"/>
        <v>5234</v>
      </c>
      <c r="O749" s="14">
        <f t="shared" si="37"/>
        <v>44766</v>
      </c>
      <c r="Q749" s="25"/>
      <c r="R749" s="52">
        <f>VLOOKUP(B749,[1]Hoja2!$A$3:$M$774,13,0)</f>
        <v>44766</v>
      </c>
      <c r="S749" s="18">
        <f t="shared" si="38"/>
        <v>0</v>
      </c>
    </row>
    <row r="750" spans="1:19" ht="30" x14ac:dyDescent="0.25">
      <c r="A750" s="4">
        <v>742</v>
      </c>
      <c r="B750" s="4" t="s">
        <v>428</v>
      </c>
      <c r="C750" s="4" t="s">
        <v>580</v>
      </c>
      <c r="D750" s="4" t="s">
        <v>148</v>
      </c>
      <c r="E750" s="4" t="s">
        <v>779</v>
      </c>
      <c r="F750" s="4" t="s">
        <v>786</v>
      </c>
      <c r="G750" s="14">
        <v>11000</v>
      </c>
      <c r="H750" s="4">
        <v>0</v>
      </c>
      <c r="I750" s="14">
        <v>11000</v>
      </c>
      <c r="J750" s="14">
        <v>315.7</v>
      </c>
      <c r="K750" s="14">
        <v>0</v>
      </c>
      <c r="L750" s="14">
        <v>334.4</v>
      </c>
      <c r="M750" s="14">
        <v>25</v>
      </c>
      <c r="N750" s="14">
        <f t="shared" si="39"/>
        <v>675.09999999999991</v>
      </c>
      <c r="O750" s="14">
        <f t="shared" si="37"/>
        <v>10324.9</v>
      </c>
      <c r="Q750" s="25"/>
      <c r="R750" s="52">
        <f>VLOOKUP(B750,[1]Hoja2!$A$3:$M$774,13,0)</f>
        <v>10324.9</v>
      </c>
      <c r="S750" s="18">
        <f t="shared" si="38"/>
        <v>0</v>
      </c>
    </row>
    <row r="751" spans="1:19" ht="30" x14ac:dyDescent="0.25">
      <c r="A751" s="4">
        <v>743</v>
      </c>
      <c r="B751" s="4" t="s">
        <v>432</v>
      </c>
      <c r="C751" s="4" t="s">
        <v>580</v>
      </c>
      <c r="D751" s="4" t="s">
        <v>350</v>
      </c>
      <c r="E751" s="4" t="s">
        <v>779</v>
      </c>
      <c r="F751" s="4" t="s">
        <v>787</v>
      </c>
      <c r="G751" s="14">
        <v>21000</v>
      </c>
      <c r="H751" s="4">
        <v>0</v>
      </c>
      <c r="I751" s="14">
        <v>21000</v>
      </c>
      <c r="J751" s="14">
        <v>602.70000000000005</v>
      </c>
      <c r="K751" s="14">
        <v>0</v>
      </c>
      <c r="L751" s="14">
        <v>638.4</v>
      </c>
      <c r="M751" s="14">
        <v>705</v>
      </c>
      <c r="N751" s="14">
        <f t="shared" si="39"/>
        <v>1946.1</v>
      </c>
      <c r="O751" s="14">
        <f t="shared" si="37"/>
        <v>19053.900000000001</v>
      </c>
      <c r="Q751" s="25"/>
      <c r="R751" s="52">
        <f>VLOOKUP(B751,[1]Hoja2!$A$3:$M$774,13,0)</f>
        <v>19053.900000000001</v>
      </c>
      <c r="S751" s="18">
        <f t="shared" si="38"/>
        <v>0</v>
      </c>
    </row>
    <row r="752" spans="1:19" ht="30" x14ac:dyDescent="0.25">
      <c r="A752" s="4">
        <v>744</v>
      </c>
      <c r="B752" s="4" t="s">
        <v>453</v>
      </c>
      <c r="C752" s="4" t="s">
        <v>580</v>
      </c>
      <c r="D752" s="4" t="s">
        <v>341</v>
      </c>
      <c r="E752" s="4" t="s">
        <v>779</v>
      </c>
      <c r="F752" s="4" t="s">
        <v>787</v>
      </c>
      <c r="G752" s="14">
        <v>22050</v>
      </c>
      <c r="H752" s="4">
        <v>0</v>
      </c>
      <c r="I752" s="14">
        <v>22050</v>
      </c>
      <c r="J752" s="14">
        <v>632.84</v>
      </c>
      <c r="K752" s="14">
        <v>0</v>
      </c>
      <c r="L752" s="14">
        <v>670.32</v>
      </c>
      <c r="M752" s="14">
        <v>365</v>
      </c>
      <c r="N752" s="14">
        <f t="shared" si="39"/>
        <v>1668.16</v>
      </c>
      <c r="O752" s="14">
        <f t="shared" si="37"/>
        <v>20381.84</v>
      </c>
      <c r="Q752" s="25"/>
      <c r="R752" s="52">
        <f>VLOOKUP(B752,[1]Hoja2!$A$3:$M$774,13,0)</f>
        <v>20381.84</v>
      </c>
      <c r="S752" s="18">
        <f t="shared" si="38"/>
        <v>0</v>
      </c>
    </row>
    <row r="753" spans="1:19" ht="30" x14ac:dyDescent="0.25">
      <c r="A753" s="4">
        <v>745</v>
      </c>
      <c r="B753" s="4" t="s">
        <v>486</v>
      </c>
      <c r="C753" s="4" t="s">
        <v>580</v>
      </c>
      <c r="D753" s="4" t="s">
        <v>45</v>
      </c>
      <c r="E753" s="4" t="s">
        <v>779</v>
      </c>
      <c r="F753" s="4" t="s">
        <v>787</v>
      </c>
      <c r="G753" s="14">
        <v>22050</v>
      </c>
      <c r="H753" s="4">
        <v>0</v>
      </c>
      <c r="I753" s="14">
        <v>22050</v>
      </c>
      <c r="J753" s="14">
        <v>632.84</v>
      </c>
      <c r="K753" s="14">
        <v>0</v>
      </c>
      <c r="L753" s="14">
        <v>670.32</v>
      </c>
      <c r="M753" s="14">
        <v>25</v>
      </c>
      <c r="N753" s="14">
        <f t="shared" si="39"/>
        <v>1328.16</v>
      </c>
      <c r="O753" s="14">
        <f t="shared" si="37"/>
        <v>20721.84</v>
      </c>
      <c r="Q753" s="25"/>
      <c r="R753" s="52">
        <f>VLOOKUP(B753,[1]Hoja2!$A$3:$M$774,13,0)</f>
        <v>20721.84</v>
      </c>
      <c r="S753" s="18">
        <f t="shared" si="38"/>
        <v>0</v>
      </c>
    </row>
    <row r="754" spans="1:19" ht="30" x14ac:dyDescent="0.25">
      <c r="A754" s="4">
        <v>746</v>
      </c>
      <c r="B754" s="4" t="s">
        <v>488</v>
      </c>
      <c r="C754" s="4" t="s">
        <v>580</v>
      </c>
      <c r="D754" s="4" t="s">
        <v>148</v>
      </c>
      <c r="E754" s="4" t="s">
        <v>779</v>
      </c>
      <c r="F754" s="4" t="s">
        <v>786</v>
      </c>
      <c r="G754" s="14">
        <v>12833.33</v>
      </c>
      <c r="H754" s="4">
        <v>0</v>
      </c>
      <c r="I754" s="14">
        <v>12833.33</v>
      </c>
      <c r="J754" s="14">
        <v>368.32</v>
      </c>
      <c r="K754" s="14">
        <v>0</v>
      </c>
      <c r="L754" s="14">
        <v>390.13</v>
      </c>
      <c r="M754" s="14">
        <v>25</v>
      </c>
      <c r="N754" s="14">
        <f t="shared" si="39"/>
        <v>783.45</v>
      </c>
      <c r="O754" s="14">
        <f t="shared" si="37"/>
        <v>12049.88</v>
      </c>
      <c r="Q754" s="25"/>
      <c r="R754" s="52">
        <f>VLOOKUP(B754,[1]Hoja2!$A$3:$M$774,13,0)</f>
        <v>12049.88</v>
      </c>
      <c r="S754" s="18">
        <f t="shared" si="38"/>
        <v>0</v>
      </c>
    </row>
    <row r="755" spans="1:19" ht="30" x14ac:dyDescent="0.25">
      <c r="A755" s="4">
        <v>747</v>
      </c>
      <c r="B755" s="4" t="s">
        <v>489</v>
      </c>
      <c r="C755" s="4" t="s">
        <v>580</v>
      </c>
      <c r="D755" s="4" t="s">
        <v>148</v>
      </c>
      <c r="E755" s="4" t="s">
        <v>779</v>
      </c>
      <c r="F755" s="4" t="s">
        <v>786</v>
      </c>
      <c r="G755" s="14">
        <v>12833.33</v>
      </c>
      <c r="H755" s="4">
        <v>0</v>
      </c>
      <c r="I755" s="14">
        <v>12833.33</v>
      </c>
      <c r="J755" s="14">
        <v>368.32</v>
      </c>
      <c r="K755" s="14">
        <v>0</v>
      </c>
      <c r="L755" s="14">
        <v>390.13</v>
      </c>
      <c r="M755" s="14">
        <v>25</v>
      </c>
      <c r="N755" s="14">
        <f t="shared" si="39"/>
        <v>783.45</v>
      </c>
      <c r="O755" s="14">
        <f t="shared" si="37"/>
        <v>12049.88</v>
      </c>
      <c r="Q755" s="25"/>
      <c r="R755" s="52">
        <f>VLOOKUP(B755,[1]Hoja2!$A$3:$M$774,13,0)</f>
        <v>12049.88</v>
      </c>
      <c r="S755" s="18">
        <f t="shared" si="38"/>
        <v>0</v>
      </c>
    </row>
    <row r="756" spans="1:19" ht="30" x14ac:dyDescent="0.25">
      <c r="A756" s="4">
        <v>748</v>
      </c>
      <c r="B756" s="4" t="s">
        <v>516</v>
      </c>
      <c r="C756" s="4" t="s">
        <v>580</v>
      </c>
      <c r="D756" s="4" t="s">
        <v>234</v>
      </c>
      <c r="E756" s="4" t="s">
        <v>778</v>
      </c>
      <c r="F756" s="4" t="s">
        <v>786</v>
      </c>
      <c r="G756" s="14">
        <v>11770.47</v>
      </c>
      <c r="H756" s="4">
        <v>0</v>
      </c>
      <c r="I756" s="14">
        <v>11770.47</v>
      </c>
      <c r="J756" s="14">
        <v>337.81</v>
      </c>
      <c r="K756" s="14">
        <v>0</v>
      </c>
      <c r="L756" s="14">
        <v>357.82</v>
      </c>
      <c r="M756" s="14">
        <v>2620.35</v>
      </c>
      <c r="N756" s="14">
        <f t="shared" si="39"/>
        <v>3315.98</v>
      </c>
      <c r="O756" s="14">
        <f t="shared" si="37"/>
        <v>8454.49</v>
      </c>
      <c r="Q756" s="25"/>
      <c r="R756" s="52">
        <f>VLOOKUP(B756,[1]Hoja2!$A$3:$M$774,13,0)</f>
        <v>8454.49</v>
      </c>
      <c r="S756" s="18">
        <f t="shared" si="38"/>
        <v>0</v>
      </c>
    </row>
    <row r="757" spans="1:19" ht="30" x14ac:dyDescent="0.25">
      <c r="A757" s="4">
        <v>749</v>
      </c>
      <c r="B757" s="4" t="s">
        <v>522</v>
      </c>
      <c r="C757" s="4" t="s">
        <v>580</v>
      </c>
      <c r="D757" s="4" t="s">
        <v>350</v>
      </c>
      <c r="E757" s="4" t="s">
        <v>779</v>
      </c>
      <c r="F757" s="4" t="s">
        <v>786</v>
      </c>
      <c r="G757" s="14">
        <v>25000</v>
      </c>
      <c r="H757" s="4">
        <v>0</v>
      </c>
      <c r="I757" s="14">
        <v>25000</v>
      </c>
      <c r="J757" s="14">
        <v>717.5</v>
      </c>
      <c r="K757" s="14">
        <v>0</v>
      </c>
      <c r="L757" s="14">
        <v>760</v>
      </c>
      <c r="M757" s="14">
        <v>1257.3</v>
      </c>
      <c r="N757" s="14">
        <f t="shared" si="39"/>
        <v>2734.8</v>
      </c>
      <c r="O757" s="14">
        <f t="shared" si="37"/>
        <v>22265.200000000001</v>
      </c>
      <c r="Q757" s="25"/>
      <c r="R757" s="52">
        <f>VLOOKUP(B757,[1]Hoja2!$A$3:$M$774,13,0)</f>
        <v>22265.200000000001</v>
      </c>
      <c r="S757" s="18">
        <f t="shared" si="38"/>
        <v>0</v>
      </c>
    </row>
    <row r="758" spans="1:19" ht="30" x14ac:dyDescent="0.25">
      <c r="A758" s="4">
        <v>750</v>
      </c>
      <c r="B758" s="4" t="s">
        <v>612</v>
      </c>
      <c r="C758" s="4" t="s">
        <v>580</v>
      </c>
      <c r="D758" s="4" t="s">
        <v>45</v>
      </c>
      <c r="E758" s="4" t="s">
        <v>778</v>
      </c>
      <c r="F758" s="4" t="s">
        <v>787</v>
      </c>
      <c r="G758" s="14">
        <v>22050</v>
      </c>
      <c r="H758" s="4">
        <v>0</v>
      </c>
      <c r="I758" s="14">
        <v>22050</v>
      </c>
      <c r="J758" s="14">
        <v>632.84</v>
      </c>
      <c r="K758" s="14">
        <v>0</v>
      </c>
      <c r="L758" s="14">
        <v>670.32</v>
      </c>
      <c r="M758" s="14">
        <v>1121</v>
      </c>
      <c r="N758" s="14">
        <f t="shared" si="39"/>
        <v>2424.16</v>
      </c>
      <c r="O758" s="14">
        <f t="shared" si="37"/>
        <v>19625.84</v>
      </c>
      <c r="Q758" s="25"/>
      <c r="R758" s="52">
        <f>VLOOKUP(B758,[1]Hoja2!$A$3:$M$774,13,0)</f>
        <v>19625.84</v>
      </c>
      <c r="S758" s="18">
        <f t="shared" si="38"/>
        <v>0</v>
      </c>
    </row>
    <row r="759" spans="1:19" ht="30" x14ac:dyDescent="0.25">
      <c r="A759" s="4">
        <v>751</v>
      </c>
      <c r="B759" s="4" t="s">
        <v>615</v>
      </c>
      <c r="C759" s="4" t="s">
        <v>580</v>
      </c>
      <c r="D759" s="4" t="s">
        <v>21</v>
      </c>
      <c r="E759" s="4" t="s">
        <v>778</v>
      </c>
      <c r="F759" s="4" t="s">
        <v>787</v>
      </c>
      <c r="G759" s="14">
        <v>50000</v>
      </c>
      <c r="H759" s="4">
        <v>0</v>
      </c>
      <c r="I759" s="14">
        <v>50000</v>
      </c>
      <c r="J759" s="14">
        <v>1435</v>
      </c>
      <c r="K759" s="14">
        <v>1854</v>
      </c>
      <c r="L759" s="14">
        <v>1520</v>
      </c>
      <c r="M759" s="14">
        <v>1373.5</v>
      </c>
      <c r="N759" s="14">
        <f t="shared" si="39"/>
        <v>6182.5</v>
      </c>
      <c r="O759" s="14">
        <f t="shared" si="37"/>
        <v>43817.5</v>
      </c>
      <c r="Q759" s="25"/>
      <c r="R759" s="52">
        <f>VLOOKUP(B759,[1]Hoja2!$A$3:$M$774,13,0)</f>
        <v>43817.5</v>
      </c>
      <c r="S759" s="18">
        <f t="shared" si="38"/>
        <v>0</v>
      </c>
    </row>
    <row r="760" spans="1:19" ht="30" x14ac:dyDescent="0.25">
      <c r="A760" s="4">
        <v>752</v>
      </c>
      <c r="B760" s="4" t="s">
        <v>629</v>
      </c>
      <c r="C760" s="4" t="s">
        <v>580</v>
      </c>
      <c r="D760" s="4" t="s">
        <v>87</v>
      </c>
      <c r="E760" s="4" t="s">
        <v>778</v>
      </c>
      <c r="F760" s="4" t="s">
        <v>787</v>
      </c>
      <c r="G760" s="14">
        <v>45000</v>
      </c>
      <c r="H760" s="4">
        <v>0</v>
      </c>
      <c r="I760" s="14">
        <v>45000</v>
      </c>
      <c r="J760" s="14">
        <v>1291.5</v>
      </c>
      <c r="K760" s="14">
        <v>1148.33</v>
      </c>
      <c r="L760" s="14">
        <v>1368</v>
      </c>
      <c r="M760">
        <v>25</v>
      </c>
      <c r="N760" s="14">
        <f t="shared" si="39"/>
        <v>3832.83</v>
      </c>
      <c r="O760" s="14">
        <f t="shared" si="37"/>
        <v>41167.17</v>
      </c>
      <c r="Q760" s="25"/>
      <c r="R760" s="52">
        <f>VLOOKUP(B760,[1]Hoja2!$A$3:$M$774,13,0)</f>
        <v>41167.17</v>
      </c>
      <c r="S760" s="18">
        <f t="shared" si="38"/>
        <v>0</v>
      </c>
    </row>
    <row r="761" spans="1:19" ht="30" x14ac:dyDescent="0.25">
      <c r="A761" s="4">
        <v>753</v>
      </c>
      <c r="B761" s="4" t="s">
        <v>632</v>
      </c>
      <c r="C761" s="4" t="s">
        <v>580</v>
      </c>
      <c r="D761" s="4" t="s">
        <v>21</v>
      </c>
      <c r="E761" s="4" t="s">
        <v>780</v>
      </c>
      <c r="F761" s="4" t="s">
        <v>786</v>
      </c>
      <c r="G761" s="14">
        <v>40000</v>
      </c>
      <c r="H761" s="4">
        <v>0</v>
      </c>
      <c r="I761" s="14">
        <v>40000</v>
      </c>
      <c r="J761" s="14">
        <v>1148</v>
      </c>
      <c r="K761" s="14">
        <v>442.65</v>
      </c>
      <c r="L761" s="14">
        <v>1216</v>
      </c>
      <c r="M761" s="14">
        <v>425</v>
      </c>
      <c r="N761" s="14">
        <f t="shared" si="39"/>
        <v>3231.65</v>
      </c>
      <c r="O761" s="14">
        <f t="shared" si="37"/>
        <v>36768.35</v>
      </c>
      <c r="Q761" s="25"/>
      <c r="R761" s="52">
        <f>VLOOKUP(B761,[1]Hoja2!$A$3:$M$774,13,0)</f>
        <v>36768.35</v>
      </c>
      <c r="S761" s="18">
        <f t="shared" si="38"/>
        <v>0</v>
      </c>
    </row>
    <row r="762" spans="1:19" ht="30" x14ac:dyDescent="0.25">
      <c r="A762" s="4">
        <v>754</v>
      </c>
      <c r="B762" s="4" t="s">
        <v>639</v>
      </c>
      <c r="C762" s="4" t="s">
        <v>580</v>
      </c>
      <c r="D762" s="4" t="s">
        <v>227</v>
      </c>
      <c r="E762" s="4" t="s">
        <v>778</v>
      </c>
      <c r="F762" s="4" t="s">
        <v>786</v>
      </c>
      <c r="G762" s="14">
        <v>19292.87</v>
      </c>
      <c r="H762" s="4">
        <v>0</v>
      </c>
      <c r="I762" s="14">
        <v>19292.87</v>
      </c>
      <c r="J762" s="14">
        <v>553.71</v>
      </c>
      <c r="K762" s="14">
        <v>0</v>
      </c>
      <c r="L762" s="14">
        <v>586.5</v>
      </c>
      <c r="M762" s="14">
        <v>25</v>
      </c>
      <c r="N762" s="14">
        <f t="shared" si="39"/>
        <v>1165.21</v>
      </c>
      <c r="O762" s="14">
        <f t="shared" si="37"/>
        <v>18127.66</v>
      </c>
      <c r="Q762" s="25"/>
      <c r="R762" s="52">
        <f>VLOOKUP(B762,[1]Hoja2!$A$3:$M$774,13,0)</f>
        <v>18127.66</v>
      </c>
      <c r="S762" s="18">
        <f t="shared" si="38"/>
        <v>0</v>
      </c>
    </row>
    <row r="763" spans="1:19" ht="30" x14ac:dyDescent="0.25">
      <c r="A763" s="4">
        <v>755</v>
      </c>
      <c r="B763" s="4" t="s">
        <v>656</v>
      </c>
      <c r="C763" s="4" t="s">
        <v>580</v>
      </c>
      <c r="D763" s="4" t="s">
        <v>21</v>
      </c>
      <c r="E763" s="4" t="s">
        <v>780</v>
      </c>
      <c r="F763" s="4" t="s">
        <v>787</v>
      </c>
      <c r="G763" s="14">
        <v>50000</v>
      </c>
      <c r="H763" s="4">
        <v>0</v>
      </c>
      <c r="I763" s="14">
        <v>50000</v>
      </c>
      <c r="J763" s="14">
        <v>1435</v>
      </c>
      <c r="K763" s="14">
        <v>1627.13</v>
      </c>
      <c r="L763" s="14">
        <v>1520</v>
      </c>
      <c r="M763" s="14">
        <v>1637.45</v>
      </c>
      <c r="N763" s="14">
        <f t="shared" si="39"/>
        <v>6219.58</v>
      </c>
      <c r="O763" s="14">
        <f t="shared" si="37"/>
        <v>43780.42</v>
      </c>
      <c r="Q763" s="25"/>
      <c r="R763" s="52">
        <f>VLOOKUP(B763,[1]Hoja2!$A$3:$M$774,13,0)</f>
        <v>43780.42</v>
      </c>
      <c r="S763" s="18">
        <f t="shared" si="38"/>
        <v>0</v>
      </c>
    </row>
    <row r="764" spans="1:19" ht="31.5" customHeight="1" x14ac:dyDescent="0.25">
      <c r="A764" s="4">
        <v>756</v>
      </c>
      <c r="B764" s="4" t="s">
        <v>658</v>
      </c>
      <c r="C764" s="4" t="s">
        <v>580</v>
      </c>
      <c r="D764" s="4" t="s">
        <v>21</v>
      </c>
      <c r="E764" s="4" t="s">
        <v>780</v>
      </c>
      <c r="F764" s="4" t="s">
        <v>787</v>
      </c>
      <c r="G764" s="14">
        <v>45000</v>
      </c>
      <c r="H764" s="4">
        <v>0</v>
      </c>
      <c r="I764" s="14">
        <v>45000</v>
      </c>
      <c r="J764" s="14">
        <f>+I764*2.87%</f>
        <v>1291.5</v>
      </c>
      <c r="K764" s="14">
        <v>1148.33</v>
      </c>
      <c r="L764" s="14">
        <f>+I764*3.04%</f>
        <v>1368</v>
      </c>
      <c r="M764" s="14">
        <v>185</v>
      </c>
      <c r="N764" s="14">
        <f t="shared" si="39"/>
        <v>3992.83</v>
      </c>
      <c r="O764" s="14">
        <f t="shared" si="37"/>
        <v>41007.17</v>
      </c>
      <c r="Q764" s="25"/>
      <c r="R764" s="52">
        <f>VLOOKUP(B764,[1]Hoja2!$A$3:$M$774,13,0)</f>
        <v>41007.17</v>
      </c>
      <c r="S764" s="18">
        <f t="shared" si="38"/>
        <v>0</v>
      </c>
    </row>
    <row r="765" spans="1:19" ht="30" x14ac:dyDescent="0.25">
      <c r="A765" s="4">
        <v>757</v>
      </c>
      <c r="B765" s="4" t="s">
        <v>662</v>
      </c>
      <c r="C765" s="4" t="s">
        <v>580</v>
      </c>
      <c r="D765" s="4" t="s">
        <v>148</v>
      </c>
      <c r="E765" s="4" t="s">
        <v>779</v>
      </c>
      <c r="F765" s="4" t="s">
        <v>787</v>
      </c>
      <c r="G765" s="14">
        <v>26250</v>
      </c>
      <c r="H765" s="4">
        <v>0</v>
      </c>
      <c r="I765" s="14">
        <v>26250</v>
      </c>
      <c r="J765" s="14">
        <v>753.38</v>
      </c>
      <c r="K765" s="14">
        <v>0</v>
      </c>
      <c r="L765" s="14">
        <v>798</v>
      </c>
      <c r="M765" s="14">
        <v>673.5</v>
      </c>
      <c r="N765" s="14">
        <f t="shared" si="39"/>
        <v>2224.88</v>
      </c>
      <c r="O765" s="14">
        <f t="shared" si="37"/>
        <v>24025.119999999999</v>
      </c>
      <c r="Q765" s="25"/>
      <c r="R765" s="52">
        <f>VLOOKUP(B765,[1]Hoja2!$A$3:$M$774,13,0)</f>
        <v>24025.119999999999</v>
      </c>
      <c r="S765" s="18">
        <f t="shared" si="38"/>
        <v>0</v>
      </c>
    </row>
    <row r="766" spans="1:19" ht="30" x14ac:dyDescent="0.25">
      <c r="A766" s="4">
        <v>758</v>
      </c>
      <c r="B766" s="4" t="s">
        <v>666</v>
      </c>
      <c r="C766" s="4" t="s">
        <v>580</v>
      </c>
      <c r="D766" s="4" t="s">
        <v>148</v>
      </c>
      <c r="E766" s="4" t="s">
        <v>779</v>
      </c>
      <c r="F766" s="4" t="s">
        <v>787</v>
      </c>
      <c r="G766" s="14">
        <v>12833.33</v>
      </c>
      <c r="H766" s="4">
        <v>0</v>
      </c>
      <c r="I766" s="14">
        <v>12833.33</v>
      </c>
      <c r="J766" s="14">
        <v>368.32</v>
      </c>
      <c r="K766" s="14">
        <v>0</v>
      </c>
      <c r="L766" s="14">
        <v>390.13</v>
      </c>
      <c r="M766" s="14">
        <v>25</v>
      </c>
      <c r="N766" s="14">
        <f t="shared" si="39"/>
        <v>783.45</v>
      </c>
      <c r="O766" s="14">
        <f t="shared" si="37"/>
        <v>12049.88</v>
      </c>
      <c r="Q766" s="25"/>
      <c r="R766" s="52">
        <f>VLOOKUP(B766,[1]Hoja2!$A$3:$M$774,13,0)</f>
        <v>12049.88</v>
      </c>
      <c r="S766" s="18">
        <f t="shared" si="38"/>
        <v>0</v>
      </c>
    </row>
    <row r="767" spans="1:19" ht="30" x14ac:dyDescent="0.25">
      <c r="A767" s="4">
        <v>759</v>
      </c>
      <c r="B767" s="4" t="s">
        <v>277</v>
      </c>
      <c r="C767" s="4" t="s">
        <v>580</v>
      </c>
      <c r="D767" s="4" t="s">
        <v>278</v>
      </c>
      <c r="E767" s="4" t="s">
        <v>780</v>
      </c>
      <c r="F767" s="4" t="s">
        <v>786</v>
      </c>
      <c r="G767" s="14">
        <v>26250</v>
      </c>
      <c r="H767" s="4">
        <v>0</v>
      </c>
      <c r="I767" s="14">
        <v>26250</v>
      </c>
      <c r="J767" s="14">
        <v>753.38</v>
      </c>
      <c r="K767" s="14">
        <v>0</v>
      </c>
      <c r="L767" s="14">
        <v>798</v>
      </c>
      <c r="M767" s="14">
        <v>25</v>
      </c>
      <c r="N767" s="14">
        <f t="shared" si="39"/>
        <v>1576.38</v>
      </c>
      <c r="O767" s="14">
        <f t="shared" si="37"/>
        <v>24673.62</v>
      </c>
      <c r="Q767" s="25"/>
      <c r="R767" s="52">
        <f>VLOOKUP(B767,[1]Hoja2!$A$3:$M$774,13,0)</f>
        <v>24673.62</v>
      </c>
      <c r="S767" s="18">
        <f t="shared" si="38"/>
        <v>0</v>
      </c>
    </row>
    <row r="768" spans="1:19" ht="30" x14ac:dyDescent="0.25">
      <c r="A768" s="4">
        <v>760</v>
      </c>
      <c r="B768" s="4" t="s">
        <v>1193</v>
      </c>
      <c r="C768" s="4" t="s">
        <v>580</v>
      </c>
      <c r="D768" s="4" t="s">
        <v>94</v>
      </c>
      <c r="E768" s="4" t="s">
        <v>778</v>
      </c>
      <c r="F768" s="4" t="s">
        <v>787</v>
      </c>
      <c r="G768" s="14">
        <v>50000</v>
      </c>
      <c r="H768" s="4">
        <v>0</v>
      </c>
      <c r="I768" s="14">
        <v>50000</v>
      </c>
      <c r="J768" s="14">
        <v>1435</v>
      </c>
      <c r="K768" s="14">
        <v>1854</v>
      </c>
      <c r="L768" s="14">
        <v>1520</v>
      </c>
      <c r="M768">
        <v>425</v>
      </c>
      <c r="N768" s="14">
        <f t="shared" si="39"/>
        <v>5234</v>
      </c>
      <c r="O768" s="14">
        <f t="shared" si="37"/>
        <v>44766</v>
      </c>
      <c r="Q768" s="25"/>
      <c r="R768" s="52">
        <f>VLOOKUP(B768,[1]Hoja2!$A$3:$M$774,13,0)</f>
        <v>44766</v>
      </c>
      <c r="S768" s="18">
        <f t="shared" si="38"/>
        <v>0</v>
      </c>
    </row>
    <row r="769" spans="1:19" ht="24.75" customHeight="1" x14ac:dyDescent="0.25">
      <c r="A769" s="4">
        <v>761</v>
      </c>
      <c r="B769" s="4" t="s">
        <v>1123</v>
      </c>
      <c r="C769" s="4" t="s">
        <v>580</v>
      </c>
      <c r="D769" s="4" t="s">
        <v>227</v>
      </c>
      <c r="E769" s="4" t="s">
        <v>779</v>
      </c>
      <c r="F769" s="4" t="s">
        <v>786</v>
      </c>
      <c r="G769" s="14">
        <v>15000</v>
      </c>
      <c r="H769" s="4">
        <v>0</v>
      </c>
      <c r="I769" s="14">
        <v>15000</v>
      </c>
      <c r="J769" s="14">
        <v>430.5</v>
      </c>
      <c r="K769" s="14">
        <v>0</v>
      </c>
      <c r="L769" s="14">
        <v>456</v>
      </c>
      <c r="M769" s="14">
        <v>495</v>
      </c>
      <c r="N769" s="14">
        <f t="shared" si="39"/>
        <v>1381.5</v>
      </c>
      <c r="O769" s="14">
        <f t="shared" ref="O769:O780" si="40">+I769-N769</f>
        <v>13618.5</v>
      </c>
      <c r="Q769" s="25"/>
      <c r="R769" s="52">
        <f>VLOOKUP(B769,[1]Hoja2!$A$3:$M$774,13,0)</f>
        <v>13618.5</v>
      </c>
      <c r="S769" s="18">
        <f t="shared" si="38"/>
        <v>0</v>
      </c>
    </row>
    <row r="770" spans="1:19" ht="24.75" customHeight="1" x14ac:dyDescent="0.25">
      <c r="A770" s="4">
        <v>762</v>
      </c>
      <c r="B770" s="4" t="s">
        <v>690</v>
      </c>
      <c r="C770" s="4" t="s">
        <v>580</v>
      </c>
      <c r="D770" s="4" t="s">
        <v>40</v>
      </c>
      <c r="E770" s="4" t="s">
        <v>778</v>
      </c>
      <c r="F770" s="4" t="s">
        <v>786</v>
      </c>
      <c r="G770" s="14">
        <v>60000</v>
      </c>
      <c r="H770" s="4">
        <v>0</v>
      </c>
      <c r="I770" s="14">
        <v>60000</v>
      </c>
      <c r="J770" s="14">
        <v>1722</v>
      </c>
      <c r="K770" s="14">
        <v>3486.68</v>
      </c>
      <c r="L770" s="14">
        <v>1824</v>
      </c>
      <c r="M770" s="14">
        <v>1125</v>
      </c>
      <c r="N770" s="14">
        <f t="shared" si="39"/>
        <v>8157.68</v>
      </c>
      <c r="O770" s="14">
        <f t="shared" si="40"/>
        <v>51842.32</v>
      </c>
      <c r="Q770" s="25"/>
      <c r="R770" s="52">
        <f>VLOOKUP(B770,[1]Hoja2!$A$3:$M$774,13,0)</f>
        <v>51842.32</v>
      </c>
      <c r="S770" s="18">
        <f t="shared" si="38"/>
        <v>0</v>
      </c>
    </row>
    <row r="771" spans="1:19" ht="30" x14ac:dyDescent="0.25">
      <c r="A771" s="4">
        <v>763</v>
      </c>
      <c r="B771" s="4" t="s">
        <v>708</v>
      </c>
      <c r="C771" s="4" t="s">
        <v>580</v>
      </c>
      <c r="D771" s="4" t="s">
        <v>40</v>
      </c>
      <c r="E771" s="4" t="s">
        <v>778</v>
      </c>
      <c r="F771" s="4" t="s">
        <v>787</v>
      </c>
      <c r="G771" s="14">
        <v>60000</v>
      </c>
      <c r="H771" s="4">
        <v>0</v>
      </c>
      <c r="I771" s="14">
        <v>60000</v>
      </c>
      <c r="J771" s="14">
        <v>1722</v>
      </c>
      <c r="K771" s="14">
        <v>3486.68</v>
      </c>
      <c r="L771" s="14">
        <v>1824</v>
      </c>
      <c r="M771" s="14">
        <v>1785</v>
      </c>
      <c r="N771" s="14">
        <f t="shared" si="39"/>
        <v>8817.68</v>
      </c>
      <c r="O771" s="14">
        <f t="shared" si="40"/>
        <v>51182.32</v>
      </c>
      <c r="Q771" s="25"/>
      <c r="R771" s="52">
        <f>VLOOKUP(B771,[1]Hoja2!$A$3:$M$774,13,0)</f>
        <v>51182.32</v>
      </c>
      <c r="S771" s="18">
        <f t="shared" si="38"/>
        <v>0</v>
      </c>
    </row>
    <row r="772" spans="1:19" ht="30" x14ac:dyDescent="0.25">
      <c r="A772" s="4">
        <v>764</v>
      </c>
      <c r="B772" s="4" t="s">
        <v>721</v>
      </c>
      <c r="C772" s="4" t="s">
        <v>580</v>
      </c>
      <c r="D772" s="4" t="s">
        <v>165</v>
      </c>
      <c r="E772" s="4" t="s">
        <v>778</v>
      </c>
      <c r="F772" s="4" t="s">
        <v>787</v>
      </c>
      <c r="G772" s="14">
        <v>50000</v>
      </c>
      <c r="H772" s="4">
        <v>0</v>
      </c>
      <c r="I772" s="14">
        <v>50000</v>
      </c>
      <c r="J772" s="14">
        <v>1435</v>
      </c>
      <c r="K772" s="14">
        <v>1854</v>
      </c>
      <c r="L772" s="14">
        <v>1520</v>
      </c>
      <c r="M772" s="14">
        <v>1513.5</v>
      </c>
      <c r="N772" s="14">
        <f t="shared" si="39"/>
        <v>6322.5</v>
      </c>
      <c r="O772" s="14">
        <f t="shared" si="40"/>
        <v>43677.5</v>
      </c>
      <c r="Q772" s="25"/>
      <c r="R772" s="52">
        <f>VLOOKUP(B772,[1]Hoja2!$A$3:$M$774,13,0)</f>
        <v>43677.5</v>
      </c>
      <c r="S772" s="18">
        <f t="shared" si="38"/>
        <v>0</v>
      </c>
    </row>
    <row r="773" spans="1:19" ht="30" x14ac:dyDescent="0.25">
      <c r="A773" s="4">
        <v>765</v>
      </c>
      <c r="B773" s="4" t="s">
        <v>724</v>
      </c>
      <c r="C773" s="4" t="s">
        <v>580</v>
      </c>
      <c r="D773" s="4" t="s">
        <v>31</v>
      </c>
      <c r="E773" s="4" t="s">
        <v>778</v>
      </c>
      <c r="F773" s="4" t="s">
        <v>786</v>
      </c>
      <c r="G773" s="14">
        <v>60000</v>
      </c>
      <c r="H773" s="4">
        <v>0</v>
      </c>
      <c r="I773" s="14">
        <v>60000</v>
      </c>
      <c r="J773" s="14">
        <v>1722</v>
      </c>
      <c r="K773" s="14">
        <v>3184.19</v>
      </c>
      <c r="L773" s="14">
        <v>1824</v>
      </c>
      <c r="M773" s="14">
        <v>3234.45</v>
      </c>
      <c r="N773" s="14">
        <f>+J773+K773+L773+M773</f>
        <v>9964.64</v>
      </c>
      <c r="O773" s="14">
        <f t="shared" si="40"/>
        <v>50035.360000000001</v>
      </c>
      <c r="Q773" s="25"/>
      <c r="R773" s="52">
        <f>VLOOKUP(B773,[1]Hoja2!$A$3:$M$774,13,0)</f>
        <v>50035.360000000001</v>
      </c>
      <c r="S773" s="18">
        <f t="shared" si="38"/>
        <v>0</v>
      </c>
    </row>
    <row r="774" spans="1:19" ht="30" x14ac:dyDescent="0.25">
      <c r="A774" s="4">
        <v>766</v>
      </c>
      <c r="B774" s="4" t="s">
        <v>667</v>
      </c>
      <c r="C774" s="4" t="s">
        <v>580</v>
      </c>
      <c r="D774" s="4" t="s">
        <v>160</v>
      </c>
      <c r="E774" s="4" t="s">
        <v>779</v>
      </c>
      <c r="F774" s="4" t="s">
        <v>786</v>
      </c>
      <c r="G774" s="14">
        <v>11000</v>
      </c>
      <c r="H774" s="4">
        <v>0</v>
      </c>
      <c r="I774" s="14">
        <v>11000</v>
      </c>
      <c r="J774" s="14">
        <v>315.7</v>
      </c>
      <c r="K774" s="14">
        <v>0</v>
      </c>
      <c r="L774" s="14">
        <v>334.4</v>
      </c>
      <c r="M774" s="14">
        <v>25</v>
      </c>
      <c r="N774" s="14">
        <f t="shared" si="39"/>
        <v>675.09999999999991</v>
      </c>
      <c r="O774" s="14">
        <f t="shared" si="40"/>
        <v>10324.9</v>
      </c>
      <c r="Q774" s="25"/>
      <c r="R774" s="52">
        <f>VLOOKUP(B774,[1]Hoja2!$A$3:$M$774,13,0)</f>
        <v>10324.9</v>
      </c>
      <c r="S774" s="18">
        <f t="shared" si="38"/>
        <v>0</v>
      </c>
    </row>
    <row r="775" spans="1:19" ht="30" x14ac:dyDescent="0.25">
      <c r="A775" s="4">
        <v>767</v>
      </c>
      <c r="B775" s="4" t="s">
        <v>733</v>
      </c>
      <c r="C775" s="4" t="s">
        <v>580</v>
      </c>
      <c r="D775" s="4" t="s">
        <v>21</v>
      </c>
      <c r="E775" s="4" t="s">
        <v>778</v>
      </c>
      <c r="F775" s="4" t="s">
        <v>786</v>
      </c>
      <c r="G775" s="14">
        <v>50000</v>
      </c>
      <c r="H775" s="4">
        <v>0</v>
      </c>
      <c r="I775" s="14">
        <v>50000</v>
      </c>
      <c r="J775" s="14">
        <v>1435</v>
      </c>
      <c r="K775" s="14">
        <v>1854</v>
      </c>
      <c r="L775" s="14">
        <v>1520</v>
      </c>
      <c r="M775" s="14">
        <v>1657.3</v>
      </c>
      <c r="N775" s="14">
        <f t="shared" si="39"/>
        <v>6466.3</v>
      </c>
      <c r="O775" s="14">
        <f t="shared" si="40"/>
        <v>43533.7</v>
      </c>
      <c r="Q775" s="25"/>
      <c r="R775" s="52">
        <f>VLOOKUP(B775,[1]Hoja2!$A$3:$M$774,13,0)</f>
        <v>43533.7</v>
      </c>
      <c r="S775" s="18">
        <f t="shared" si="38"/>
        <v>0</v>
      </c>
    </row>
    <row r="776" spans="1:19" ht="30" x14ac:dyDescent="0.25">
      <c r="A776" s="4">
        <v>768</v>
      </c>
      <c r="B776" s="4" t="s">
        <v>742</v>
      </c>
      <c r="C776" s="4" t="s">
        <v>580</v>
      </c>
      <c r="D776" s="4" t="s">
        <v>165</v>
      </c>
      <c r="E776" s="4" t="s">
        <v>778</v>
      </c>
      <c r="F776" s="4" t="s">
        <v>787</v>
      </c>
      <c r="G776" s="14">
        <v>50000</v>
      </c>
      <c r="H776" s="4">
        <v>0</v>
      </c>
      <c r="I776" s="14">
        <v>50000</v>
      </c>
      <c r="J776" s="14">
        <v>1435</v>
      </c>
      <c r="K776" s="14">
        <v>1854</v>
      </c>
      <c r="L776" s="14">
        <v>1520</v>
      </c>
      <c r="M776" s="14">
        <v>625</v>
      </c>
      <c r="N776" s="14">
        <f t="shared" si="39"/>
        <v>5434</v>
      </c>
      <c r="O776" s="14">
        <f t="shared" si="40"/>
        <v>44566</v>
      </c>
      <c r="Q776" s="25"/>
      <c r="R776" s="52">
        <f>VLOOKUP(B776,[1]Hoja2!$A$3:$M$774,13,0)</f>
        <v>44566</v>
      </c>
      <c r="S776" s="18">
        <f t="shared" si="38"/>
        <v>0</v>
      </c>
    </row>
    <row r="777" spans="1:19" ht="24.75" customHeight="1" x14ac:dyDescent="0.25">
      <c r="A777" s="4">
        <v>769</v>
      </c>
      <c r="B777" s="4" t="s">
        <v>753</v>
      </c>
      <c r="C777" s="4" t="s">
        <v>580</v>
      </c>
      <c r="D777" s="4" t="s">
        <v>165</v>
      </c>
      <c r="E777" s="4" t="s">
        <v>780</v>
      </c>
      <c r="F777" s="4" t="s">
        <v>787</v>
      </c>
      <c r="G777" s="14">
        <v>50000</v>
      </c>
      <c r="H777" s="4">
        <v>0</v>
      </c>
      <c r="I777" s="14">
        <v>50000</v>
      </c>
      <c r="J777" s="14">
        <v>1435</v>
      </c>
      <c r="K777" s="14">
        <v>1854</v>
      </c>
      <c r="L777" s="14">
        <v>1520</v>
      </c>
      <c r="M777" s="14">
        <v>425</v>
      </c>
      <c r="N777" s="14">
        <f t="shared" si="39"/>
        <v>5234</v>
      </c>
      <c r="O777" s="14">
        <f t="shared" si="40"/>
        <v>44766</v>
      </c>
      <c r="Q777" s="25"/>
      <c r="R777" s="52">
        <f>VLOOKUP(B777,[1]Hoja2!$A$3:$M$774,13,0)</f>
        <v>44766</v>
      </c>
      <c r="S777" s="18">
        <f t="shared" si="38"/>
        <v>0</v>
      </c>
    </row>
    <row r="778" spans="1:19" ht="24.75" customHeight="1" x14ac:dyDescent="0.25">
      <c r="A778" s="4">
        <v>770</v>
      </c>
      <c r="B778" s="4" t="s">
        <v>760</v>
      </c>
      <c r="C778" s="4" t="s">
        <v>580</v>
      </c>
      <c r="D778" s="4" t="s">
        <v>31</v>
      </c>
      <c r="E778" s="4" t="s">
        <v>778</v>
      </c>
      <c r="F778" s="4" t="s">
        <v>786</v>
      </c>
      <c r="G778" s="14">
        <v>60000</v>
      </c>
      <c r="H778" s="4">
        <v>0</v>
      </c>
      <c r="I778" s="14">
        <v>60000</v>
      </c>
      <c r="J778" s="14">
        <v>1722</v>
      </c>
      <c r="K778" s="14">
        <v>3486.68</v>
      </c>
      <c r="L778" s="14">
        <v>1824</v>
      </c>
      <c r="M778" s="14">
        <v>3135.8</v>
      </c>
      <c r="N778" s="14">
        <f t="shared" si="39"/>
        <v>10168.48</v>
      </c>
      <c r="O778" s="14">
        <f t="shared" si="40"/>
        <v>49831.520000000004</v>
      </c>
      <c r="Q778" s="25"/>
      <c r="R778" s="52">
        <f>VLOOKUP(B778,[1]Hoja2!$A$3:$M$774,13,0)</f>
        <v>49831.519999999997</v>
      </c>
      <c r="S778" s="18">
        <f>+O778-R778</f>
        <v>0</v>
      </c>
    </row>
    <row r="779" spans="1:19" ht="30" x14ac:dyDescent="0.25">
      <c r="A779" s="4">
        <v>771</v>
      </c>
      <c r="B779" s="4" t="s">
        <v>768</v>
      </c>
      <c r="C779" s="4" t="s">
        <v>580</v>
      </c>
      <c r="D779" s="4" t="s">
        <v>21</v>
      </c>
      <c r="E779" s="4" t="s">
        <v>778</v>
      </c>
      <c r="F779" s="4" t="s">
        <v>786</v>
      </c>
      <c r="G779" s="14">
        <v>50000</v>
      </c>
      <c r="H779" s="4">
        <v>0</v>
      </c>
      <c r="I779" s="14">
        <v>50000</v>
      </c>
      <c r="J779" s="14">
        <v>1435</v>
      </c>
      <c r="K779" s="14">
        <v>1854</v>
      </c>
      <c r="L779" s="14">
        <v>1520</v>
      </c>
      <c r="M779" s="14">
        <v>425</v>
      </c>
      <c r="N779" s="14">
        <f t="shared" si="39"/>
        <v>5234</v>
      </c>
      <c r="O779" s="14">
        <f t="shared" si="40"/>
        <v>44766</v>
      </c>
      <c r="Q779" s="25"/>
      <c r="R779" s="52">
        <f>VLOOKUP(B779,[1]Hoja2!$A$3:$M$774,13,0)</f>
        <v>44766</v>
      </c>
      <c r="S779" s="18">
        <f>+O779-R779</f>
        <v>0</v>
      </c>
    </row>
    <row r="780" spans="1:19" ht="34.5" customHeight="1" x14ac:dyDescent="0.25">
      <c r="A780" s="4">
        <v>772</v>
      </c>
      <c r="B780" s="4" t="s">
        <v>772</v>
      </c>
      <c r="C780" s="4" t="s">
        <v>580</v>
      </c>
      <c r="D780" s="4" t="s">
        <v>31</v>
      </c>
      <c r="E780" s="4" t="s">
        <v>778</v>
      </c>
      <c r="F780" s="4" t="s">
        <v>786</v>
      </c>
      <c r="G780" s="14">
        <v>60000</v>
      </c>
      <c r="H780" s="4">
        <v>0</v>
      </c>
      <c r="I780" s="14">
        <v>60000</v>
      </c>
      <c r="J780" s="14">
        <v>1722</v>
      </c>
      <c r="K780" s="14">
        <v>2881.7</v>
      </c>
      <c r="L780" s="14">
        <v>1824</v>
      </c>
      <c r="M780" s="14">
        <v>3449.9</v>
      </c>
      <c r="N780" s="14">
        <f t="shared" si="39"/>
        <v>9877.6</v>
      </c>
      <c r="O780" s="14">
        <f t="shared" si="40"/>
        <v>50122.400000000001</v>
      </c>
      <c r="Q780" s="25"/>
      <c r="R780" s="52">
        <f>VLOOKUP(B780,[1]Hoja2!$A$3:$M$774,13,0)</f>
        <v>50122.400000000001</v>
      </c>
      <c r="S780" s="18">
        <f>+O780-R780</f>
        <v>0</v>
      </c>
    </row>
    <row r="781" spans="1:19" ht="24.75" customHeight="1" x14ac:dyDescent="0.25">
      <c r="A781" s="4"/>
      <c r="B781" s="4"/>
      <c r="C781" s="4"/>
      <c r="D781" s="4"/>
      <c r="E781" s="4"/>
      <c r="F781" s="4"/>
      <c r="G781" s="5"/>
      <c r="H781" s="4"/>
      <c r="I781" s="5"/>
      <c r="J781" s="5"/>
      <c r="K781" s="5"/>
      <c r="L781" s="5"/>
      <c r="M781" s="5"/>
      <c r="N781" s="5"/>
      <c r="O781" s="5"/>
    </row>
    <row r="782" spans="1:19" s="2" customFormat="1" ht="24.75" customHeight="1" thickBot="1" x14ac:dyDescent="0.3">
      <c r="G782" s="8">
        <f t="shared" ref="G782:O782" si="41">SUM(G9:G781)</f>
        <v>24222791.049999993</v>
      </c>
      <c r="H782" s="8">
        <f t="shared" si="41"/>
        <v>0</v>
      </c>
      <c r="I782" s="8">
        <f t="shared" si="41"/>
        <v>24222791.049999993</v>
      </c>
      <c r="J782" s="8">
        <f t="shared" si="41"/>
        <v>695194.3899999992</v>
      </c>
      <c r="K782" s="8">
        <f t="shared" si="41"/>
        <v>835038.03000000108</v>
      </c>
      <c r="L782" s="8">
        <f t="shared" si="41"/>
        <v>731828.03000000527</v>
      </c>
      <c r="M782" s="8">
        <f t="shared" si="41"/>
        <v>1572775.5199999977</v>
      </c>
      <c r="N782" s="8">
        <f t="shared" si="41"/>
        <v>3834835.9700000212</v>
      </c>
      <c r="O782" s="8">
        <f t="shared" si="41"/>
        <v>20387955.080000047</v>
      </c>
      <c r="Q782" s="37"/>
      <c r="R782" s="37"/>
      <c r="S782" s="45"/>
    </row>
    <row r="783" spans="1:19" ht="24.75" customHeight="1" thickTop="1" x14ac:dyDescent="0.4">
      <c r="R783" s="22"/>
    </row>
    <row r="784" spans="1:19" ht="24.75" customHeight="1" x14ac:dyDescent="0.25">
      <c r="G784" s="32"/>
      <c r="H784"/>
      <c r="I784" s="32"/>
      <c r="J784" s="32"/>
      <c r="K784" s="32"/>
      <c r="L784" s="32"/>
      <c r="M784" s="32"/>
      <c r="N784" s="32"/>
      <c r="O784" s="32"/>
    </row>
    <row r="785" spans="2:15" ht="24.75" customHeight="1" x14ac:dyDescent="0.25">
      <c r="F785" s="12"/>
      <c r="G785" s="12"/>
      <c r="H785" s="12"/>
    </row>
    <row r="786" spans="2:15" ht="24.75" customHeight="1" x14ac:dyDescent="0.25">
      <c r="F786" s="55" t="s">
        <v>1341</v>
      </c>
      <c r="G786" s="55"/>
      <c r="H786" s="55"/>
    </row>
    <row r="787" spans="2:15" ht="24.75" customHeight="1" x14ac:dyDescent="0.4">
      <c r="F787" s="56" t="s">
        <v>946</v>
      </c>
      <c r="G787" s="56"/>
      <c r="H787" s="56"/>
      <c r="M787" s="22"/>
    </row>
    <row r="788" spans="2:15" ht="24.75" customHeight="1" x14ac:dyDescent="0.25">
      <c r="B788" s="4"/>
      <c r="D788" s="18"/>
      <c r="H788" s="27"/>
    </row>
    <row r="789" spans="2:15" ht="24.75" customHeight="1" x14ac:dyDescent="0.25">
      <c r="B789" s="4"/>
      <c r="H789" s="35"/>
      <c r="I789" s="35"/>
      <c r="J789" s="35"/>
      <c r="K789" s="35"/>
      <c r="L789" s="35"/>
      <c r="M789" s="35"/>
      <c r="N789" s="35"/>
      <c r="O789" s="35"/>
    </row>
    <row r="790" spans="2:15" ht="24.75" customHeight="1" x14ac:dyDescent="0.25">
      <c r="B790" s="4"/>
      <c r="G790" s="32"/>
      <c r="H790"/>
      <c r="I790" s="32"/>
      <c r="J790" s="32"/>
      <c r="K790" s="32"/>
      <c r="L790" s="32"/>
      <c r="M790" s="32"/>
      <c r="N790" s="32"/>
      <c r="O790" s="32"/>
    </row>
    <row r="791" spans="2:15" ht="24.75" customHeight="1" x14ac:dyDescent="0.25">
      <c r="B791" s="4"/>
    </row>
    <row r="792" spans="2:15" ht="24.75" customHeight="1" x14ac:dyDescent="0.25">
      <c r="B792" s="4"/>
      <c r="H792" s="27"/>
    </row>
    <row r="793" spans="2:15" ht="24.75" customHeight="1" x14ac:dyDescent="0.25">
      <c r="B793" s="4"/>
      <c r="H793" s="52"/>
      <c r="I793" s="52"/>
      <c r="J793" s="52"/>
      <c r="K793" s="52"/>
      <c r="L793" s="52"/>
      <c r="M793" s="52"/>
      <c r="N793" s="52"/>
      <c r="O793" s="52"/>
    </row>
    <row r="794" spans="2:15" ht="24.75" customHeight="1" x14ac:dyDescent="0.25">
      <c r="B794" s="4"/>
      <c r="H794" s="27"/>
    </row>
    <row r="795" spans="2:15" ht="24.75" customHeight="1" x14ac:dyDescent="0.25">
      <c r="B795" s="4"/>
      <c r="H795" s="27"/>
    </row>
    <row r="796" spans="2:15" ht="24.75" customHeight="1" x14ac:dyDescent="0.25">
      <c r="B796" s="4"/>
      <c r="H796" s="27"/>
    </row>
    <row r="797" spans="2:15" ht="24.75" customHeight="1" x14ac:dyDescent="0.25">
      <c r="B797" s="4"/>
      <c r="H797" s="27"/>
    </row>
    <row r="798" spans="2:15" ht="24.75" customHeight="1" x14ac:dyDescent="0.25">
      <c r="B798" s="4"/>
      <c r="H798" s="27"/>
    </row>
    <row r="799" spans="2:15" ht="24.75" customHeight="1" x14ac:dyDescent="0.25">
      <c r="B799" s="4"/>
      <c r="H799" s="27"/>
    </row>
    <row r="800" spans="2:15" ht="24.75" customHeight="1" x14ac:dyDescent="0.25">
      <c r="B800" s="4"/>
      <c r="H800" s="27"/>
    </row>
    <row r="801" spans="2:8" ht="24.75" customHeight="1" x14ac:dyDescent="0.25">
      <c r="B801" s="4"/>
      <c r="H801" s="27"/>
    </row>
    <row r="802" spans="2:8" ht="24.75" customHeight="1" x14ac:dyDescent="0.25">
      <c r="B802" s="4"/>
      <c r="D802" s="1">
        <f>SUM(D790:D801)</f>
        <v>0</v>
      </c>
      <c r="H802" s="27"/>
    </row>
    <row r="803" spans="2:8" ht="24.75" customHeight="1" x14ac:dyDescent="0.25">
      <c r="B803" s="4"/>
      <c r="H803" s="27"/>
    </row>
    <row r="804" spans="2:8" ht="24.75" customHeight="1" x14ac:dyDescent="0.25">
      <c r="B804" s="4"/>
    </row>
    <row r="805" spans="2:8" ht="24.75" customHeight="1" x14ac:dyDescent="0.25">
      <c r="B805" s="4"/>
    </row>
    <row r="806" spans="2:8" ht="24.75" customHeight="1" x14ac:dyDescent="0.25">
      <c r="B806" s="4"/>
    </row>
    <row r="807" spans="2:8" ht="24.75" customHeight="1" x14ac:dyDescent="0.25">
      <c r="B807" s="4"/>
    </row>
    <row r="808" spans="2:8" ht="24.75" customHeight="1" x14ac:dyDescent="0.25">
      <c r="B808" s="4"/>
    </row>
    <row r="809" spans="2:8" ht="24.75" customHeight="1" x14ac:dyDescent="0.25">
      <c r="B809" s="4"/>
    </row>
    <row r="810" spans="2:8" ht="24.75" customHeight="1" x14ac:dyDescent="0.25">
      <c r="B810" s="4"/>
    </row>
    <row r="811" spans="2:8" ht="24.75" customHeight="1" x14ac:dyDescent="0.25">
      <c r="B811" s="4"/>
    </row>
    <row r="812" spans="2:8" ht="24.75" customHeight="1" x14ac:dyDescent="0.25">
      <c r="B812" s="4"/>
    </row>
    <row r="813" spans="2:8" ht="24.75" customHeight="1" x14ac:dyDescent="0.25">
      <c r="B813" s="4"/>
    </row>
    <row r="814" spans="2:8" ht="24.75" customHeight="1" x14ac:dyDescent="0.25">
      <c r="B814" s="4"/>
    </row>
    <row r="815" spans="2:8" ht="24.75" customHeight="1" x14ac:dyDescent="0.25">
      <c r="B815" s="4"/>
    </row>
    <row r="816" spans="2:8" ht="24.75" customHeight="1" x14ac:dyDescent="0.25">
      <c r="B816" s="4"/>
    </row>
    <row r="817" spans="2:2" ht="24.75" customHeight="1" x14ac:dyDescent="0.25">
      <c r="B817" s="4"/>
    </row>
    <row r="818" spans="2:2" ht="24.75" customHeight="1" x14ac:dyDescent="0.25">
      <c r="B818" s="4"/>
    </row>
    <row r="819" spans="2:2" ht="24.75" customHeight="1" x14ac:dyDescent="0.25">
      <c r="B819" s="4"/>
    </row>
    <row r="820" spans="2:2" ht="24.75" customHeight="1" x14ac:dyDescent="0.25">
      <c r="B820" s="4"/>
    </row>
    <row r="821" spans="2:2" ht="24.75" customHeight="1" x14ac:dyDescent="0.25">
      <c r="B821" s="4"/>
    </row>
    <row r="822" spans="2:2" ht="24.75" customHeight="1" x14ac:dyDescent="0.25">
      <c r="B822" s="4"/>
    </row>
    <row r="823" spans="2:2" ht="24.75" customHeight="1" x14ac:dyDescent="0.25">
      <c r="B823" s="4"/>
    </row>
    <row r="824" spans="2:2" ht="24.75" customHeight="1" x14ac:dyDescent="0.25">
      <c r="B824" s="4"/>
    </row>
    <row r="825" spans="2:2" ht="24.75" customHeight="1" x14ac:dyDescent="0.25">
      <c r="B825" s="4"/>
    </row>
    <row r="826" spans="2:2" ht="24.75" customHeight="1" x14ac:dyDescent="0.25">
      <c r="B826" s="4"/>
    </row>
    <row r="827" spans="2:2" ht="24.75" customHeight="1" x14ac:dyDescent="0.25">
      <c r="B827" s="4"/>
    </row>
    <row r="828" spans="2:2" ht="24.75" customHeight="1" x14ac:dyDescent="0.25">
      <c r="B828" s="4"/>
    </row>
    <row r="829" spans="2:2" ht="24.75" customHeight="1" x14ac:dyDescent="0.25">
      <c r="B829" s="4"/>
    </row>
    <row r="830" spans="2:2" ht="24.75" customHeight="1" x14ac:dyDescent="0.25">
      <c r="B830" s="4"/>
    </row>
    <row r="831" spans="2:2" ht="24.75" customHeight="1" x14ac:dyDescent="0.25">
      <c r="B831" s="4"/>
    </row>
    <row r="832" spans="2:2" ht="24.75" customHeight="1" x14ac:dyDescent="0.25">
      <c r="B832" s="4"/>
    </row>
    <row r="833" spans="2:2" ht="24.75" customHeight="1" x14ac:dyDescent="0.25">
      <c r="B833" s="4"/>
    </row>
    <row r="834" spans="2:2" ht="24.75" customHeight="1" x14ac:dyDescent="0.25">
      <c r="B834" s="4"/>
    </row>
    <row r="835" spans="2:2" ht="24.75" customHeight="1" x14ac:dyDescent="0.25">
      <c r="B835" s="4"/>
    </row>
    <row r="836" spans="2:2" ht="24.75" customHeight="1" x14ac:dyDescent="0.25">
      <c r="B836" s="4"/>
    </row>
    <row r="837" spans="2:2" ht="24.75" customHeight="1" x14ac:dyDescent="0.25">
      <c r="B837" s="4"/>
    </row>
    <row r="838" spans="2:2" ht="24.75" customHeight="1" x14ac:dyDescent="0.25">
      <c r="B838" s="4"/>
    </row>
    <row r="839" spans="2:2" ht="24.75" customHeight="1" x14ac:dyDescent="0.25">
      <c r="B839" s="4"/>
    </row>
    <row r="840" spans="2:2" ht="24.75" customHeight="1" x14ac:dyDescent="0.25">
      <c r="B840" s="4"/>
    </row>
    <row r="841" spans="2:2" ht="24.75" customHeight="1" x14ac:dyDescent="0.25">
      <c r="B841" s="4"/>
    </row>
    <row r="842" spans="2:2" ht="24.75" customHeight="1" x14ac:dyDescent="0.25">
      <c r="B842" s="4"/>
    </row>
    <row r="843" spans="2:2" ht="24.75" customHeight="1" x14ac:dyDescent="0.25">
      <c r="B843" s="4"/>
    </row>
    <row r="844" spans="2:2" ht="24.75" customHeight="1" x14ac:dyDescent="0.25">
      <c r="B844" s="4"/>
    </row>
    <row r="845" spans="2:2" ht="24.75" customHeight="1" x14ac:dyDescent="0.25">
      <c r="B845" s="4"/>
    </row>
    <row r="846" spans="2:2" ht="24.75" customHeight="1" x14ac:dyDescent="0.25">
      <c r="B846" s="4"/>
    </row>
    <row r="847" spans="2:2" ht="24.75" customHeight="1" x14ac:dyDescent="0.25">
      <c r="B847" s="4"/>
    </row>
    <row r="848" spans="2:2" ht="24.75" customHeight="1" x14ac:dyDescent="0.25">
      <c r="B848" s="4"/>
    </row>
    <row r="849" spans="2:2" ht="24.75" customHeight="1" x14ac:dyDescent="0.25">
      <c r="B849" s="4"/>
    </row>
    <row r="850" spans="2:2" ht="24.75" customHeight="1" x14ac:dyDescent="0.25">
      <c r="B850" s="4"/>
    </row>
    <row r="851" spans="2:2" ht="24.75" customHeight="1" x14ac:dyDescent="0.25">
      <c r="B851" s="4"/>
    </row>
    <row r="852" spans="2:2" ht="24.75" customHeight="1" x14ac:dyDescent="0.25">
      <c r="B852" s="4"/>
    </row>
    <row r="853" spans="2:2" ht="24.75" customHeight="1" x14ac:dyDescent="0.25">
      <c r="B853" s="4"/>
    </row>
    <row r="854" spans="2:2" ht="24.75" customHeight="1" x14ac:dyDescent="0.25">
      <c r="B854" s="4"/>
    </row>
    <row r="855" spans="2:2" ht="24.75" customHeight="1" x14ac:dyDescent="0.25">
      <c r="B855" s="4"/>
    </row>
    <row r="856" spans="2:2" ht="24.75" customHeight="1" x14ac:dyDescent="0.25">
      <c r="B856" s="4"/>
    </row>
    <row r="857" spans="2:2" ht="24.75" customHeight="1" x14ac:dyDescent="0.25">
      <c r="B857" s="4"/>
    </row>
    <row r="858" spans="2:2" ht="24.75" customHeight="1" x14ac:dyDescent="0.25">
      <c r="B858" s="4"/>
    </row>
    <row r="859" spans="2:2" ht="24.75" customHeight="1" x14ac:dyDescent="0.25">
      <c r="B859" s="4"/>
    </row>
    <row r="860" spans="2:2" ht="24.75" customHeight="1" x14ac:dyDescent="0.25">
      <c r="B860" s="4"/>
    </row>
    <row r="861" spans="2:2" ht="24.75" customHeight="1" x14ac:dyDescent="0.25">
      <c r="B861" s="4"/>
    </row>
    <row r="862" spans="2:2" ht="24.75" customHeight="1" x14ac:dyDescent="0.25">
      <c r="B862" s="4"/>
    </row>
    <row r="863" spans="2:2" ht="24.75" customHeight="1" x14ac:dyDescent="0.25">
      <c r="B863" s="4"/>
    </row>
    <row r="864" spans="2:2" ht="24.75" customHeight="1" x14ac:dyDescent="0.25">
      <c r="B864" s="4"/>
    </row>
    <row r="865" spans="2:2" ht="24.75" customHeight="1" x14ac:dyDescent="0.25">
      <c r="B865" s="4"/>
    </row>
    <row r="866" spans="2:2" ht="24.75" customHeight="1" x14ac:dyDescent="0.25">
      <c r="B866" s="4"/>
    </row>
    <row r="867" spans="2:2" ht="24.75" customHeight="1" x14ac:dyDescent="0.25">
      <c r="B867" s="4"/>
    </row>
    <row r="868" spans="2:2" ht="24.75" customHeight="1" x14ac:dyDescent="0.25">
      <c r="B868" s="4"/>
    </row>
    <row r="869" spans="2:2" ht="24.75" customHeight="1" x14ac:dyDescent="0.25">
      <c r="B869" s="4"/>
    </row>
    <row r="870" spans="2:2" ht="24.75" customHeight="1" x14ac:dyDescent="0.25">
      <c r="B870" s="4"/>
    </row>
    <row r="871" spans="2:2" ht="24.75" customHeight="1" x14ac:dyDescent="0.25">
      <c r="B871" s="4"/>
    </row>
    <row r="872" spans="2:2" ht="24.75" customHeight="1" x14ac:dyDescent="0.25">
      <c r="B872" s="4"/>
    </row>
    <row r="873" spans="2:2" ht="24.75" customHeight="1" x14ac:dyDescent="0.25">
      <c r="B873" s="4"/>
    </row>
    <row r="874" spans="2:2" ht="24.75" customHeight="1" x14ac:dyDescent="0.25">
      <c r="B874" s="4"/>
    </row>
    <row r="875" spans="2:2" ht="24.75" customHeight="1" x14ac:dyDescent="0.25">
      <c r="B875" s="4"/>
    </row>
    <row r="876" spans="2:2" ht="24.75" customHeight="1" x14ac:dyDescent="0.25">
      <c r="B876" s="4"/>
    </row>
    <row r="877" spans="2:2" ht="24.75" customHeight="1" x14ac:dyDescent="0.25">
      <c r="B877" s="4"/>
    </row>
    <row r="878" spans="2:2" ht="24.75" customHeight="1" x14ac:dyDescent="0.25">
      <c r="B878" s="4"/>
    </row>
    <row r="879" spans="2:2" ht="24.75" customHeight="1" x14ac:dyDescent="0.25">
      <c r="B879" s="4"/>
    </row>
    <row r="880" spans="2:2" ht="24.75" customHeight="1" x14ac:dyDescent="0.25">
      <c r="B880" s="4"/>
    </row>
    <row r="881" spans="2:2" ht="24.75" customHeight="1" x14ac:dyDescent="0.25">
      <c r="B881" s="4"/>
    </row>
    <row r="882" spans="2:2" ht="24.75" customHeight="1" x14ac:dyDescent="0.25">
      <c r="B882" s="4"/>
    </row>
    <row r="883" spans="2:2" ht="24.75" customHeight="1" x14ac:dyDescent="0.25">
      <c r="B883" s="4"/>
    </row>
    <row r="884" spans="2:2" ht="24.75" customHeight="1" x14ac:dyDescent="0.25">
      <c r="B884" s="4"/>
    </row>
    <row r="885" spans="2:2" ht="24.75" customHeight="1" x14ac:dyDescent="0.25">
      <c r="B885" s="4"/>
    </row>
    <row r="886" spans="2:2" ht="24.75" customHeight="1" x14ac:dyDescent="0.25">
      <c r="B886" s="4"/>
    </row>
    <row r="887" spans="2:2" ht="24.75" customHeight="1" x14ac:dyDescent="0.25">
      <c r="B887" s="4"/>
    </row>
    <row r="888" spans="2:2" ht="24.75" customHeight="1" x14ac:dyDescent="0.25">
      <c r="B888" s="4"/>
    </row>
    <row r="889" spans="2:2" ht="24.75" customHeight="1" x14ac:dyDescent="0.25">
      <c r="B889" s="4"/>
    </row>
    <row r="890" spans="2:2" ht="24.75" customHeight="1" x14ac:dyDescent="0.25">
      <c r="B890" s="4"/>
    </row>
    <row r="891" spans="2:2" ht="24.75" customHeight="1" x14ac:dyDescent="0.25">
      <c r="B891" s="4"/>
    </row>
    <row r="892" spans="2:2" ht="24.75" customHeight="1" x14ac:dyDescent="0.25">
      <c r="B892" s="4"/>
    </row>
    <row r="893" spans="2:2" ht="24.75" customHeight="1" x14ac:dyDescent="0.25">
      <c r="B893" s="4"/>
    </row>
    <row r="894" spans="2:2" ht="24.75" customHeight="1" x14ac:dyDescent="0.25">
      <c r="B894" s="4"/>
    </row>
    <row r="895" spans="2:2" ht="24.75" customHeight="1" x14ac:dyDescent="0.25">
      <c r="B895" s="4"/>
    </row>
    <row r="896" spans="2:2" ht="24.75" customHeight="1" x14ac:dyDescent="0.25">
      <c r="B896" s="4"/>
    </row>
    <row r="897" spans="2:2" ht="24.75" customHeight="1" x14ac:dyDescent="0.25">
      <c r="B897" s="4"/>
    </row>
    <row r="898" spans="2:2" ht="24.75" customHeight="1" x14ac:dyDescent="0.25">
      <c r="B898" s="4"/>
    </row>
    <row r="899" spans="2:2" ht="24.75" customHeight="1" x14ac:dyDescent="0.25">
      <c r="B899" s="4"/>
    </row>
    <row r="900" spans="2:2" ht="24.75" customHeight="1" x14ac:dyDescent="0.25">
      <c r="B900" s="4"/>
    </row>
    <row r="901" spans="2:2" ht="24.75" customHeight="1" x14ac:dyDescent="0.25">
      <c r="B901" s="4"/>
    </row>
    <row r="902" spans="2:2" ht="24.75" customHeight="1" x14ac:dyDescent="0.25">
      <c r="B902" s="4"/>
    </row>
    <row r="903" spans="2:2" ht="24.75" customHeight="1" x14ac:dyDescent="0.25">
      <c r="B903" s="4"/>
    </row>
    <row r="904" spans="2:2" ht="24.75" customHeight="1" x14ac:dyDescent="0.25">
      <c r="B904" s="4"/>
    </row>
    <row r="905" spans="2:2" ht="24.75" customHeight="1" x14ac:dyDescent="0.25">
      <c r="B905" s="4"/>
    </row>
    <row r="906" spans="2:2" ht="24.75" customHeight="1" x14ac:dyDescent="0.25">
      <c r="B906" s="4"/>
    </row>
    <row r="907" spans="2:2" ht="24.75" customHeight="1" x14ac:dyDescent="0.25">
      <c r="B907" s="4"/>
    </row>
    <row r="908" spans="2:2" ht="24.75" customHeight="1" x14ac:dyDescent="0.25">
      <c r="B908" s="4"/>
    </row>
    <row r="909" spans="2:2" ht="24.75" customHeight="1" x14ac:dyDescent="0.25">
      <c r="B909" s="4"/>
    </row>
    <row r="910" spans="2:2" ht="24.75" customHeight="1" x14ac:dyDescent="0.25">
      <c r="B910" s="4"/>
    </row>
    <row r="911" spans="2:2" ht="24.75" customHeight="1" x14ac:dyDescent="0.25">
      <c r="B911" s="4"/>
    </row>
    <row r="912" spans="2:2" ht="24.75" customHeight="1" x14ac:dyDescent="0.25">
      <c r="B912" s="4"/>
    </row>
    <row r="913" spans="2:2" ht="24.75" customHeight="1" x14ac:dyDescent="0.25">
      <c r="B913" s="4"/>
    </row>
    <row r="914" spans="2:2" ht="24.75" customHeight="1" x14ac:dyDescent="0.25">
      <c r="B914" s="4"/>
    </row>
    <row r="915" spans="2:2" ht="24.75" customHeight="1" x14ac:dyDescent="0.25">
      <c r="B915" s="4"/>
    </row>
    <row r="916" spans="2:2" ht="24.75" customHeight="1" x14ac:dyDescent="0.25">
      <c r="B916" s="4"/>
    </row>
    <row r="917" spans="2:2" ht="24.75" customHeight="1" x14ac:dyDescent="0.25">
      <c r="B917" s="4"/>
    </row>
    <row r="918" spans="2:2" ht="24.75" customHeight="1" x14ac:dyDescent="0.25">
      <c r="B918" s="4"/>
    </row>
    <row r="919" spans="2:2" ht="24.75" customHeight="1" x14ac:dyDescent="0.25">
      <c r="B919" s="4"/>
    </row>
    <row r="920" spans="2:2" ht="24.75" customHeight="1" x14ac:dyDescent="0.25">
      <c r="B920" s="4"/>
    </row>
    <row r="921" spans="2:2" ht="24.75" customHeight="1" x14ac:dyDescent="0.25">
      <c r="B921" s="4"/>
    </row>
    <row r="922" spans="2:2" ht="24.75" customHeight="1" x14ac:dyDescent="0.25">
      <c r="B922" s="4"/>
    </row>
    <row r="923" spans="2:2" ht="24.75" customHeight="1" x14ac:dyDescent="0.25">
      <c r="B923" s="4"/>
    </row>
    <row r="924" spans="2:2" ht="24.75" customHeight="1" x14ac:dyDescent="0.25">
      <c r="B924" s="4"/>
    </row>
    <row r="925" spans="2:2" ht="24.75" customHeight="1" x14ac:dyDescent="0.25">
      <c r="B925" s="4"/>
    </row>
    <row r="926" spans="2:2" ht="24.75" customHeight="1" x14ac:dyDescent="0.25">
      <c r="B926" s="4"/>
    </row>
    <row r="927" spans="2:2" ht="24.75" customHeight="1" x14ac:dyDescent="0.25">
      <c r="B927" s="4"/>
    </row>
    <row r="928" spans="2:2" ht="24.75" customHeight="1" x14ac:dyDescent="0.25">
      <c r="B928" s="4"/>
    </row>
    <row r="929" spans="2:2" ht="24.75" customHeight="1" x14ac:dyDescent="0.25">
      <c r="B929" s="4"/>
    </row>
    <row r="930" spans="2:2" ht="24.75" customHeight="1" x14ac:dyDescent="0.25">
      <c r="B930" s="4"/>
    </row>
    <row r="931" spans="2:2" ht="24.75" customHeight="1" x14ac:dyDescent="0.25">
      <c r="B931" s="4"/>
    </row>
    <row r="932" spans="2:2" ht="24.75" customHeight="1" x14ac:dyDescent="0.25">
      <c r="B932" s="4"/>
    </row>
    <row r="933" spans="2:2" ht="24.75" customHeight="1" x14ac:dyDescent="0.25">
      <c r="B933" s="4"/>
    </row>
    <row r="934" spans="2:2" ht="24.75" customHeight="1" x14ac:dyDescent="0.25">
      <c r="B934" s="4"/>
    </row>
    <row r="935" spans="2:2" ht="24.75" customHeight="1" x14ac:dyDescent="0.25">
      <c r="B935" s="4"/>
    </row>
    <row r="936" spans="2:2" ht="24.75" customHeight="1" x14ac:dyDescent="0.25">
      <c r="B936" s="4"/>
    </row>
    <row r="937" spans="2:2" ht="24.75" customHeight="1" x14ac:dyDescent="0.25">
      <c r="B937" s="4"/>
    </row>
    <row r="938" spans="2:2" ht="24.75" customHeight="1" x14ac:dyDescent="0.25">
      <c r="B938" s="4"/>
    </row>
    <row r="939" spans="2:2" ht="24.75" customHeight="1" x14ac:dyDescent="0.25">
      <c r="B939" s="4"/>
    </row>
    <row r="940" spans="2:2" ht="24.75" customHeight="1" x14ac:dyDescent="0.25">
      <c r="B940" s="4"/>
    </row>
    <row r="941" spans="2:2" ht="24.75" customHeight="1" x14ac:dyDescent="0.25">
      <c r="B941" s="4"/>
    </row>
    <row r="942" spans="2:2" ht="24.75" customHeight="1" x14ac:dyDescent="0.25">
      <c r="B942" s="4"/>
    </row>
    <row r="943" spans="2:2" ht="24.75" customHeight="1" x14ac:dyDescent="0.25">
      <c r="B943" s="4"/>
    </row>
    <row r="944" spans="2:2" ht="24.75" customHeight="1" x14ac:dyDescent="0.25">
      <c r="B944" s="4"/>
    </row>
    <row r="945" spans="2:2" ht="24.75" customHeight="1" x14ac:dyDescent="0.25">
      <c r="B945" s="4"/>
    </row>
    <row r="946" spans="2:2" ht="24.75" customHeight="1" x14ac:dyDescent="0.25">
      <c r="B946" s="4"/>
    </row>
    <row r="947" spans="2:2" ht="24.75" customHeight="1" x14ac:dyDescent="0.25">
      <c r="B947" s="4"/>
    </row>
    <row r="948" spans="2:2" ht="24.75" customHeight="1" x14ac:dyDescent="0.25">
      <c r="B948" s="4"/>
    </row>
    <row r="949" spans="2:2" ht="24.75" customHeight="1" x14ac:dyDescent="0.25">
      <c r="B949" s="4"/>
    </row>
    <row r="950" spans="2:2" ht="24.75" customHeight="1" x14ac:dyDescent="0.25">
      <c r="B950" s="4"/>
    </row>
    <row r="951" spans="2:2" ht="24.75" customHeight="1" x14ac:dyDescent="0.25">
      <c r="B951" s="4"/>
    </row>
    <row r="952" spans="2:2" ht="24.75" customHeight="1" x14ac:dyDescent="0.25">
      <c r="B952" s="4"/>
    </row>
    <row r="953" spans="2:2" ht="24.75" customHeight="1" x14ac:dyDescent="0.25">
      <c r="B953" s="4"/>
    </row>
    <row r="954" spans="2:2" ht="24.75" customHeight="1" x14ac:dyDescent="0.25">
      <c r="B954" s="4"/>
    </row>
    <row r="955" spans="2:2" ht="24.75" customHeight="1" x14ac:dyDescent="0.25">
      <c r="B955" s="4"/>
    </row>
    <row r="956" spans="2:2" ht="24.75" customHeight="1" x14ac:dyDescent="0.25">
      <c r="B956" s="4"/>
    </row>
    <row r="957" spans="2:2" ht="24.75" customHeight="1" x14ac:dyDescent="0.25">
      <c r="B957" s="4"/>
    </row>
    <row r="958" spans="2:2" ht="24.75" customHeight="1" x14ac:dyDescent="0.25">
      <c r="B958" s="4"/>
    </row>
    <row r="959" spans="2:2" ht="24.75" customHeight="1" x14ac:dyDescent="0.25">
      <c r="B959" s="4"/>
    </row>
    <row r="960" spans="2:2" ht="24.75" customHeight="1" x14ac:dyDescent="0.25">
      <c r="B960" s="4"/>
    </row>
    <row r="961" spans="2:2" ht="24.75" customHeight="1" x14ac:dyDescent="0.25">
      <c r="B961" s="4"/>
    </row>
    <row r="962" spans="2:2" ht="24.75" customHeight="1" x14ac:dyDescent="0.25">
      <c r="B962" s="4"/>
    </row>
    <row r="963" spans="2:2" ht="24.75" customHeight="1" x14ac:dyDescent="0.25">
      <c r="B963" s="4"/>
    </row>
    <row r="964" spans="2:2" ht="24.75" customHeight="1" x14ac:dyDescent="0.25">
      <c r="B964" s="4"/>
    </row>
    <row r="965" spans="2:2" ht="24.75" customHeight="1" x14ac:dyDescent="0.25">
      <c r="B965" s="4"/>
    </row>
    <row r="966" spans="2:2" ht="24.75" customHeight="1" x14ac:dyDescent="0.25">
      <c r="B966" s="4"/>
    </row>
    <row r="967" spans="2:2" ht="24.75" customHeight="1" x14ac:dyDescent="0.25">
      <c r="B967" s="4"/>
    </row>
    <row r="968" spans="2:2" ht="24.75" customHeight="1" x14ac:dyDescent="0.25">
      <c r="B968" s="4"/>
    </row>
    <row r="969" spans="2:2" ht="24.75" customHeight="1" x14ac:dyDescent="0.25">
      <c r="B969" s="4"/>
    </row>
    <row r="970" spans="2:2" ht="24.75" customHeight="1" x14ac:dyDescent="0.25">
      <c r="B970" s="4"/>
    </row>
    <row r="971" spans="2:2" ht="24.75" customHeight="1" x14ac:dyDescent="0.25">
      <c r="B971" s="4"/>
    </row>
    <row r="972" spans="2:2" ht="24.75" customHeight="1" x14ac:dyDescent="0.25">
      <c r="B972" s="4"/>
    </row>
    <row r="973" spans="2:2" ht="24.75" customHeight="1" x14ac:dyDescent="0.25">
      <c r="B973" s="4"/>
    </row>
    <row r="974" spans="2:2" ht="24.75" customHeight="1" x14ac:dyDescent="0.25">
      <c r="B974" s="4"/>
    </row>
    <row r="975" spans="2:2" ht="24.75" customHeight="1" x14ac:dyDescent="0.25">
      <c r="B975" s="4"/>
    </row>
    <row r="976" spans="2:2" ht="24.75" customHeight="1" x14ac:dyDescent="0.25">
      <c r="B976" s="4"/>
    </row>
    <row r="977" spans="2:2" ht="24.75" customHeight="1" x14ac:dyDescent="0.25">
      <c r="B977" s="4"/>
    </row>
    <row r="978" spans="2:2" ht="24.75" customHeight="1" x14ac:dyDescent="0.25">
      <c r="B978" s="4"/>
    </row>
    <row r="979" spans="2:2" ht="24.75" customHeight="1" x14ac:dyDescent="0.25">
      <c r="B979" s="4"/>
    </row>
    <row r="980" spans="2:2" ht="24.75" customHeight="1" x14ac:dyDescent="0.25">
      <c r="B980" s="4"/>
    </row>
    <row r="981" spans="2:2" ht="24.75" customHeight="1" x14ac:dyDescent="0.25">
      <c r="B981" s="4"/>
    </row>
    <row r="982" spans="2:2" ht="24.75" customHeight="1" x14ac:dyDescent="0.25">
      <c r="B982" s="4"/>
    </row>
    <row r="983" spans="2:2" ht="24.75" customHeight="1" x14ac:dyDescent="0.25">
      <c r="B983" s="4"/>
    </row>
    <row r="984" spans="2:2" ht="24.75" customHeight="1" x14ac:dyDescent="0.25">
      <c r="B984" s="4"/>
    </row>
    <row r="985" spans="2:2" ht="24.75" customHeight="1" x14ac:dyDescent="0.25">
      <c r="B985" s="4"/>
    </row>
    <row r="986" spans="2:2" ht="24.75" customHeight="1" x14ac:dyDescent="0.25">
      <c r="B986" s="4"/>
    </row>
    <row r="987" spans="2:2" ht="24.75" customHeight="1" x14ac:dyDescent="0.25">
      <c r="B987" s="4"/>
    </row>
    <row r="988" spans="2:2" ht="24.75" customHeight="1" x14ac:dyDescent="0.25">
      <c r="B988" s="4"/>
    </row>
    <row r="989" spans="2:2" ht="24.75" customHeight="1" x14ac:dyDescent="0.25">
      <c r="B989" s="4"/>
    </row>
    <row r="990" spans="2:2" ht="24.75" customHeight="1" x14ac:dyDescent="0.25">
      <c r="B990" s="4"/>
    </row>
    <row r="991" spans="2:2" ht="24.75" customHeight="1" x14ac:dyDescent="0.25">
      <c r="B991" s="4"/>
    </row>
    <row r="992" spans="2:2" ht="24.75" customHeight="1" x14ac:dyDescent="0.25">
      <c r="B992" s="4"/>
    </row>
    <row r="993" spans="2:2" ht="24.75" customHeight="1" x14ac:dyDescent="0.25">
      <c r="B993" s="4"/>
    </row>
    <row r="994" spans="2:2" ht="24.75" customHeight="1" x14ac:dyDescent="0.25">
      <c r="B994" s="4"/>
    </row>
    <row r="995" spans="2:2" ht="24.75" customHeight="1" x14ac:dyDescent="0.25">
      <c r="B995" s="4"/>
    </row>
    <row r="996" spans="2:2" ht="24.75" customHeight="1" x14ac:dyDescent="0.25">
      <c r="B996" s="4"/>
    </row>
    <row r="997" spans="2:2" ht="24.75" customHeight="1" x14ac:dyDescent="0.25">
      <c r="B997" s="4"/>
    </row>
    <row r="998" spans="2:2" ht="24.75" customHeight="1" x14ac:dyDescent="0.25">
      <c r="B998" s="4"/>
    </row>
    <row r="999" spans="2:2" ht="24.75" customHeight="1" x14ac:dyDescent="0.25">
      <c r="B999" s="4"/>
    </row>
    <row r="1000" spans="2:2" ht="24.75" customHeight="1" x14ac:dyDescent="0.25">
      <c r="B1000" s="4"/>
    </row>
    <row r="1001" spans="2:2" ht="24.75" customHeight="1" x14ac:dyDescent="0.25">
      <c r="B1001" s="4"/>
    </row>
    <row r="1002" spans="2:2" ht="24.75" customHeight="1" x14ac:dyDescent="0.25">
      <c r="B1002" s="4"/>
    </row>
    <row r="1003" spans="2:2" ht="24.75" customHeight="1" x14ac:dyDescent="0.25">
      <c r="B1003" s="4"/>
    </row>
    <row r="1004" spans="2:2" ht="24.75" customHeight="1" x14ac:dyDescent="0.25">
      <c r="B1004" s="4"/>
    </row>
    <row r="1005" spans="2:2" ht="24.75" customHeight="1" x14ac:dyDescent="0.25">
      <c r="B1005" s="4"/>
    </row>
    <row r="1006" spans="2:2" ht="24.75" customHeight="1" x14ac:dyDescent="0.25">
      <c r="B1006" s="4"/>
    </row>
    <row r="1007" spans="2:2" ht="24.75" customHeight="1" x14ac:dyDescent="0.25">
      <c r="B1007" s="4"/>
    </row>
    <row r="1008" spans="2:2" ht="24.75" customHeight="1" x14ac:dyDescent="0.25">
      <c r="B1008" s="4"/>
    </row>
    <row r="1009" spans="2:2" ht="24.75" customHeight="1" x14ac:dyDescent="0.25">
      <c r="B1009" s="4"/>
    </row>
    <row r="1010" spans="2:2" ht="24.75" customHeight="1" x14ac:dyDescent="0.25">
      <c r="B1010" s="4"/>
    </row>
    <row r="1011" spans="2:2" ht="24.75" customHeight="1" x14ac:dyDescent="0.25">
      <c r="B1011" s="4"/>
    </row>
    <row r="1012" spans="2:2" ht="24.75" customHeight="1" x14ac:dyDescent="0.25">
      <c r="B1012" s="4"/>
    </row>
    <row r="1013" spans="2:2" ht="24.75" customHeight="1" x14ac:dyDescent="0.25">
      <c r="B1013" s="4"/>
    </row>
    <row r="1014" spans="2:2" ht="24.75" customHeight="1" x14ac:dyDescent="0.25">
      <c r="B1014" s="4"/>
    </row>
    <row r="1015" spans="2:2" ht="24.75" customHeight="1" x14ac:dyDescent="0.25">
      <c r="B1015" s="4"/>
    </row>
    <row r="1016" spans="2:2" ht="24.75" customHeight="1" x14ac:dyDescent="0.25">
      <c r="B1016" s="4"/>
    </row>
    <row r="1017" spans="2:2" ht="24.75" customHeight="1" x14ac:dyDescent="0.25">
      <c r="B1017" s="4"/>
    </row>
    <row r="1018" spans="2:2" ht="24.75" customHeight="1" x14ac:dyDescent="0.25">
      <c r="B1018" s="4"/>
    </row>
    <row r="1019" spans="2:2" ht="24.75" customHeight="1" x14ac:dyDescent="0.25">
      <c r="B1019" s="4"/>
    </row>
    <row r="1020" spans="2:2" ht="24.75" customHeight="1" x14ac:dyDescent="0.25">
      <c r="B1020" s="4"/>
    </row>
    <row r="1021" spans="2:2" ht="24.75" customHeight="1" x14ac:dyDescent="0.25">
      <c r="B1021" s="4"/>
    </row>
    <row r="1022" spans="2:2" ht="24.75" customHeight="1" x14ac:dyDescent="0.25">
      <c r="B1022" s="4"/>
    </row>
    <row r="1023" spans="2:2" ht="24.75" customHeight="1" x14ac:dyDescent="0.25">
      <c r="B1023" s="4"/>
    </row>
    <row r="1024" spans="2:2" ht="24.75" customHeight="1" x14ac:dyDescent="0.25">
      <c r="B1024" s="4"/>
    </row>
    <row r="1025" spans="2:2" ht="24.75" customHeight="1" x14ac:dyDescent="0.25">
      <c r="B1025" s="4"/>
    </row>
    <row r="1026" spans="2:2" ht="24.75" customHeight="1" x14ac:dyDescent="0.25">
      <c r="B1026" s="4"/>
    </row>
    <row r="1027" spans="2:2" ht="24.75" customHeight="1" x14ac:dyDescent="0.25">
      <c r="B1027" s="4"/>
    </row>
    <row r="1028" spans="2:2" ht="24.75" customHeight="1" x14ac:dyDescent="0.25">
      <c r="B1028" s="4"/>
    </row>
    <row r="1029" spans="2:2" ht="24.75" customHeight="1" x14ac:dyDescent="0.25">
      <c r="B1029" s="4"/>
    </row>
    <row r="1030" spans="2:2" ht="24.75" customHeight="1" x14ac:dyDescent="0.25">
      <c r="B1030" s="4"/>
    </row>
    <row r="1031" spans="2:2" ht="24.75" customHeight="1" x14ac:dyDescent="0.25">
      <c r="B1031" s="4"/>
    </row>
    <row r="1032" spans="2:2" ht="24.75" customHeight="1" x14ac:dyDescent="0.25">
      <c r="B1032" s="4"/>
    </row>
    <row r="1033" spans="2:2" ht="24.75" customHeight="1" x14ac:dyDescent="0.25">
      <c r="B1033" s="4"/>
    </row>
    <row r="1034" spans="2:2" ht="24.75" customHeight="1" x14ac:dyDescent="0.25">
      <c r="B1034" s="4"/>
    </row>
    <row r="1035" spans="2:2" ht="24.75" customHeight="1" x14ac:dyDescent="0.25">
      <c r="B1035" s="4"/>
    </row>
    <row r="1036" spans="2:2" ht="24.75" customHeight="1" x14ac:dyDescent="0.25">
      <c r="B1036" s="4"/>
    </row>
    <row r="1037" spans="2:2" ht="24.75" customHeight="1" x14ac:dyDescent="0.25">
      <c r="B1037" s="4"/>
    </row>
    <row r="1038" spans="2:2" ht="24.75" customHeight="1" x14ac:dyDescent="0.25">
      <c r="B1038" s="4"/>
    </row>
    <row r="1039" spans="2:2" ht="24.75" customHeight="1" x14ac:dyDescent="0.25">
      <c r="B1039" s="4"/>
    </row>
    <row r="1040" spans="2:2" ht="24.75" customHeight="1" x14ac:dyDescent="0.25">
      <c r="B1040" s="4"/>
    </row>
    <row r="1041" spans="2:2" ht="24.75" customHeight="1" x14ac:dyDescent="0.25">
      <c r="B1041" s="4"/>
    </row>
    <row r="1042" spans="2:2" ht="24.75" customHeight="1" x14ac:dyDescent="0.25">
      <c r="B1042" s="4"/>
    </row>
    <row r="1043" spans="2:2" ht="24.75" customHeight="1" x14ac:dyDescent="0.25">
      <c r="B1043" s="4"/>
    </row>
    <row r="1044" spans="2:2" ht="24.75" customHeight="1" x14ac:dyDescent="0.25">
      <c r="B1044" s="4"/>
    </row>
    <row r="1045" spans="2:2" ht="24.75" customHeight="1" x14ac:dyDescent="0.25">
      <c r="B1045" s="4"/>
    </row>
    <row r="1046" spans="2:2" ht="24.75" customHeight="1" x14ac:dyDescent="0.25">
      <c r="B1046" s="4"/>
    </row>
    <row r="1047" spans="2:2" ht="24.75" customHeight="1" x14ac:dyDescent="0.25">
      <c r="B1047" s="4"/>
    </row>
    <row r="1048" spans="2:2" ht="24.75" customHeight="1" x14ac:dyDescent="0.25">
      <c r="B1048" s="4"/>
    </row>
    <row r="1049" spans="2:2" ht="24.75" customHeight="1" x14ac:dyDescent="0.25">
      <c r="B1049" s="4"/>
    </row>
    <row r="1050" spans="2:2" ht="24.75" customHeight="1" x14ac:dyDescent="0.25">
      <c r="B1050" s="4"/>
    </row>
    <row r="1051" spans="2:2" ht="24.75" customHeight="1" x14ac:dyDescent="0.25">
      <c r="B1051" s="4"/>
    </row>
    <row r="1052" spans="2:2" ht="24.75" customHeight="1" x14ac:dyDescent="0.25">
      <c r="B1052" s="4"/>
    </row>
    <row r="1053" spans="2:2" ht="24.75" customHeight="1" x14ac:dyDescent="0.25">
      <c r="B1053" s="4"/>
    </row>
    <row r="1054" spans="2:2" ht="24.75" customHeight="1" x14ac:dyDescent="0.25">
      <c r="B1054" s="4"/>
    </row>
    <row r="1055" spans="2:2" ht="24.75" customHeight="1" x14ac:dyDescent="0.25">
      <c r="B1055" s="4"/>
    </row>
    <row r="1056" spans="2:2" ht="24.75" customHeight="1" x14ac:dyDescent="0.25">
      <c r="B1056" s="4"/>
    </row>
    <row r="1057" spans="2:2" ht="24.75" customHeight="1" x14ac:dyDescent="0.25">
      <c r="B1057" s="4"/>
    </row>
    <row r="1058" spans="2:2" ht="24.75" customHeight="1" x14ac:dyDescent="0.25">
      <c r="B1058" s="4"/>
    </row>
    <row r="1059" spans="2:2" ht="24.75" customHeight="1" x14ac:dyDescent="0.25">
      <c r="B1059" s="4"/>
    </row>
    <row r="1060" spans="2:2" ht="24.75" customHeight="1" x14ac:dyDescent="0.25">
      <c r="B1060" s="4"/>
    </row>
    <row r="1061" spans="2:2" ht="24.75" customHeight="1" x14ac:dyDescent="0.25">
      <c r="B1061" s="4"/>
    </row>
    <row r="1062" spans="2:2" ht="24.75" customHeight="1" x14ac:dyDescent="0.25">
      <c r="B1062" s="4"/>
    </row>
    <row r="1063" spans="2:2" ht="24.75" customHeight="1" x14ac:dyDescent="0.25">
      <c r="B1063" s="4"/>
    </row>
    <row r="1064" spans="2:2" ht="24.75" customHeight="1" x14ac:dyDescent="0.25">
      <c r="B1064" s="4"/>
    </row>
    <row r="1065" spans="2:2" ht="24.75" customHeight="1" x14ac:dyDescent="0.25">
      <c r="B1065" s="4"/>
    </row>
    <row r="1066" spans="2:2" ht="24.75" customHeight="1" x14ac:dyDescent="0.25">
      <c r="B1066" s="4"/>
    </row>
    <row r="1067" spans="2:2" ht="24.75" customHeight="1" x14ac:dyDescent="0.25">
      <c r="B1067" s="4"/>
    </row>
    <row r="1068" spans="2:2" ht="24.75" customHeight="1" x14ac:dyDescent="0.25">
      <c r="B1068" s="4"/>
    </row>
    <row r="1069" spans="2:2" ht="24.75" customHeight="1" x14ac:dyDescent="0.25">
      <c r="B1069" s="4"/>
    </row>
    <row r="1070" spans="2:2" ht="24.75" customHeight="1" x14ac:dyDescent="0.25">
      <c r="B1070" s="4"/>
    </row>
    <row r="1071" spans="2:2" ht="24.75" customHeight="1" x14ac:dyDescent="0.25">
      <c r="B1071" s="4"/>
    </row>
    <row r="1072" spans="2:2" ht="24.75" customHeight="1" x14ac:dyDescent="0.25">
      <c r="B1072" s="4"/>
    </row>
    <row r="1073" spans="2:2" ht="24.75" customHeight="1" x14ac:dyDescent="0.25">
      <c r="B1073" s="4"/>
    </row>
    <row r="1074" spans="2:2" ht="24.75" customHeight="1" x14ac:dyDescent="0.25">
      <c r="B1074" s="4"/>
    </row>
    <row r="1075" spans="2:2" ht="24.75" customHeight="1" x14ac:dyDescent="0.25">
      <c r="B1075" s="4"/>
    </row>
    <row r="1076" spans="2:2" ht="24.75" customHeight="1" x14ac:dyDescent="0.25">
      <c r="B1076" s="4"/>
    </row>
    <row r="1077" spans="2:2" ht="24.75" customHeight="1" x14ac:dyDescent="0.25">
      <c r="B1077" s="4"/>
    </row>
    <row r="1078" spans="2:2" ht="24.75" customHeight="1" x14ac:dyDescent="0.25">
      <c r="B1078" s="4"/>
    </row>
    <row r="1079" spans="2:2" ht="24.75" customHeight="1" x14ac:dyDescent="0.25">
      <c r="B1079" s="4"/>
    </row>
    <row r="1080" spans="2:2" ht="24.75" customHeight="1" x14ac:dyDescent="0.25">
      <c r="B1080" s="4"/>
    </row>
    <row r="1081" spans="2:2" ht="24.75" customHeight="1" x14ac:dyDescent="0.25">
      <c r="B1081" s="4"/>
    </row>
    <row r="1082" spans="2:2" ht="24.75" customHeight="1" x14ac:dyDescent="0.25">
      <c r="B1082" s="4"/>
    </row>
    <row r="1083" spans="2:2" ht="24.75" customHeight="1" x14ac:dyDescent="0.25">
      <c r="B1083" s="4"/>
    </row>
    <row r="1084" spans="2:2" ht="24.75" customHeight="1" x14ac:dyDescent="0.25">
      <c r="B1084" s="4"/>
    </row>
    <row r="1085" spans="2:2" ht="24.75" customHeight="1" x14ac:dyDescent="0.25">
      <c r="B1085" s="4"/>
    </row>
    <row r="1086" spans="2:2" ht="24.75" customHeight="1" x14ac:dyDescent="0.25">
      <c r="B1086" s="4"/>
    </row>
    <row r="1087" spans="2:2" ht="24.75" customHeight="1" x14ac:dyDescent="0.25">
      <c r="B1087" s="4"/>
    </row>
    <row r="1088" spans="2:2" ht="24.75" customHeight="1" x14ac:dyDescent="0.25">
      <c r="B1088" s="4"/>
    </row>
    <row r="1089" spans="2:2" ht="24.75" customHeight="1" x14ac:dyDescent="0.25">
      <c r="B1089" s="4"/>
    </row>
    <row r="1090" spans="2:2" ht="24.75" customHeight="1" x14ac:dyDescent="0.25">
      <c r="B1090" s="4"/>
    </row>
    <row r="1091" spans="2:2" ht="24.75" customHeight="1" x14ac:dyDescent="0.25">
      <c r="B1091" s="4"/>
    </row>
    <row r="1092" spans="2:2" ht="24.75" customHeight="1" x14ac:dyDescent="0.25">
      <c r="B1092" s="4"/>
    </row>
    <row r="1093" spans="2:2" ht="24.75" customHeight="1" x14ac:dyDescent="0.25">
      <c r="B1093" s="4"/>
    </row>
    <row r="1094" spans="2:2" ht="24.75" customHeight="1" x14ac:dyDescent="0.25">
      <c r="B1094" s="4"/>
    </row>
    <row r="1095" spans="2:2" ht="24.75" customHeight="1" x14ac:dyDescent="0.25">
      <c r="B1095" s="4"/>
    </row>
    <row r="1096" spans="2:2" ht="24.75" customHeight="1" x14ac:dyDescent="0.25">
      <c r="B1096" s="4"/>
    </row>
    <row r="1097" spans="2:2" ht="24.75" customHeight="1" x14ac:dyDescent="0.25">
      <c r="B1097" s="4"/>
    </row>
    <row r="1098" spans="2:2" ht="24.75" customHeight="1" x14ac:dyDescent="0.25">
      <c r="B1098" s="4"/>
    </row>
    <row r="1099" spans="2:2" ht="24.75" customHeight="1" x14ac:dyDescent="0.25">
      <c r="B1099" s="4"/>
    </row>
    <row r="1100" spans="2:2" ht="24.75" customHeight="1" x14ac:dyDescent="0.25">
      <c r="B1100" s="4"/>
    </row>
    <row r="1101" spans="2:2" ht="24.75" customHeight="1" x14ac:dyDescent="0.25">
      <c r="B1101" s="4"/>
    </row>
    <row r="1102" spans="2:2" ht="24.75" customHeight="1" x14ac:dyDescent="0.25">
      <c r="B1102" s="4"/>
    </row>
    <row r="1103" spans="2:2" ht="24.75" customHeight="1" x14ac:dyDescent="0.25">
      <c r="B1103" s="4"/>
    </row>
    <row r="1104" spans="2:2" ht="24.75" customHeight="1" x14ac:dyDescent="0.25">
      <c r="B1104" s="4"/>
    </row>
    <row r="1105" spans="2:2" ht="24.75" customHeight="1" x14ac:dyDescent="0.25">
      <c r="B1105" s="4"/>
    </row>
    <row r="1106" spans="2:2" ht="24.75" customHeight="1" x14ac:dyDescent="0.25">
      <c r="B1106" s="4"/>
    </row>
    <row r="1107" spans="2:2" ht="24.75" customHeight="1" x14ac:dyDescent="0.25">
      <c r="B1107" s="4"/>
    </row>
    <row r="1108" spans="2:2" ht="24.75" customHeight="1" x14ac:dyDescent="0.25">
      <c r="B1108" s="4"/>
    </row>
    <row r="1109" spans="2:2" ht="24.75" customHeight="1" x14ac:dyDescent="0.25">
      <c r="B1109" s="4"/>
    </row>
    <row r="1110" spans="2:2" ht="24.75" customHeight="1" x14ac:dyDescent="0.25">
      <c r="B1110" s="4"/>
    </row>
    <row r="1111" spans="2:2" ht="24.75" customHeight="1" x14ac:dyDescent="0.25">
      <c r="B1111" s="4"/>
    </row>
    <row r="1112" spans="2:2" ht="24.75" customHeight="1" x14ac:dyDescent="0.25">
      <c r="B1112" s="4"/>
    </row>
    <row r="1113" spans="2:2" ht="24.75" customHeight="1" x14ac:dyDescent="0.25">
      <c r="B1113" s="4"/>
    </row>
    <row r="1114" spans="2:2" ht="24.75" customHeight="1" x14ac:dyDescent="0.25">
      <c r="B1114" s="4"/>
    </row>
    <row r="1115" spans="2:2" ht="24.75" customHeight="1" x14ac:dyDescent="0.25">
      <c r="B1115" s="4"/>
    </row>
    <row r="1116" spans="2:2" ht="24.75" customHeight="1" x14ac:dyDescent="0.25">
      <c r="B1116" s="4"/>
    </row>
    <row r="1117" spans="2:2" ht="24.75" customHeight="1" x14ac:dyDescent="0.25">
      <c r="B1117" s="4"/>
    </row>
    <row r="1118" spans="2:2" ht="24.75" customHeight="1" x14ac:dyDescent="0.25">
      <c r="B1118" s="4"/>
    </row>
    <row r="1119" spans="2:2" ht="24.75" customHeight="1" x14ac:dyDescent="0.25">
      <c r="B1119" s="4"/>
    </row>
    <row r="1120" spans="2:2" ht="24.75" customHeight="1" x14ac:dyDescent="0.25">
      <c r="B1120" s="4"/>
    </row>
    <row r="1121" spans="2:2" ht="24.75" customHeight="1" x14ac:dyDescent="0.25">
      <c r="B1121" s="4"/>
    </row>
    <row r="1122" spans="2:2" ht="24.75" customHeight="1" x14ac:dyDescent="0.25">
      <c r="B1122" s="4"/>
    </row>
    <row r="1123" spans="2:2" ht="24.75" customHeight="1" x14ac:dyDescent="0.25">
      <c r="B1123" s="4"/>
    </row>
    <row r="1124" spans="2:2" ht="24.75" customHeight="1" x14ac:dyDescent="0.25">
      <c r="B1124" s="4"/>
    </row>
    <row r="1125" spans="2:2" ht="24.75" customHeight="1" x14ac:dyDescent="0.25">
      <c r="B1125" s="4"/>
    </row>
    <row r="1126" spans="2:2" ht="24.75" customHeight="1" x14ac:dyDescent="0.25">
      <c r="B1126" s="4"/>
    </row>
    <row r="1127" spans="2:2" ht="24.75" customHeight="1" x14ac:dyDescent="0.25">
      <c r="B1127" s="4"/>
    </row>
    <row r="1128" spans="2:2" ht="24.75" customHeight="1" x14ac:dyDescent="0.25">
      <c r="B1128" s="4"/>
    </row>
    <row r="1129" spans="2:2" ht="24.75" customHeight="1" x14ac:dyDescent="0.25">
      <c r="B1129" s="4"/>
    </row>
    <row r="1130" spans="2:2" ht="24.75" customHeight="1" x14ac:dyDescent="0.25">
      <c r="B1130" s="4"/>
    </row>
    <row r="1131" spans="2:2" ht="24.75" customHeight="1" x14ac:dyDescent="0.25">
      <c r="B1131" s="4"/>
    </row>
    <row r="1132" spans="2:2" ht="24.75" customHeight="1" x14ac:dyDescent="0.25">
      <c r="B1132" s="4"/>
    </row>
    <row r="1133" spans="2:2" ht="24.75" customHeight="1" x14ac:dyDescent="0.25">
      <c r="B1133" s="4"/>
    </row>
    <row r="1134" spans="2:2" ht="24.75" customHeight="1" x14ac:dyDescent="0.25">
      <c r="B1134" s="4"/>
    </row>
    <row r="1135" spans="2:2" ht="24.75" customHeight="1" x14ac:dyDescent="0.25">
      <c r="B1135" s="4"/>
    </row>
    <row r="1136" spans="2:2" ht="24.75" customHeight="1" x14ac:dyDescent="0.25">
      <c r="B1136" s="4"/>
    </row>
    <row r="1137" spans="2:2" ht="24.75" customHeight="1" x14ac:dyDescent="0.25">
      <c r="B1137" s="4"/>
    </row>
    <row r="1138" spans="2:2" ht="24.75" customHeight="1" x14ac:dyDescent="0.25">
      <c r="B1138" s="4"/>
    </row>
    <row r="1139" spans="2:2" ht="24.75" customHeight="1" x14ac:dyDescent="0.25">
      <c r="B1139" s="4"/>
    </row>
    <row r="1140" spans="2:2" ht="24.75" customHeight="1" x14ac:dyDescent="0.25">
      <c r="B1140" s="4"/>
    </row>
    <row r="1141" spans="2:2" ht="24.75" customHeight="1" x14ac:dyDescent="0.25">
      <c r="B1141" s="4"/>
    </row>
    <row r="1142" spans="2:2" ht="24.75" customHeight="1" x14ac:dyDescent="0.25">
      <c r="B1142" s="4"/>
    </row>
    <row r="1143" spans="2:2" ht="24.75" customHeight="1" x14ac:dyDescent="0.25">
      <c r="B1143" s="4"/>
    </row>
    <row r="1144" spans="2:2" ht="24.75" customHeight="1" x14ac:dyDescent="0.25">
      <c r="B1144" s="4"/>
    </row>
    <row r="1145" spans="2:2" ht="24.75" customHeight="1" x14ac:dyDescent="0.25">
      <c r="B1145" s="4"/>
    </row>
    <row r="1146" spans="2:2" ht="24.75" customHeight="1" x14ac:dyDescent="0.25">
      <c r="B1146" s="4"/>
    </row>
    <row r="1147" spans="2:2" ht="24.75" customHeight="1" x14ac:dyDescent="0.25">
      <c r="B1147" s="4"/>
    </row>
    <row r="1148" spans="2:2" ht="24.75" customHeight="1" x14ac:dyDescent="0.25">
      <c r="B1148" s="4"/>
    </row>
    <row r="1149" spans="2:2" ht="24.75" customHeight="1" x14ac:dyDescent="0.25">
      <c r="B1149" s="4"/>
    </row>
    <row r="1150" spans="2:2" ht="24.75" customHeight="1" x14ac:dyDescent="0.25">
      <c r="B1150" s="4"/>
    </row>
    <row r="1151" spans="2:2" ht="24.75" customHeight="1" x14ac:dyDescent="0.25">
      <c r="B1151" s="4"/>
    </row>
    <row r="1152" spans="2:2" ht="24.75" customHeight="1" x14ac:dyDescent="0.25">
      <c r="B1152" s="4"/>
    </row>
    <row r="1153" spans="2:2" ht="24.75" customHeight="1" x14ac:dyDescent="0.25">
      <c r="B1153" s="4"/>
    </row>
    <row r="1154" spans="2:2" ht="24.75" customHeight="1" x14ac:dyDescent="0.25">
      <c r="B1154" s="4"/>
    </row>
    <row r="1155" spans="2:2" ht="24.75" customHeight="1" x14ac:dyDescent="0.25">
      <c r="B1155" s="4"/>
    </row>
    <row r="1156" spans="2:2" ht="24.75" customHeight="1" x14ac:dyDescent="0.25">
      <c r="B1156" s="4"/>
    </row>
    <row r="1157" spans="2:2" ht="24.75" customHeight="1" x14ac:dyDescent="0.25">
      <c r="B1157" s="4"/>
    </row>
    <row r="1158" spans="2:2" ht="24.75" customHeight="1" x14ac:dyDescent="0.25">
      <c r="B1158" s="4"/>
    </row>
    <row r="1159" spans="2:2" ht="24.75" customHeight="1" x14ac:dyDescent="0.25">
      <c r="B1159" s="4"/>
    </row>
    <row r="1160" spans="2:2" ht="24.75" customHeight="1" x14ac:dyDescent="0.25">
      <c r="B1160" s="4"/>
    </row>
    <row r="1161" spans="2:2" ht="24.75" customHeight="1" x14ac:dyDescent="0.25">
      <c r="B1161" s="4"/>
    </row>
    <row r="1162" spans="2:2" ht="24.75" customHeight="1" x14ac:dyDescent="0.25">
      <c r="B1162" s="4"/>
    </row>
    <row r="1163" spans="2:2" ht="24.75" customHeight="1" x14ac:dyDescent="0.25">
      <c r="B1163" s="4"/>
    </row>
    <row r="1164" spans="2:2" ht="24.75" customHeight="1" x14ac:dyDescent="0.25">
      <c r="B1164" s="4"/>
    </row>
    <row r="1165" spans="2:2" ht="24.75" customHeight="1" x14ac:dyDescent="0.25">
      <c r="B1165" s="4"/>
    </row>
    <row r="1166" spans="2:2" ht="24.75" customHeight="1" x14ac:dyDescent="0.25">
      <c r="B1166" s="4"/>
    </row>
    <row r="1167" spans="2:2" ht="24.75" customHeight="1" x14ac:dyDescent="0.25">
      <c r="B1167" s="4"/>
    </row>
    <row r="1168" spans="2:2" ht="24.75" customHeight="1" x14ac:dyDescent="0.25">
      <c r="B1168" s="4"/>
    </row>
    <row r="1169" spans="2:2" ht="24.75" customHeight="1" x14ac:dyDescent="0.25">
      <c r="B1169" s="4"/>
    </row>
    <row r="1170" spans="2:2" ht="24.75" customHeight="1" x14ac:dyDescent="0.25">
      <c r="B1170" s="4"/>
    </row>
    <row r="1171" spans="2:2" ht="24.75" customHeight="1" x14ac:dyDescent="0.25">
      <c r="B1171" s="4"/>
    </row>
    <row r="1172" spans="2:2" ht="24.75" customHeight="1" x14ac:dyDescent="0.25">
      <c r="B1172" s="4"/>
    </row>
    <row r="1173" spans="2:2" ht="24.75" customHeight="1" x14ac:dyDescent="0.25">
      <c r="B1173" s="4"/>
    </row>
    <row r="1174" spans="2:2" ht="24.75" customHeight="1" x14ac:dyDescent="0.25">
      <c r="B1174" s="4"/>
    </row>
    <row r="1175" spans="2:2" ht="24.75" customHeight="1" x14ac:dyDescent="0.25">
      <c r="B1175" s="4"/>
    </row>
    <row r="1176" spans="2:2" ht="24.75" customHeight="1" x14ac:dyDescent="0.25">
      <c r="B1176" s="4"/>
    </row>
    <row r="1177" spans="2:2" ht="24.75" customHeight="1" x14ac:dyDescent="0.25">
      <c r="B1177" s="4"/>
    </row>
    <row r="1178" spans="2:2" ht="24.75" customHeight="1" x14ac:dyDescent="0.25">
      <c r="B1178" s="4"/>
    </row>
    <row r="1179" spans="2:2" ht="24.75" customHeight="1" x14ac:dyDescent="0.25">
      <c r="B1179" s="4"/>
    </row>
    <row r="1180" spans="2:2" ht="24.75" customHeight="1" x14ac:dyDescent="0.25">
      <c r="B1180" s="4"/>
    </row>
    <row r="1181" spans="2:2" ht="24.75" customHeight="1" x14ac:dyDescent="0.25">
      <c r="B1181" s="4"/>
    </row>
    <row r="1182" spans="2:2" ht="24.75" customHeight="1" x14ac:dyDescent="0.25">
      <c r="B1182" s="4"/>
    </row>
    <row r="1183" spans="2:2" ht="24.75" customHeight="1" x14ac:dyDescent="0.25">
      <c r="B1183" s="4"/>
    </row>
    <row r="1184" spans="2:2" ht="24.75" customHeight="1" x14ac:dyDescent="0.25">
      <c r="B1184" s="4"/>
    </row>
    <row r="1185" spans="2:2" ht="24.75" customHeight="1" x14ac:dyDescent="0.25">
      <c r="B1185" s="4"/>
    </row>
    <row r="1186" spans="2:2" ht="24.75" customHeight="1" x14ac:dyDescent="0.25">
      <c r="B1186" s="4"/>
    </row>
    <row r="1187" spans="2:2" ht="24.75" customHeight="1" x14ac:dyDescent="0.25">
      <c r="B1187" s="4"/>
    </row>
    <row r="1188" spans="2:2" ht="24.75" customHeight="1" x14ac:dyDescent="0.25">
      <c r="B1188" s="4"/>
    </row>
    <row r="1189" spans="2:2" ht="24.75" customHeight="1" x14ac:dyDescent="0.25">
      <c r="B1189" s="4"/>
    </row>
    <row r="1190" spans="2:2" ht="24.75" customHeight="1" x14ac:dyDescent="0.25">
      <c r="B1190" s="4"/>
    </row>
    <row r="1191" spans="2:2" ht="24.75" customHeight="1" x14ac:dyDescent="0.25">
      <c r="B1191" s="4"/>
    </row>
    <row r="1192" spans="2:2" ht="24.75" customHeight="1" x14ac:dyDescent="0.25">
      <c r="B1192" s="4"/>
    </row>
    <row r="1193" spans="2:2" ht="24.75" customHeight="1" x14ac:dyDescent="0.25">
      <c r="B1193" s="4"/>
    </row>
    <row r="1194" spans="2:2" ht="24.75" customHeight="1" x14ac:dyDescent="0.25">
      <c r="B1194" s="4"/>
    </row>
    <row r="1195" spans="2:2" ht="24.75" customHeight="1" x14ac:dyDescent="0.25">
      <c r="B1195" s="4"/>
    </row>
    <row r="1196" spans="2:2" ht="24.75" customHeight="1" x14ac:dyDescent="0.25">
      <c r="B1196" s="4"/>
    </row>
    <row r="1197" spans="2:2" ht="24.75" customHeight="1" x14ac:dyDescent="0.25">
      <c r="B1197" s="4"/>
    </row>
    <row r="1198" spans="2:2" ht="24.75" customHeight="1" x14ac:dyDescent="0.25">
      <c r="B1198" s="4"/>
    </row>
    <row r="1199" spans="2:2" ht="24.75" customHeight="1" x14ac:dyDescent="0.25">
      <c r="B1199" s="4"/>
    </row>
    <row r="1200" spans="2:2" ht="24.75" customHeight="1" x14ac:dyDescent="0.25">
      <c r="B1200" s="4"/>
    </row>
    <row r="1201" spans="2:2" ht="24.75" customHeight="1" x14ac:dyDescent="0.25">
      <c r="B1201" s="4"/>
    </row>
    <row r="1202" spans="2:2" ht="24.75" customHeight="1" x14ac:dyDescent="0.25">
      <c r="B1202" s="4"/>
    </row>
    <row r="1203" spans="2:2" ht="24.75" customHeight="1" x14ac:dyDescent="0.25">
      <c r="B1203" s="4"/>
    </row>
    <row r="1204" spans="2:2" ht="24.75" customHeight="1" x14ac:dyDescent="0.25">
      <c r="B1204" s="4"/>
    </row>
    <row r="1205" spans="2:2" ht="24.75" customHeight="1" x14ac:dyDescent="0.25">
      <c r="B1205" s="4"/>
    </row>
    <row r="1206" spans="2:2" ht="24.75" customHeight="1" x14ac:dyDescent="0.25">
      <c r="B1206" s="4"/>
    </row>
    <row r="1207" spans="2:2" ht="24.75" customHeight="1" x14ac:dyDescent="0.25">
      <c r="B1207" s="4"/>
    </row>
    <row r="1208" spans="2:2" ht="24.75" customHeight="1" x14ac:dyDescent="0.25">
      <c r="B1208" s="4"/>
    </row>
    <row r="1209" spans="2:2" ht="24.75" customHeight="1" x14ac:dyDescent="0.25">
      <c r="B1209" s="4"/>
    </row>
    <row r="1210" spans="2:2" ht="24.75" customHeight="1" x14ac:dyDescent="0.25">
      <c r="B1210" s="4"/>
    </row>
    <row r="1211" spans="2:2" ht="24.75" customHeight="1" x14ac:dyDescent="0.25">
      <c r="B1211" s="4"/>
    </row>
    <row r="1212" spans="2:2" ht="24.75" customHeight="1" x14ac:dyDescent="0.25">
      <c r="B1212" s="4"/>
    </row>
    <row r="1213" spans="2:2" ht="24.75" customHeight="1" x14ac:dyDescent="0.25">
      <c r="B1213" s="4"/>
    </row>
    <row r="1214" spans="2:2" ht="24.75" customHeight="1" x14ac:dyDescent="0.25">
      <c r="B1214" s="4"/>
    </row>
    <row r="1215" spans="2:2" ht="24.75" customHeight="1" x14ac:dyDescent="0.25">
      <c r="B1215" s="4"/>
    </row>
    <row r="1216" spans="2:2" ht="24.75" customHeight="1" x14ac:dyDescent="0.25">
      <c r="B1216" s="4"/>
    </row>
    <row r="1217" spans="2:2" ht="24.75" customHeight="1" x14ac:dyDescent="0.25">
      <c r="B1217" s="4"/>
    </row>
    <row r="1218" spans="2:2" ht="24.75" customHeight="1" x14ac:dyDescent="0.25">
      <c r="B1218" s="4"/>
    </row>
    <row r="1219" spans="2:2" ht="24.75" customHeight="1" x14ac:dyDescent="0.25">
      <c r="B1219" s="4"/>
    </row>
    <row r="1220" spans="2:2" ht="24.75" customHeight="1" x14ac:dyDescent="0.25">
      <c r="B1220" s="4"/>
    </row>
    <row r="1221" spans="2:2" ht="24.75" customHeight="1" x14ac:dyDescent="0.25">
      <c r="B1221" s="4"/>
    </row>
    <row r="1222" spans="2:2" ht="24.75" customHeight="1" x14ac:dyDescent="0.25">
      <c r="B1222" s="4"/>
    </row>
    <row r="1223" spans="2:2" ht="24.75" customHeight="1" x14ac:dyDescent="0.25">
      <c r="B1223" s="4"/>
    </row>
    <row r="1224" spans="2:2" ht="24.75" customHeight="1" x14ac:dyDescent="0.25">
      <c r="B1224" s="4"/>
    </row>
    <row r="1225" spans="2:2" ht="24.75" customHeight="1" x14ac:dyDescent="0.25">
      <c r="B1225" s="4"/>
    </row>
    <row r="1226" spans="2:2" ht="24.75" customHeight="1" x14ac:dyDescent="0.25">
      <c r="B1226" s="4"/>
    </row>
    <row r="1227" spans="2:2" ht="24.75" customHeight="1" x14ac:dyDescent="0.25">
      <c r="B1227" s="4"/>
    </row>
    <row r="1228" spans="2:2" ht="24.75" customHeight="1" x14ac:dyDescent="0.25">
      <c r="B1228" s="4"/>
    </row>
    <row r="1229" spans="2:2" ht="24.75" customHeight="1" x14ac:dyDescent="0.25">
      <c r="B1229" s="4"/>
    </row>
    <row r="1230" spans="2:2" ht="24.75" customHeight="1" x14ac:dyDescent="0.25">
      <c r="B1230" s="4"/>
    </row>
    <row r="1231" spans="2:2" ht="24.75" customHeight="1" x14ac:dyDescent="0.25">
      <c r="B1231" s="4"/>
    </row>
    <row r="1232" spans="2:2" ht="24.75" customHeight="1" x14ac:dyDescent="0.25">
      <c r="B1232" s="4"/>
    </row>
    <row r="1233" spans="2:2" ht="24.75" customHeight="1" x14ac:dyDescent="0.25">
      <c r="B1233" s="4"/>
    </row>
    <row r="1234" spans="2:2" ht="24.75" customHeight="1" x14ac:dyDescent="0.25">
      <c r="B1234" s="4"/>
    </row>
    <row r="1235" spans="2:2" ht="24.75" customHeight="1" x14ac:dyDescent="0.25">
      <c r="B1235" s="4"/>
    </row>
    <row r="1236" spans="2:2" ht="24.75" customHeight="1" x14ac:dyDescent="0.25">
      <c r="B1236" s="4"/>
    </row>
    <row r="1237" spans="2:2" ht="24.75" customHeight="1" x14ac:dyDescent="0.25">
      <c r="B1237" s="4"/>
    </row>
    <row r="1238" spans="2:2" ht="24.75" customHeight="1" x14ac:dyDescent="0.25">
      <c r="B1238" s="4"/>
    </row>
    <row r="1239" spans="2:2" ht="24.75" customHeight="1" x14ac:dyDescent="0.25">
      <c r="B1239" s="4"/>
    </row>
    <row r="1240" spans="2:2" ht="24.75" customHeight="1" x14ac:dyDescent="0.25">
      <c r="B1240" s="4"/>
    </row>
    <row r="1241" spans="2:2" ht="24.75" customHeight="1" x14ac:dyDescent="0.25">
      <c r="B1241" s="4"/>
    </row>
    <row r="1242" spans="2:2" ht="24.75" customHeight="1" x14ac:dyDescent="0.25">
      <c r="B1242" s="4"/>
    </row>
    <row r="1243" spans="2:2" ht="24.75" customHeight="1" x14ac:dyDescent="0.25">
      <c r="B1243" s="4"/>
    </row>
    <row r="1244" spans="2:2" ht="24.75" customHeight="1" x14ac:dyDescent="0.25">
      <c r="B1244" s="4"/>
    </row>
    <row r="1245" spans="2:2" ht="24.75" customHeight="1" x14ac:dyDescent="0.25">
      <c r="B1245" s="4"/>
    </row>
    <row r="1246" spans="2:2" ht="24.75" customHeight="1" x14ac:dyDescent="0.25">
      <c r="B1246" s="4"/>
    </row>
    <row r="1247" spans="2:2" ht="24.75" customHeight="1" x14ac:dyDescent="0.25">
      <c r="B1247" s="4"/>
    </row>
    <row r="1248" spans="2:2" ht="24.75" customHeight="1" x14ac:dyDescent="0.25">
      <c r="B1248" s="4"/>
    </row>
    <row r="1249" spans="2:2" ht="24.75" customHeight="1" x14ac:dyDescent="0.25">
      <c r="B1249" s="4"/>
    </row>
    <row r="1250" spans="2:2" ht="24.75" customHeight="1" x14ac:dyDescent="0.25">
      <c r="B1250" s="4"/>
    </row>
    <row r="1251" spans="2:2" ht="24.75" customHeight="1" x14ac:dyDescent="0.25">
      <c r="B1251" s="4"/>
    </row>
    <row r="1252" spans="2:2" ht="24.75" customHeight="1" x14ac:dyDescent="0.25">
      <c r="B1252" s="4"/>
    </row>
    <row r="1253" spans="2:2" ht="24.75" customHeight="1" x14ac:dyDescent="0.25">
      <c r="B1253" s="4"/>
    </row>
    <row r="1254" spans="2:2" ht="24.75" customHeight="1" x14ac:dyDescent="0.25">
      <c r="B1254" s="4"/>
    </row>
    <row r="1255" spans="2:2" ht="24.75" customHeight="1" x14ac:dyDescent="0.25">
      <c r="B1255" s="4"/>
    </row>
    <row r="1256" spans="2:2" ht="24.75" customHeight="1" x14ac:dyDescent="0.25">
      <c r="B1256" s="4"/>
    </row>
    <row r="1257" spans="2:2" ht="24.75" customHeight="1" x14ac:dyDescent="0.25">
      <c r="B1257" s="4"/>
    </row>
    <row r="1258" spans="2:2" ht="24.75" customHeight="1" x14ac:dyDescent="0.25">
      <c r="B1258" s="4"/>
    </row>
    <row r="1259" spans="2:2" ht="24.75" customHeight="1" x14ac:dyDescent="0.25">
      <c r="B1259" s="4"/>
    </row>
    <row r="1260" spans="2:2" ht="24.75" customHeight="1" x14ac:dyDescent="0.25">
      <c r="B1260" s="4"/>
    </row>
    <row r="1261" spans="2:2" ht="24.75" customHeight="1" x14ac:dyDescent="0.25">
      <c r="B1261" s="4"/>
    </row>
    <row r="1262" spans="2:2" ht="24.75" customHeight="1" x14ac:dyDescent="0.25">
      <c r="B1262" s="4"/>
    </row>
    <row r="1263" spans="2:2" ht="24.75" customHeight="1" x14ac:dyDescent="0.25">
      <c r="B1263" s="4"/>
    </row>
    <row r="1264" spans="2:2" ht="24.75" customHeight="1" x14ac:dyDescent="0.25">
      <c r="B1264" s="4"/>
    </row>
    <row r="1265" spans="2:2" ht="24.75" customHeight="1" x14ac:dyDescent="0.25">
      <c r="B1265" s="4"/>
    </row>
    <row r="1266" spans="2:2" ht="24.75" customHeight="1" x14ac:dyDescent="0.25">
      <c r="B1266" s="4"/>
    </row>
    <row r="1267" spans="2:2" ht="24.75" customHeight="1" x14ac:dyDescent="0.25">
      <c r="B1267" s="4"/>
    </row>
    <row r="1268" spans="2:2" ht="24.75" customHeight="1" x14ac:dyDescent="0.25">
      <c r="B1268" s="4"/>
    </row>
    <row r="1269" spans="2:2" ht="24.75" customHeight="1" x14ac:dyDescent="0.25">
      <c r="B1269" s="4"/>
    </row>
    <row r="1270" spans="2:2" ht="24.75" customHeight="1" x14ac:dyDescent="0.25">
      <c r="B1270" s="4"/>
    </row>
    <row r="1271" spans="2:2" ht="24.75" customHeight="1" x14ac:dyDescent="0.25">
      <c r="B1271" s="4"/>
    </row>
    <row r="1272" spans="2:2" ht="24.75" customHeight="1" x14ac:dyDescent="0.25">
      <c r="B1272" s="4"/>
    </row>
    <row r="1273" spans="2:2" ht="24.75" customHeight="1" x14ac:dyDescent="0.25">
      <c r="B1273" s="4"/>
    </row>
    <row r="1274" spans="2:2" ht="24.75" customHeight="1" x14ac:dyDescent="0.25">
      <c r="B1274" s="4"/>
    </row>
    <row r="1275" spans="2:2" ht="24.75" customHeight="1" x14ac:dyDescent="0.25">
      <c r="B1275" s="4"/>
    </row>
    <row r="1276" spans="2:2" ht="24.75" customHeight="1" x14ac:dyDescent="0.25">
      <c r="B1276" s="4"/>
    </row>
    <row r="1277" spans="2:2" ht="24.75" customHeight="1" x14ac:dyDescent="0.25">
      <c r="B1277" s="4"/>
    </row>
    <row r="1278" spans="2:2" ht="24.75" customHeight="1" x14ac:dyDescent="0.25">
      <c r="B1278" s="4"/>
    </row>
    <row r="1279" spans="2:2" ht="24.75" customHeight="1" x14ac:dyDescent="0.25">
      <c r="B1279" s="4"/>
    </row>
    <row r="1280" spans="2:2" ht="24.75" customHeight="1" x14ac:dyDescent="0.25">
      <c r="B1280" s="4"/>
    </row>
    <row r="1281" spans="2:2" ht="24.75" customHeight="1" x14ac:dyDescent="0.25">
      <c r="B1281" s="4"/>
    </row>
    <row r="1282" spans="2:2" ht="24.75" customHeight="1" x14ac:dyDescent="0.25">
      <c r="B1282" s="4"/>
    </row>
    <row r="1283" spans="2:2" ht="24.75" customHeight="1" x14ac:dyDescent="0.25">
      <c r="B1283" s="4"/>
    </row>
    <row r="1284" spans="2:2" ht="24.75" customHeight="1" x14ac:dyDescent="0.25">
      <c r="B1284" s="4"/>
    </row>
    <row r="1285" spans="2:2" ht="24.75" customHeight="1" x14ac:dyDescent="0.25">
      <c r="B1285" s="4"/>
    </row>
    <row r="1286" spans="2:2" ht="24.75" customHeight="1" x14ac:dyDescent="0.25">
      <c r="B1286" s="4"/>
    </row>
    <row r="1287" spans="2:2" ht="24.75" customHeight="1" x14ac:dyDescent="0.25">
      <c r="B1287" s="4"/>
    </row>
    <row r="1288" spans="2:2" ht="24.75" customHeight="1" x14ac:dyDescent="0.25">
      <c r="B1288" s="4"/>
    </row>
    <row r="1289" spans="2:2" ht="24.75" customHeight="1" x14ac:dyDescent="0.25">
      <c r="B1289" s="4"/>
    </row>
    <row r="1290" spans="2:2" ht="24.75" customHeight="1" x14ac:dyDescent="0.25">
      <c r="B1290" s="4"/>
    </row>
    <row r="1291" spans="2:2" ht="24.75" customHeight="1" x14ac:dyDescent="0.25">
      <c r="B1291" s="4"/>
    </row>
    <row r="1292" spans="2:2" ht="24.75" customHeight="1" x14ac:dyDescent="0.25">
      <c r="B1292" s="4"/>
    </row>
    <row r="1293" spans="2:2" ht="24.75" customHeight="1" x14ac:dyDescent="0.25">
      <c r="B1293" s="4"/>
    </row>
    <row r="1294" spans="2:2" ht="24.75" customHeight="1" x14ac:dyDescent="0.25">
      <c r="B1294" s="4"/>
    </row>
    <row r="1295" spans="2:2" ht="24.75" customHeight="1" x14ac:dyDescent="0.25">
      <c r="B1295" s="4"/>
    </row>
    <row r="1296" spans="2:2" ht="24.75" customHeight="1" x14ac:dyDescent="0.25">
      <c r="B1296" s="4"/>
    </row>
    <row r="1297" spans="2:2" ht="24.75" customHeight="1" x14ac:dyDescent="0.25">
      <c r="B1297" s="4"/>
    </row>
    <row r="1298" spans="2:2" ht="24.75" customHeight="1" x14ac:dyDescent="0.25">
      <c r="B1298" s="4"/>
    </row>
    <row r="1299" spans="2:2" ht="24.75" customHeight="1" x14ac:dyDescent="0.25">
      <c r="B1299" s="4"/>
    </row>
    <row r="1300" spans="2:2" ht="24.75" customHeight="1" x14ac:dyDescent="0.25">
      <c r="B1300" s="4"/>
    </row>
    <row r="1301" spans="2:2" ht="24.75" customHeight="1" x14ac:dyDescent="0.25">
      <c r="B1301" s="4"/>
    </row>
    <row r="1302" spans="2:2" ht="24.75" customHeight="1" x14ac:dyDescent="0.25">
      <c r="B1302" s="4"/>
    </row>
    <row r="1303" spans="2:2" ht="24.75" customHeight="1" x14ac:dyDescent="0.25">
      <c r="B1303" s="4"/>
    </row>
    <row r="1304" spans="2:2" ht="24.75" customHeight="1" x14ac:dyDescent="0.25">
      <c r="B1304" s="4"/>
    </row>
    <row r="1305" spans="2:2" ht="24.75" customHeight="1" x14ac:dyDescent="0.25">
      <c r="B1305" s="4"/>
    </row>
    <row r="1306" spans="2:2" ht="24.75" customHeight="1" x14ac:dyDescent="0.25">
      <c r="B1306" s="4"/>
    </row>
    <row r="1307" spans="2:2" ht="24.75" customHeight="1" x14ac:dyDescent="0.25">
      <c r="B1307" s="4"/>
    </row>
    <row r="1308" spans="2:2" ht="24.75" customHeight="1" x14ac:dyDescent="0.25">
      <c r="B1308" s="4"/>
    </row>
    <row r="1309" spans="2:2" ht="24.75" customHeight="1" x14ac:dyDescent="0.25">
      <c r="B1309" s="4"/>
    </row>
    <row r="1310" spans="2:2" ht="24.75" customHeight="1" x14ac:dyDescent="0.25">
      <c r="B1310" s="4"/>
    </row>
    <row r="1311" spans="2:2" ht="24.75" customHeight="1" x14ac:dyDescent="0.25">
      <c r="B1311" s="4"/>
    </row>
    <row r="1312" spans="2:2" ht="24.75" customHeight="1" x14ac:dyDescent="0.25">
      <c r="B1312" s="4"/>
    </row>
    <row r="1313" spans="2:2" ht="24.75" customHeight="1" x14ac:dyDescent="0.25">
      <c r="B1313" s="4"/>
    </row>
    <row r="1314" spans="2:2" ht="24.75" customHeight="1" x14ac:dyDescent="0.25">
      <c r="B1314" s="4"/>
    </row>
    <row r="1315" spans="2:2" ht="24.75" customHeight="1" x14ac:dyDescent="0.25">
      <c r="B1315" s="4"/>
    </row>
    <row r="1316" spans="2:2" ht="24.75" customHeight="1" x14ac:dyDescent="0.25">
      <c r="B1316" s="4"/>
    </row>
    <row r="1317" spans="2:2" ht="24.75" customHeight="1" x14ac:dyDescent="0.25">
      <c r="B1317" s="4"/>
    </row>
    <row r="1318" spans="2:2" ht="24.75" customHeight="1" x14ac:dyDescent="0.25">
      <c r="B1318" s="4"/>
    </row>
    <row r="1319" spans="2:2" ht="24.75" customHeight="1" x14ac:dyDescent="0.25">
      <c r="B1319" s="4"/>
    </row>
    <row r="1320" spans="2:2" ht="24.75" customHeight="1" x14ac:dyDescent="0.25">
      <c r="B1320" s="4"/>
    </row>
    <row r="1321" spans="2:2" ht="24.75" customHeight="1" x14ac:dyDescent="0.25">
      <c r="B1321" s="4"/>
    </row>
    <row r="1322" spans="2:2" ht="24.75" customHeight="1" x14ac:dyDescent="0.25">
      <c r="B1322" s="4"/>
    </row>
    <row r="1323" spans="2:2" ht="24.75" customHeight="1" x14ac:dyDescent="0.25">
      <c r="B1323" s="4"/>
    </row>
    <row r="1324" spans="2:2" ht="24.75" customHeight="1" x14ac:dyDescent="0.25">
      <c r="B1324" s="4"/>
    </row>
    <row r="1325" spans="2:2" ht="24.75" customHeight="1" x14ac:dyDescent="0.25">
      <c r="B1325" s="4"/>
    </row>
    <row r="1326" spans="2:2" ht="24.75" customHeight="1" x14ac:dyDescent="0.25">
      <c r="B1326" s="4"/>
    </row>
    <row r="1327" spans="2:2" ht="24.75" customHeight="1" x14ac:dyDescent="0.25">
      <c r="B1327" s="4"/>
    </row>
    <row r="1328" spans="2:2" ht="24.75" customHeight="1" x14ac:dyDescent="0.25">
      <c r="B1328" s="4"/>
    </row>
    <row r="1329" spans="2:2" ht="24.75" customHeight="1" x14ac:dyDescent="0.25">
      <c r="B1329" s="4"/>
    </row>
    <row r="1330" spans="2:2" ht="24.75" customHeight="1" x14ac:dyDescent="0.25">
      <c r="B1330" s="4"/>
    </row>
    <row r="1331" spans="2:2" ht="24.75" customHeight="1" x14ac:dyDescent="0.25">
      <c r="B1331" s="4"/>
    </row>
    <row r="1332" spans="2:2" ht="24.75" customHeight="1" x14ac:dyDescent="0.25">
      <c r="B1332" s="4"/>
    </row>
    <row r="1333" spans="2:2" ht="24.75" customHeight="1" x14ac:dyDescent="0.25">
      <c r="B1333" s="4"/>
    </row>
    <row r="1334" spans="2:2" ht="24.75" customHeight="1" x14ac:dyDescent="0.25">
      <c r="B1334" s="4"/>
    </row>
    <row r="1335" spans="2:2" ht="24.75" customHeight="1" x14ac:dyDescent="0.25">
      <c r="B1335" s="4"/>
    </row>
    <row r="1336" spans="2:2" ht="24.75" customHeight="1" x14ac:dyDescent="0.25">
      <c r="B1336" s="4"/>
    </row>
    <row r="1337" spans="2:2" ht="24.75" customHeight="1" x14ac:dyDescent="0.25">
      <c r="B1337" s="4"/>
    </row>
    <row r="1338" spans="2:2" ht="24.75" customHeight="1" x14ac:dyDescent="0.25">
      <c r="B1338" s="4"/>
    </row>
    <row r="1339" spans="2:2" ht="24.75" customHeight="1" x14ac:dyDescent="0.25">
      <c r="B1339" s="4"/>
    </row>
    <row r="1340" spans="2:2" ht="24.75" customHeight="1" x14ac:dyDescent="0.25">
      <c r="B1340" s="4"/>
    </row>
    <row r="1341" spans="2:2" ht="24.75" customHeight="1" x14ac:dyDescent="0.25">
      <c r="B1341" s="4"/>
    </row>
    <row r="1342" spans="2:2" ht="24.75" customHeight="1" x14ac:dyDescent="0.25">
      <c r="B1342" s="4"/>
    </row>
    <row r="1343" spans="2:2" ht="24.75" customHeight="1" x14ac:dyDescent="0.25">
      <c r="B1343" s="4"/>
    </row>
    <row r="1344" spans="2:2" ht="24.75" customHeight="1" x14ac:dyDescent="0.25">
      <c r="B1344" s="4"/>
    </row>
    <row r="1345" spans="2:2" ht="24.75" customHeight="1" x14ac:dyDescent="0.25">
      <c r="B1345" s="4"/>
    </row>
    <row r="1346" spans="2:2" ht="24.75" customHeight="1" x14ac:dyDescent="0.25">
      <c r="B1346" s="4"/>
    </row>
    <row r="1347" spans="2:2" ht="24.75" customHeight="1" x14ac:dyDescent="0.25">
      <c r="B1347" s="4"/>
    </row>
    <row r="1348" spans="2:2" ht="24.75" customHeight="1" x14ac:dyDescent="0.25">
      <c r="B1348" s="4"/>
    </row>
    <row r="1349" spans="2:2" ht="24.75" customHeight="1" x14ac:dyDescent="0.25">
      <c r="B1349" s="4"/>
    </row>
    <row r="1350" spans="2:2" ht="24.75" customHeight="1" x14ac:dyDescent="0.25">
      <c r="B1350" s="4"/>
    </row>
    <row r="1351" spans="2:2" ht="24.75" customHeight="1" x14ac:dyDescent="0.25">
      <c r="B1351" s="4"/>
    </row>
    <row r="1352" spans="2:2" ht="24.75" customHeight="1" x14ac:dyDescent="0.25">
      <c r="B1352" s="4"/>
    </row>
    <row r="1353" spans="2:2" ht="24.75" customHeight="1" x14ac:dyDescent="0.25">
      <c r="B1353" s="4"/>
    </row>
    <row r="1354" spans="2:2" ht="24.75" customHeight="1" x14ac:dyDescent="0.25">
      <c r="B1354" s="4"/>
    </row>
    <row r="1355" spans="2:2" ht="24.75" customHeight="1" x14ac:dyDescent="0.25">
      <c r="B1355" s="4"/>
    </row>
    <row r="1356" spans="2:2" ht="24.75" customHeight="1" x14ac:dyDescent="0.25">
      <c r="B1356" s="4"/>
    </row>
    <row r="1357" spans="2:2" ht="24.75" customHeight="1" x14ac:dyDescent="0.25">
      <c r="B1357" s="4"/>
    </row>
    <row r="1358" spans="2:2" ht="24.75" customHeight="1" x14ac:dyDescent="0.25">
      <c r="B1358" s="4"/>
    </row>
    <row r="1359" spans="2:2" ht="24.75" customHeight="1" x14ac:dyDescent="0.25">
      <c r="B1359" s="4"/>
    </row>
    <row r="1360" spans="2:2" ht="24.75" customHeight="1" x14ac:dyDescent="0.25">
      <c r="B1360" s="4"/>
    </row>
    <row r="1361" spans="2:2" ht="24.75" customHeight="1" x14ac:dyDescent="0.25">
      <c r="B1361" s="4"/>
    </row>
    <row r="1362" spans="2:2" ht="24.75" customHeight="1" x14ac:dyDescent="0.25">
      <c r="B1362" s="4"/>
    </row>
    <row r="1363" spans="2:2" ht="24.75" customHeight="1" x14ac:dyDescent="0.25">
      <c r="B1363" s="4"/>
    </row>
    <row r="1364" spans="2:2" ht="24.75" customHeight="1" x14ac:dyDescent="0.25">
      <c r="B1364" s="4"/>
    </row>
    <row r="1365" spans="2:2" ht="24.75" customHeight="1" x14ac:dyDescent="0.25">
      <c r="B1365" s="4"/>
    </row>
    <row r="1366" spans="2:2" ht="24.75" customHeight="1" x14ac:dyDescent="0.25">
      <c r="B1366" s="4"/>
    </row>
    <row r="1367" spans="2:2" ht="24.75" customHeight="1" x14ac:dyDescent="0.25">
      <c r="B1367" s="4"/>
    </row>
    <row r="1368" spans="2:2" ht="24.75" customHeight="1" x14ac:dyDescent="0.25">
      <c r="B1368" s="4"/>
    </row>
    <row r="1369" spans="2:2" ht="24.75" customHeight="1" x14ac:dyDescent="0.25">
      <c r="B1369" s="4"/>
    </row>
    <row r="1370" spans="2:2" ht="24.75" customHeight="1" x14ac:dyDescent="0.25">
      <c r="B1370" s="4"/>
    </row>
    <row r="1371" spans="2:2" ht="24.75" customHeight="1" x14ac:dyDescent="0.25">
      <c r="B1371" s="4"/>
    </row>
    <row r="1372" spans="2:2" ht="24.75" customHeight="1" x14ac:dyDescent="0.25">
      <c r="B1372" s="4"/>
    </row>
    <row r="1373" spans="2:2" ht="24.75" customHeight="1" x14ac:dyDescent="0.25">
      <c r="B1373" s="4"/>
    </row>
    <row r="1374" spans="2:2" ht="24.75" customHeight="1" x14ac:dyDescent="0.25">
      <c r="B1374" s="4"/>
    </row>
    <row r="1375" spans="2:2" ht="24.75" customHeight="1" x14ac:dyDescent="0.25">
      <c r="B1375" s="4"/>
    </row>
    <row r="1376" spans="2:2" ht="24.75" customHeight="1" x14ac:dyDescent="0.25">
      <c r="B1376" s="4"/>
    </row>
    <row r="1377" spans="2:2" ht="24.75" customHeight="1" x14ac:dyDescent="0.25">
      <c r="B1377" s="4"/>
    </row>
    <row r="1378" spans="2:2" ht="24.75" customHeight="1" x14ac:dyDescent="0.25">
      <c r="B1378" s="4"/>
    </row>
    <row r="1379" spans="2:2" ht="24.75" customHeight="1" x14ac:dyDescent="0.25">
      <c r="B1379" s="4"/>
    </row>
    <row r="1380" spans="2:2" ht="24.75" customHeight="1" x14ac:dyDescent="0.25">
      <c r="B1380" s="4"/>
    </row>
    <row r="1381" spans="2:2" ht="24.75" customHeight="1" x14ac:dyDescent="0.25">
      <c r="B1381" s="4"/>
    </row>
    <row r="1382" spans="2:2" ht="24.75" customHeight="1" x14ac:dyDescent="0.25">
      <c r="B1382" s="4"/>
    </row>
    <row r="1383" spans="2:2" ht="24.75" customHeight="1" x14ac:dyDescent="0.25">
      <c r="B1383" s="4"/>
    </row>
    <row r="1384" spans="2:2" ht="24.75" customHeight="1" x14ac:dyDescent="0.25">
      <c r="B1384" s="4"/>
    </row>
    <row r="1385" spans="2:2" ht="24.75" customHeight="1" x14ac:dyDescent="0.25">
      <c r="B1385" s="4"/>
    </row>
    <row r="1386" spans="2:2" ht="24.75" customHeight="1" x14ac:dyDescent="0.25">
      <c r="B1386" s="4"/>
    </row>
    <row r="1387" spans="2:2" ht="24.75" customHeight="1" x14ac:dyDescent="0.25">
      <c r="B1387" s="4"/>
    </row>
    <row r="1388" spans="2:2" ht="24.75" customHeight="1" x14ac:dyDescent="0.25">
      <c r="B1388" s="4"/>
    </row>
    <row r="1389" spans="2:2" ht="24.75" customHeight="1" x14ac:dyDescent="0.25">
      <c r="B1389" s="4"/>
    </row>
    <row r="1390" spans="2:2" ht="24.75" customHeight="1" x14ac:dyDescent="0.25">
      <c r="B1390" s="4"/>
    </row>
    <row r="1391" spans="2:2" ht="24.75" customHeight="1" x14ac:dyDescent="0.25">
      <c r="B1391" s="4"/>
    </row>
    <row r="1392" spans="2:2" ht="24.75" customHeight="1" x14ac:dyDescent="0.25">
      <c r="B1392" s="4"/>
    </row>
    <row r="1393" spans="2:2" ht="24.75" customHeight="1" x14ac:dyDescent="0.25">
      <c r="B1393" s="4"/>
    </row>
    <row r="1394" spans="2:2" ht="24.75" customHeight="1" x14ac:dyDescent="0.25">
      <c r="B1394" s="4"/>
    </row>
    <row r="1395" spans="2:2" ht="24.75" customHeight="1" x14ac:dyDescent="0.25">
      <c r="B1395" s="4"/>
    </row>
    <row r="1396" spans="2:2" ht="24.75" customHeight="1" x14ac:dyDescent="0.25">
      <c r="B1396" s="4"/>
    </row>
    <row r="1397" spans="2:2" ht="24.75" customHeight="1" x14ac:dyDescent="0.25">
      <c r="B1397" s="4"/>
    </row>
    <row r="1398" spans="2:2" ht="24.75" customHeight="1" x14ac:dyDescent="0.25">
      <c r="B1398" s="4"/>
    </row>
    <row r="1399" spans="2:2" ht="24.75" customHeight="1" x14ac:dyDescent="0.25">
      <c r="B1399" s="4"/>
    </row>
    <row r="1400" spans="2:2" ht="24.75" customHeight="1" x14ac:dyDescent="0.25">
      <c r="B1400" s="4"/>
    </row>
    <row r="1401" spans="2:2" ht="24.75" customHeight="1" x14ac:dyDescent="0.25">
      <c r="B1401" s="4"/>
    </row>
    <row r="1402" spans="2:2" ht="24.75" customHeight="1" x14ac:dyDescent="0.25">
      <c r="B1402" s="4"/>
    </row>
    <row r="1403" spans="2:2" ht="24.75" customHeight="1" x14ac:dyDescent="0.25">
      <c r="B1403" s="4"/>
    </row>
    <row r="1404" spans="2:2" ht="24.75" customHeight="1" x14ac:dyDescent="0.25">
      <c r="B1404" s="4"/>
    </row>
    <row r="1405" spans="2:2" ht="24.75" customHeight="1" x14ac:dyDescent="0.25">
      <c r="B1405" s="4"/>
    </row>
    <row r="1406" spans="2:2" ht="24.75" customHeight="1" x14ac:dyDescent="0.25">
      <c r="B1406" s="4"/>
    </row>
    <row r="1407" spans="2:2" ht="24.75" customHeight="1" x14ac:dyDescent="0.25">
      <c r="B1407" s="4"/>
    </row>
    <row r="1408" spans="2:2" ht="24.75" customHeight="1" x14ac:dyDescent="0.25">
      <c r="B1408" s="4"/>
    </row>
    <row r="1409" spans="2:2" ht="24.75" customHeight="1" x14ac:dyDescent="0.25">
      <c r="B1409" s="4"/>
    </row>
    <row r="1410" spans="2:2" ht="24.75" customHeight="1" x14ac:dyDescent="0.25">
      <c r="B1410" s="4"/>
    </row>
    <row r="1411" spans="2:2" ht="24.75" customHeight="1" x14ac:dyDescent="0.25">
      <c r="B1411" s="4"/>
    </row>
    <row r="1412" spans="2:2" ht="24.75" customHeight="1" x14ac:dyDescent="0.25">
      <c r="B1412" s="4"/>
    </row>
    <row r="1413" spans="2:2" ht="24.75" customHeight="1" x14ac:dyDescent="0.25">
      <c r="B1413" s="4"/>
    </row>
    <row r="1414" spans="2:2" ht="24.75" customHeight="1" x14ac:dyDescent="0.25">
      <c r="B1414" s="4"/>
    </row>
    <row r="1415" spans="2:2" ht="24.75" customHeight="1" x14ac:dyDescent="0.25">
      <c r="B1415" s="4"/>
    </row>
    <row r="1416" spans="2:2" ht="24.75" customHeight="1" x14ac:dyDescent="0.25">
      <c r="B1416" s="4"/>
    </row>
    <row r="1417" spans="2:2" ht="24.75" customHeight="1" x14ac:dyDescent="0.25">
      <c r="B1417" s="4"/>
    </row>
    <row r="1418" spans="2:2" ht="24.75" customHeight="1" x14ac:dyDescent="0.25">
      <c r="B1418" s="4"/>
    </row>
    <row r="1419" spans="2:2" ht="24.75" customHeight="1" x14ac:dyDescent="0.25">
      <c r="B1419" s="4"/>
    </row>
    <row r="1420" spans="2:2" ht="24.75" customHeight="1" x14ac:dyDescent="0.25">
      <c r="B1420" s="4"/>
    </row>
    <row r="1421" spans="2:2" ht="24.75" customHeight="1" x14ac:dyDescent="0.25">
      <c r="B1421" s="4"/>
    </row>
    <row r="1422" spans="2:2" ht="24.75" customHeight="1" x14ac:dyDescent="0.25">
      <c r="B1422" s="4"/>
    </row>
    <row r="1423" spans="2:2" ht="24.75" customHeight="1" x14ac:dyDescent="0.25">
      <c r="B1423" s="4"/>
    </row>
    <row r="1424" spans="2:2" ht="24.75" customHeight="1" x14ac:dyDescent="0.25">
      <c r="B1424" s="4"/>
    </row>
    <row r="1425" spans="2:2" ht="24.75" customHeight="1" x14ac:dyDescent="0.25">
      <c r="B1425" s="4"/>
    </row>
    <row r="1426" spans="2:2" ht="24.75" customHeight="1" x14ac:dyDescent="0.25">
      <c r="B1426" s="4"/>
    </row>
    <row r="1427" spans="2:2" ht="24.75" customHeight="1" x14ac:dyDescent="0.25">
      <c r="B1427" s="4"/>
    </row>
    <row r="1428" spans="2:2" ht="24.75" customHeight="1" x14ac:dyDescent="0.25">
      <c r="B1428" s="4"/>
    </row>
    <row r="1429" spans="2:2" ht="24.75" customHeight="1" x14ac:dyDescent="0.25">
      <c r="B1429" s="4"/>
    </row>
    <row r="1430" spans="2:2" ht="24.75" customHeight="1" x14ac:dyDescent="0.25">
      <c r="B1430" s="4"/>
    </row>
    <row r="1431" spans="2:2" ht="24.75" customHeight="1" x14ac:dyDescent="0.25">
      <c r="B1431" s="4"/>
    </row>
    <row r="1432" spans="2:2" ht="24.75" customHeight="1" x14ac:dyDescent="0.25">
      <c r="B1432" s="4"/>
    </row>
    <row r="1433" spans="2:2" ht="24.75" customHeight="1" x14ac:dyDescent="0.25">
      <c r="B1433" s="4"/>
    </row>
    <row r="1434" spans="2:2" ht="24.75" customHeight="1" x14ac:dyDescent="0.25">
      <c r="B1434" s="4"/>
    </row>
    <row r="1435" spans="2:2" ht="24.75" customHeight="1" x14ac:dyDescent="0.25">
      <c r="B1435" s="4"/>
    </row>
    <row r="1436" spans="2:2" ht="24.75" customHeight="1" x14ac:dyDescent="0.25">
      <c r="B1436" s="4"/>
    </row>
    <row r="1437" spans="2:2" ht="24.75" customHeight="1" x14ac:dyDescent="0.25">
      <c r="B1437" s="4"/>
    </row>
    <row r="1438" spans="2:2" ht="24.75" customHeight="1" x14ac:dyDescent="0.25">
      <c r="B1438" s="4"/>
    </row>
    <row r="1439" spans="2:2" ht="24.75" customHeight="1" x14ac:dyDescent="0.25">
      <c r="B1439" s="4"/>
    </row>
    <row r="1440" spans="2:2" ht="24.75" customHeight="1" x14ac:dyDescent="0.25">
      <c r="B1440" s="4"/>
    </row>
    <row r="1441" spans="2:2" ht="24.75" customHeight="1" x14ac:dyDescent="0.25">
      <c r="B1441" s="4"/>
    </row>
    <row r="1442" spans="2:2" ht="24.75" customHeight="1" x14ac:dyDescent="0.25">
      <c r="B1442" s="4"/>
    </row>
    <row r="1443" spans="2:2" ht="24.75" customHeight="1" x14ac:dyDescent="0.25">
      <c r="B1443" s="4"/>
    </row>
    <row r="1444" spans="2:2" ht="24.75" customHeight="1" x14ac:dyDescent="0.25">
      <c r="B1444" s="4"/>
    </row>
    <row r="1445" spans="2:2" ht="24.75" customHeight="1" x14ac:dyDescent="0.25">
      <c r="B1445" s="4"/>
    </row>
    <row r="1446" spans="2:2" ht="24.75" customHeight="1" x14ac:dyDescent="0.25">
      <c r="B1446" s="4"/>
    </row>
    <row r="1447" spans="2:2" ht="24.75" customHeight="1" x14ac:dyDescent="0.25">
      <c r="B1447" s="4"/>
    </row>
    <row r="1448" spans="2:2" ht="24.75" customHeight="1" x14ac:dyDescent="0.25">
      <c r="B1448" s="4"/>
    </row>
    <row r="1449" spans="2:2" ht="24.75" customHeight="1" x14ac:dyDescent="0.25">
      <c r="B1449" s="4"/>
    </row>
    <row r="1450" spans="2:2" ht="24.75" customHeight="1" x14ac:dyDescent="0.25">
      <c r="B1450" s="4"/>
    </row>
    <row r="1451" spans="2:2" ht="24.75" customHeight="1" x14ac:dyDescent="0.25">
      <c r="B1451" s="4"/>
    </row>
    <row r="1452" spans="2:2" ht="24.75" customHeight="1" x14ac:dyDescent="0.25">
      <c r="B1452" s="4"/>
    </row>
    <row r="1453" spans="2:2" ht="24.75" customHeight="1" x14ac:dyDescent="0.25">
      <c r="B1453" s="4"/>
    </row>
    <row r="1454" spans="2:2" ht="24.75" customHeight="1" x14ac:dyDescent="0.25">
      <c r="B1454" s="4"/>
    </row>
    <row r="1455" spans="2:2" ht="24.75" customHeight="1" x14ac:dyDescent="0.25">
      <c r="B1455" s="4"/>
    </row>
    <row r="1456" spans="2:2" ht="24.75" customHeight="1" x14ac:dyDescent="0.25">
      <c r="B1456" s="4"/>
    </row>
    <row r="1457" spans="2:2" ht="24.75" customHeight="1" x14ac:dyDescent="0.25">
      <c r="B1457" s="4"/>
    </row>
    <row r="1458" spans="2:2" ht="24.75" customHeight="1" x14ac:dyDescent="0.25">
      <c r="B1458" s="4"/>
    </row>
    <row r="1459" spans="2:2" ht="24.75" customHeight="1" x14ac:dyDescent="0.25">
      <c r="B1459" s="4"/>
    </row>
    <row r="1460" spans="2:2" ht="24.75" customHeight="1" x14ac:dyDescent="0.25">
      <c r="B1460" s="4"/>
    </row>
    <row r="1461" spans="2:2" ht="24.75" customHeight="1" x14ac:dyDescent="0.25">
      <c r="B1461" s="4"/>
    </row>
    <row r="1462" spans="2:2" ht="24.75" customHeight="1" x14ac:dyDescent="0.25">
      <c r="B1462" s="4"/>
    </row>
    <row r="1463" spans="2:2" ht="24.75" customHeight="1" x14ac:dyDescent="0.25">
      <c r="B1463" s="4"/>
    </row>
    <row r="1464" spans="2:2" ht="24.75" customHeight="1" x14ac:dyDescent="0.25">
      <c r="B1464" s="4"/>
    </row>
    <row r="1465" spans="2:2" ht="24.75" customHeight="1" x14ac:dyDescent="0.25">
      <c r="B1465" s="4"/>
    </row>
    <row r="1466" spans="2:2" ht="24.75" customHeight="1" x14ac:dyDescent="0.25">
      <c r="B1466" s="4"/>
    </row>
    <row r="1467" spans="2:2" ht="24.75" customHeight="1" x14ac:dyDescent="0.25">
      <c r="B1467" s="4"/>
    </row>
    <row r="1468" spans="2:2" ht="24.75" customHeight="1" x14ac:dyDescent="0.25">
      <c r="B1468" s="4"/>
    </row>
    <row r="1469" spans="2:2" ht="24.75" customHeight="1" x14ac:dyDescent="0.25">
      <c r="B1469" s="4"/>
    </row>
    <row r="1470" spans="2:2" ht="24.75" customHeight="1" x14ac:dyDescent="0.25">
      <c r="B1470" s="4"/>
    </row>
    <row r="1471" spans="2:2" ht="24.75" customHeight="1" x14ac:dyDescent="0.25">
      <c r="B1471" s="4"/>
    </row>
    <row r="1472" spans="2:2" ht="24.75" customHeight="1" x14ac:dyDescent="0.25">
      <c r="B1472" s="4"/>
    </row>
    <row r="1473" spans="2:2" ht="24.75" customHeight="1" x14ac:dyDescent="0.25">
      <c r="B1473" s="4"/>
    </row>
    <row r="1474" spans="2:2" ht="24.75" customHeight="1" x14ac:dyDescent="0.25">
      <c r="B1474" s="4"/>
    </row>
    <row r="1475" spans="2:2" ht="24.75" customHeight="1" x14ac:dyDescent="0.25">
      <c r="B1475" s="4"/>
    </row>
    <row r="1476" spans="2:2" ht="24.75" customHeight="1" x14ac:dyDescent="0.25">
      <c r="B1476" s="4"/>
    </row>
    <row r="1477" spans="2:2" ht="24.75" customHeight="1" x14ac:dyDescent="0.25">
      <c r="B1477" s="4"/>
    </row>
    <row r="1478" spans="2:2" ht="24.75" customHeight="1" x14ac:dyDescent="0.25">
      <c r="B1478" s="4"/>
    </row>
    <row r="1479" spans="2:2" ht="24.75" customHeight="1" x14ac:dyDescent="0.25">
      <c r="B1479" s="4"/>
    </row>
    <row r="1480" spans="2:2" ht="24.75" customHeight="1" x14ac:dyDescent="0.25">
      <c r="B1480" s="4"/>
    </row>
    <row r="1481" spans="2:2" ht="24.75" customHeight="1" x14ac:dyDescent="0.25">
      <c r="B1481" s="4"/>
    </row>
    <row r="1482" spans="2:2" ht="24.75" customHeight="1" x14ac:dyDescent="0.25">
      <c r="B1482" s="4"/>
    </row>
    <row r="1483" spans="2:2" ht="24.75" customHeight="1" x14ac:dyDescent="0.25">
      <c r="B1483" s="4"/>
    </row>
    <row r="1484" spans="2:2" ht="24.75" customHeight="1" x14ac:dyDescent="0.25">
      <c r="B1484" s="4"/>
    </row>
    <row r="1485" spans="2:2" ht="24.75" customHeight="1" x14ac:dyDescent="0.25">
      <c r="B1485" s="4"/>
    </row>
    <row r="1486" spans="2:2" ht="24.75" customHeight="1" x14ac:dyDescent="0.25">
      <c r="B1486" s="4"/>
    </row>
    <row r="1487" spans="2:2" ht="24.75" customHeight="1" x14ac:dyDescent="0.25">
      <c r="B1487" s="4"/>
    </row>
    <row r="1488" spans="2:2" ht="24.75" customHeight="1" x14ac:dyDescent="0.25">
      <c r="B1488" s="4"/>
    </row>
    <row r="1489" spans="2:2" ht="24.75" customHeight="1" x14ac:dyDescent="0.25">
      <c r="B1489" s="4"/>
    </row>
    <row r="1490" spans="2:2" ht="24.75" customHeight="1" x14ac:dyDescent="0.25">
      <c r="B1490" s="4"/>
    </row>
    <row r="1491" spans="2:2" ht="24.75" customHeight="1" x14ac:dyDescent="0.25">
      <c r="B1491" s="4"/>
    </row>
    <row r="1492" spans="2:2" ht="24.75" customHeight="1" x14ac:dyDescent="0.25">
      <c r="B1492" s="4"/>
    </row>
    <row r="1493" spans="2:2" ht="24.75" customHeight="1" x14ac:dyDescent="0.25">
      <c r="B1493" s="4"/>
    </row>
    <row r="1494" spans="2:2" ht="24.75" customHeight="1" x14ac:dyDescent="0.25">
      <c r="B1494" s="4"/>
    </row>
    <row r="1495" spans="2:2" ht="24.75" customHeight="1" x14ac:dyDescent="0.25">
      <c r="B1495" s="4"/>
    </row>
    <row r="1496" spans="2:2" ht="24.75" customHeight="1" x14ac:dyDescent="0.25">
      <c r="B1496" s="4"/>
    </row>
    <row r="1497" spans="2:2" ht="24.75" customHeight="1" x14ac:dyDescent="0.25">
      <c r="B1497" s="4"/>
    </row>
    <row r="1498" spans="2:2" ht="24.75" customHeight="1" x14ac:dyDescent="0.25">
      <c r="B1498" s="4"/>
    </row>
    <row r="1499" spans="2:2" ht="24.75" customHeight="1" x14ac:dyDescent="0.25">
      <c r="B1499" s="4"/>
    </row>
    <row r="1500" spans="2:2" ht="24.75" customHeight="1" x14ac:dyDescent="0.25">
      <c r="B1500" s="4"/>
    </row>
    <row r="1501" spans="2:2" ht="24.75" customHeight="1" x14ac:dyDescent="0.25">
      <c r="B1501" s="4"/>
    </row>
    <row r="1502" spans="2:2" ht="24.75" customHeight="1" x14ac:dyDescent="0.25">
      <c r="B1502" s="4"/>
    </row>
    <row r="1503" spans="2:2" ht="24.75" customHeight="1" x14ac:dyDescent="0.25">
      <c r="B1503" s="4"/>
    </row>
    <row r="1504" spans="2:2" ht="24.75" customHeight="1" x14ac:dyDescent="0.25">
      <c r="B1504" s="4"/>
    </row>
    <row r="1505" spans="2:2" ht="24.75" customHeight="1" x14ac:dyDescent="0.25">
      <c r="B1505" s="4"/>
    </row>
    <row r="1506" spans="2:2" ht="24.75" customHeight="1" x14ac:dyDescent="0.25">
      <c r="B1506" s="4"/>
    </row>
    <row r="1507" spans="2:2" ht="24.75" customHeight="1" x14ac:dyDescent="0.25">
      <c r="B1507" s="4"/>
    </row>
    <row r="1508" spans="2:2" ht="24.75" customHeight="1" x14ac:dyDescent="0.25">
      <c r="B1508" s="4"/>
    </row>
    <row r="1509" spans="2:2" ht="24.75" customHeight="1" x14ac:dyDescent="0.25">
      <c r="B1509" s="4"/>
    </row>
    <row r="1510" spans="2:2" ht="24.75" customHeight="1" x14ac:dyDescent="0.25">
      <c r="B1510" s="4"/>
    </row>
    <row r="1511" spans="2:2" ht="24.75" customHeight="1" x14ac:dyDescent="0.25">
      <c r="B1511" s="4"/>
    </row>
    <row r="1512" spans="2:2" ht="24.75" customHeight="1" x14ac:dyDescent="0.25">
      <c r="B1512" s="4"/>
    </row>
    <row r="1513" spans="2:2" ht="24.75" customHeight="1" x14ac:dyDescent="0.25">
      <c r="B1513" s="4"/>
    </row>
    <row r="1514" spans="2:2" ht="24.75" customHeight="1" x14ac:dyDescent="0.25">
      <c r="B1514" s="4"/>
    </row>
    <row r="1515" spans="2:2" ht="24.75" customHeight="1" x14ac:dyDescent="0.25">
      <c r="B1515" s="4"/>
    </row>
    <row r="1516" spans="2:2" ht="24.75" customHeight="1" x14ac:dyDescent="0.25">
      <c r="B1516" s="4"/>
    </row>
    <row r="1517" spans="2:2" ht="24.75" customHeight="1" x14ac:dyDescent="0.25">
      <c r="B1517" s="4"/>
    </row>
    <row r="1518" spans="2:2" ht="24.75" customHeight="1" x14ac:dyDescent="0.25">
      <c r="B1518" s="4"/>
    </row>
    <row r="1519" spans="2:2" ht="24.75" customHeight="1" x14ac:dyDescent="0.25">
      <c r="B1519" s="4"/>
    </row>
    <row r="1520" spans="2:2" ht="24.75" customHeight="1" x14ac:dyDescent="0.25">
      <c r="B1520" s="4"/>
    </row>
    <row r="1521" spans="2:2" ht="24.75" customHeight="1" x14ac:dyDescent="0.25">
      <c r="B1521" s="4"/>
    </row>
    <row r="1522" spans="2:2" ht="24.75" customHeight="1" x14ac:dyDescent="0.25">
      <c r="B1522" s="4"/>
    </row>
    <row r="1523" spans="2:2" ht="24.75" customHeight="1" x14ac:dyDescent="0.25">
      <c r="B1523" s="4"/>
    </row>
    <row r="1524" spans="2:2" ht="24.75" customHeight="1" x14ac:dyDescent="0.25">
      <c r="B1524" s="4"/>
    </row>
    <row r="1525" spans="2:2" ht="24.75" customHeight="1" x14ac:dyDescent="0.25">
      <c r="B1525" s="4"/>
    </row>
    <row r="1526" spans="2:2" ht="24.75" customHeight="1" x14ac:dyDescent="0.25">
      <c r="B1526" s="4"/>
    </row>
    <row r="1527" spans="2:2" ht="24.75" customHeight="1" x14ac:dyDescent="0.25">
      <c r="B1527" s="4"/>
    </row>
    <row r="1528" spans="2:2" ht="24.75" customHeight="1" x14ac:dyDescent="0.25">
      <c r="B1528" s="4"/>
    </row>
    <row r="1529" spans="2:2" ht="24.75" customHeight="1" x14ac:dyDescent="0.25">
      <c r="B1529" s="4"/>
    </row>
    <row r="1530" spans="2:2" ht="24.75" customHeight="1" x14ac:dyDescent="0.25">
      <c r="B1530" s="4"/>
    </row>
    <row r="1531" spans="2:2" ht="24.75" customHeight="1" x14ac:dyDescent="0.25">
      <c r="B1531" s="4"/>
    </row>
    <row r="1532" spans="2:2" ht="24.75" customHeight="1" x14ac:dyDescent="0.25">
      <c r="B1532" s="4"/>
    </row>
    <row r="1533" spans="2:2" ht="24.75" customHeight="1" x14ac:dyDescent="0.25">
      <c r="B1533" s="4"/>
    </row>
    <row r="1534" spans="2:2" ht="24.75" customHeight="1" x14ac:dyDescent="0.25">
      <c r="B1534" s="4"/>
    </row>
    <row r="1535" spans="2:2" ht="24.75" customHeight="1" x14ac:dyDescent="0.25">
      <c r="B1535" s="4"/>
    </row>
    <row r="1536" spans="2:2" ht="24.75" customHeight="1" x14ac:dyDescent="0.25">
      <c r="B1536" s="4"/>
    </row>
    <row r="1537" spans="2:2" ht="24.75" customHeight="1" x14ac:dyDescent="0.25">
      <c r="B1537" s="4"/>
    </row>
    <row r="1538" spans="2:2" ht="24.75" customHeight="1" x14ac:dyDescent="0.25">
      <c r="B1538" s="4"/>
    </row>
    <row r="1539" spans="2:2" ht="24.75" customHeight="1" x14ac:dyDescent="0.25">
      <c r="B1539" s="4"/>
    </row>
    <row r="1540" spans="2:2" ht="24.75" customHeight="1" x14ac:dyDescent="0.25">
      <c r="B1540" s="4"/>
    </row>
    <row r="1541" spans="2:2" ht="24.75" customHeight="1" x14ac:dyDescent="0.25">
      <c r="B1541" s="4"/>
    </row>
    <row r="1542" spans="2:2" ht="24.75" customHeight="1" x14ac:dyDescent="0.25">
      <c r="B1542" s="4"/>
    </row>
    <row r="1543" spans="2:2" ht="24.75" customHeight="1" x14ac:dyDescent="0.25">
      <c r="B1543" s="4"/>
    </row>
    <row r="1544" spans="2:2" ht="24.75" customHeight="1" x14ac:dyDescent="0.25">
      <c r="B1544" s="4"/>
    </row>
    <row r="1545" spans="2:2" ht="24.75" customHeight="1" x14ac:dyDescent="0.25">
      <c r="B1545" s="4"/>
    </row>
    <row r="1546" spans="2:2" ht="24.75" customHeight="1" x14ac:dyDescent="0.25">
      <c r="B1546" s="4"/>
    </row>
    <row r="1547" spans="2:2" ht="24.75" customHeight="1" x14ac:dyDescent="0.25">
      <c r="B1547" s="4"/>
    </row>
    <row r="1548" spans="2:2" ht="24.75" customHeight="1" x14ac:dyDescent="0.25">
      <c r="B1548" s="4"/>
    </row>
    <row r="1549" spans="2:2" ht="24.75" customHeight="1" x14ac:dyDescent="0.25">
      <c r="B1549" s="4"/>
    </row>
    <row r="1550" spans="2:2" ht="24.75" customHeight="1" x14ac:dyDescent="0.25">
      <c r="B1550" s="4"/>
    </row>
    <row r="1551" spans="2:2" ht="24.75" customHeight="1" x14ac:dyDescent="0.25">
      <c r="B1551" s="4"/>
    </row>
    <row r="1552" spans="2:2" ht="24.75" customHeight="1" x14ac:dyDescent="0.25">
      <c r="B1552" s="4"/>
    </row>
    <row r="1553" spans="2:2" ht="24.75" customHeight="1" x14ac:dyDescent="0.25">
      <c r="B1553" s="4"/>
    </row>
    <row r="1554" spans="2:2" ht="24.75" customHeight="1" x14ac:dyDescent="0.25">
      <c r="B1554" s="4"/>
    </row>
    <row r="1555" spans="2:2" ht="24.75" customHeight="1" x14ac:dyDescent="0.25">
      <c r="B1555" s="4"/>
    </row>
    <row r="1556" spans="2:2" ht="24.75" customHeight="1" x14ac:dyDescent="0.25">
      <c r="B1556" s="4"/>
    </row>
    <row r="1557" spans="2:2" ht="24.75" customHeight="1" x14ac:dyDescent="0.25">
      <c r="B1557" s="4"/>
    </row>
    <row r="1558" spans="2:2" ht="24.75" customHeight="1" x14ac:dyDescent="0.25">
      <c r="B1558" s="4"/>
    </row>
    <row r="1559" spans="2:2" ht="24.75" customHeight="1" x14ac:dyDescent="0.25">
      <c r="B1559" s="4"/>
    </row>
    <row r="1560" spans="2:2" ht="24.75" customHeight="1" x14ac:dyDescent="0.25">
      <c r="B1560" s="4"/>
    </row>
    <row r="1561" spans="2:2" ht="24.75" customHeight="1" x14ac:dyDescent="0.25">
      <c r="B1561" s="4"/>
    </row>
    <row r="1562" spans="2:2" ht="24.75" customHeight="1" x14ac:dyDescent="0.25">
      <c r="B1562" s="4"/>
    </row>
    <row r="1563" spans="2:2" ht="24.75" customHeight="1" x14ac:dyDescent="0.25">
      <c r="B1563" s="4"/>
    </row>
    <row r="1564" spans="2:2" ht="24.75" customHeight="1" x14ac:dyDescent="0.25">
      <c r="B1564" s="4"/>
    </row>
    <row r="1565" spans="2:2" ht="24.75" customHeight="1" x14ac:dyDescent="0.25">
      <c r="B1565" s="4"/>
    </row>
    <row r="1566" spans="2:2" ht="24.75" customHeight="1" x14ac:dyDescent="0.25">
      <c r="B1566" s="4"/>
    </row>
    <row r="1567" spans="2:2" ht="24.75" customHeight="1" x14ac:dyDescent="0.25">
      <c r="B1567" s="4"/>
    </row>
    <row r="1568" spans="2:2" ht="24.75" customHeight="1" x14ac:dyDescent="0.25">
      <c r="B1568" s="4"/>
    </row>
    <row r="1569" spans="2:2" ht="24.75" customHeight="1" x14ac:dyDescent="0.25">
      <c r="B1569" s="4"/>
    </row>
    <row r="1570" spans="2:2" ht="24.75" customHeight="1" x14ac:dyDescent="0.25">
      <c r="B1570" s="4"/>
    </row>
    <row r="1571" spans="2:2" ht="24.75" customHeight="1" x14ac:dyDescent="0.25">
      <c r="B1571" s="4"/>
    </row>
    <row r="1572" spans="2:2" ht="24.75" customHeight="1" x14ac:dyDescent="0.25">
      <c r="B1572" s="4"/>
    </row>
  </sheetData>
  <mergeCells count="8">
    <mergeCell ref="B3:O3"/>
    <mergeCell ref="F787:H787"/>
    <mergeCell ref="A1:O1"/>
    <mergeCell ref="A2:O2"/>
    <mergeCell ref="A5:O5"/>
    <mergeCell ref="A6:O6"/>
    <mergeCell ref="F786:H786"/>
    <mergeCell ref="A4:O4"/>
  </mergeCells>
  <conditionalFormatting sqref="IT326:IV326">
    <cfRule type="duplicateValues" dxfId="10" priority="1" stopIfTrue="1"/>
  </conditionalFormatting>
  <pageMargins left="0.70866141732283472" right="0.70866141732283472" top="0.74803149606299213" bottom="0.74803149606299213" header="0.31496062992125984" footer="0.31496062992125984"/>
  <pageSetup paperSize="5" scale="45" firstPageNumber="18" fitToHeight="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7"/>
  <sheetViews>
    <sheetView topLeftCell="A69" workbookViewId="0">
      <selection activeCell="L86" sqref="L86"/>
    </sheetView>
  </sheetViews>
  <sheetFormatPr baseColWidth="10" defaultRowHeight="15" x14ac:dyDescent="0.25"/>
  <cols>
    <col min="1" max="1" width="8.42578125" style="1" bestFit="1" customWidth="1"/>
    <col min="2" max="2" width="40.28515625" style="1" customWidth="1"/>
    <col min="3" max="3" width="34.140625" style="1" customWidth="1"/>
    <col min="4" max="4" width="23.140625" style="1" customWidth="1"/>
    <col min="5" max="5" width="27.85546875" style="1" customWidth="1"/>
    <col min="6" max="6" width="13" style="1" bestFit="1" customWidth="1"/>
    <col min="7" max="7" width="17.5703125" style="11" customWidth="1"/>
    <col min="8" max="8" width="16.42578125" style="11" customWidth="1"/>
    <col min="9" max="9" width="13.7109375" style="21" customWidth="1"/>
    <col min="10" max="10" width="11.5703125" style="21" bestFit="1" customWidth="1"/>
    <col min="11" max="11" width="13.28515625" style="21" customWidth="1"/>
    <col min="12" max="12" width="13.7109375" style="21" customWidth="1"/>
    <col min="13" max="13" width="11.5703125" style="21" customWidth="1"/>
    <col min="14" max="14" width="11.5703125" style="21" bestFit="1" customWidth="1"/>
    <col min="15" max="15" width="12" style="21" customWidth="1"/>
    <col min="16" max="16" width="11.7109375" style="21" bestFit="1" customWidth="1"/>
    <col min="17" max="17" width="13.140625" style="21" bestFit="1" customWidth="1"/>
    <col min="18" max="18" width="11.42578125" style="1"/>
    <col min="19" max="19" width="11.42578125" style="41"/>
    <col min="20" max="16384" width="11.42578125" style="1"/>
  </cols>
  <sheetData>
    <row r="1" spans="1:20" ht="72.75" customHeight="1" x14ac:dyDescent="0.25"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0" x14ac:dyDescent="0.25">
      <c r="B2" s="55" t="s">
        <v>782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20" x14ac:dyDescent="0.25">
      <c r="B3" s="55" t="s">
        <v>783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0" ht="15.75" x14ac:dyDescent="0.25">
      <c r="B4" s="58" t="s">
        <v>784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20" ht="21" customHeight="1" x14ac:dyDescent="0.35">
      <c r="A5" s="60" t="s">
        <v>1398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20" ht="29.25" customHeight="1" x14ac:dyDescent="0.25">
      <c r="B6" s="38"/>
      <c r="D6" s="24" t="s">
        <v>0</v>
      </c>
      <c r="E6" s="26" t="s">
        <v>1</v>
      </c>
      <c r="F6" s="26" t="s">
        <v>2</v>
      </c>
      <c r="G6" s="25" t="s">
        <v>3</v>
      </c>
      <c r="H6" s="25" t="s">
        <v>4</v>
      </c>
      <c r="J6" s="21" t="s">
        <v>5</v>
      </c>
    </row>
    <row r="7" spans="1:20" s="50" customFormat="1" ht="30" x14ac:dyDescent="0.25">
      <c r="A7" s="47" t="s">
        <v>947</v>
      </c>
      <c r="B7" s="47" t="s">
        <v>7</v>
      </c>
      <c r="C7" s="47" t="s">
        <v>8</v>
      </c>
      <c r="D7" s="47" t="s">
        <v>9</v>
      </c>
      <c r="E7" s="47" t="s">
        <v>10</v>
      </c>
      <c r="F7" s="47" t="s">
        <v>785</v>
      </c>
      <c r="G7" s="48" t="s">
        <v>948</v>
      </c>
      <c r="H7" s="48" t="s">
        <v>949</v>
      </c>
      <c r="I7" s="49" t="s">
        <v>11</v>
      </c>
      <c r="J7" s="49" t="s">
        <v>12</v>
      </c>
      <c r="K7" s="49" t="s">
        <v>13</v>
      </c>
      <c r="L7" s="49" t="s">
        <v>14</v>
      </c>
      <c r="M7" s="49" t="s">
        <v>15</v>
      </c>
      <c r="N7" s="49" t="s">
        <v>16</v>
      </c>
      <c r="O7" s="49" t="s">
        <v>17</v>
      </c>
      <c r="P7" s="49" t="s">
        <v>18</v>
      </c>
      <c r="Q7" s="49" t="s">
        <v>19</v>
      </c>
      <c r="S7" s="51"/>
    </row>
    <row r="8" spans="1:20" ht="45" x14ac:dyDescent="0.25">
      <c r="A8" s="46">
        <v>1</v>
      </c>
      <c r="B8" s="1" t="s">
        <v>976</v>
      </c>
      <c r="C8" s="1" t="s">
        <v>986</v>
      </c>
      <c r="D8" s="1" t="s">
        <v>1364</v>
      </c>
      <c r="E8" s="1" t="s">
        <v>951</v>
      </c>
      <c r="F8" s="1" t="s">
        <v>787</v>
      </c>
      <c r="G8" s="9" t="s">
        <v>1239</v>
      </c>
      <c r="H8" s="9" t="s">
        <v>1393</v>
      </c>
      <c r="I8" s="21">
        <v>120000</v>
      </c>
      <c r="J8" s="21">
        <v>0</v>
      </c>
      <c r="K8" s="21">
        <v>120000</v>
      </c>
      <c r="L8" s="21">
        <v>3444</v>
      </c>
      <c r="M8" s="21">
        <v>16809.87</v>
      </c>
      <c r="N8" s="21">
        <v>3648</v>
      </c>
      <c r="O8" s="35">
        <v>2489.6</v>
      </c>
      <c r="P8" s="21">
        <v>26391.47</v>
      </c>
      <c r="Q8" s="21">
        <v>93608.53</v>
      </c>
      <c r="T8" s="18"/>
    </row>
    <row r="9" spans="1:20" ht="30" x14ac:dyDescent="0.25">
      <c r="A9" s="46">
        <v>2</v>
      </c>
      <c r="B9" s="1" t="s">
        <v>1119</v>
      </c>
      <c r="C9" s="1" t="s">
        <v>987</v>
      </c>
      <c r="D9" s="1" t="s">
        <v>1102</v>
      </c>
      <c r="E9" s="1" t="s">
        <v>951</v>
      </c>
      <c r="F9" s="1" t="s">
        <v>787</v>
      </c>
      <c r="G9" s="9" t="s">
        <v>1240</v>
      </c>
      <c r="H9" s="9" t="s">
        <v>1409</v>
      </c>
      <c r="I9" s="21">
        <v>90000</v>
      </c>
      <c r="J9" s="21">
        <v>0</v>
      </c>
      <c r="K9" s="21">
        <v>90000</v>
      </c>
      <c r="L9" s="21">
        <v>2583</v>
      </c>
      <c r="M9" s="21">
        <v>9753.1200000000008</v>
      </c>
      <c r="N9" s="21">
        <v>2736</v>
      </c>
      <c r="O9" s="35">
        <v>25</v>
      </c>
      <c r="P9" s="21">
        <f t="shared" ref="P9:P56" si="0">+L9+M9+N9+O9</f>
        <v>15097.12</v>
      </c>
      <c r="Q9" s="21">
        <f t="shared" ref="Q9:Q56" si="1">+K9-P9</f>
        <v>74902.880000000005</v>
      </c>
      <c r="S9" s="52"/>
      <c r="T9" s="18"/>
    </row>
    <row r="10" spans="1:20" ht="30" x14ac:dyDescent="0.25">
      <c r="A10" s="46">
        <v>3</v>
      </c>
      <c r="B10" s="1" t="s">
        <v>989</v>
      </c>
      <c r="C10" s="1" t="s">
        <v>987</v>
      </c>
      <c r="D10" s="1" t="s">
        <v>970</v>
      </c>
      <c r="E10" s="1" t="s">
        <v>951</v>
      </c>
      <c r="F10" s="1" t="s">
        <v>786</v>
      </c>
      <c r="G10" s="9" t="s">
        <v>1141</v>
      </c>
      <c r="H10" s="9" t="s">
        <v>1350</v>
      </c>
      <c r="I10" s="21">
        <v>34000</v>
      </c>
      <c r="J10" s="21">
        <v>0</v>
      </c>
      <c r="K10" s="21">
        <v>34000</v>
      </c>
      <c r="L10" s="21">
        <v>975.8</v>
      </c>
      <c r="M10" s="21">
        <v>0</v>
      </c>
      <c r="N10" s="21">
        <v>1033.5999999999999</v>
      </c>
      <c r="O10" s="35">
        <v>25</v>
      </c>
      <c r="P10" s="21">
        <f t="shared" si="0"/>
        <v>2034.3999999999999</v>
      </c>
      <c r="Q10" s="21">
        <f t="shared" si="1"/>
        <v>31965.599999999999</v>
      </c>
      <c r="S10" s="52"/>
      <c r="T10" s="18"/>
    </row>
    <row r="11" spans="1:20" ht="30" x14ac:dyDescent="0.25">
      <c r="A11" s="46">
        <v>4</v>
      </c>
      <c r="B11" s="1" t="s">
        <v>1375</v>
      </c>
      <c r="C11" s="1" t="s">
        <v>1376</v>
      </c>
      <c r="D11" s="1" t="s">
        <v>1105</v>
      </c>
      <c r="E11" s="1" t="s">
        <v>951</v>
      </c>
      <c r="F11" s="1" t="s">
        <v>787</v>
      </c>
      <c r="G11" s="9" t="s">
        <v>1135</v>
      </c>
      <c r="H11" s="9" t="s">
        <v>1346</v>
      </c>
      <c r="I11" s="41">
        <v>35000</v>
      </c>
      <c r="J11" s="41"/>
      <c r="K11" s="41">
        <v>35000</v>
      </c>
      <c r="L11" s="41">
        <v>1004.5</v>
      </c>
      <c r="M11" s="41">
        <v>0</v>
      </c>
      <c r="N11" s="41">
        <v>1064</v>
      </c>
      <c r="O11" s="41">
        <v>25</v>
      </c>
      <c r="P11" s="41">
        <f>+L11+M11+N11+O11</f>
        <v>2093.5</v>
      </c>
      <c r="Q11" s="41">
        <f>+K11-P11</f>
        <v>32906.5</v>
      </c>
      <c r="S11" s="52"/>
      <c r="T11" s="18"/>
    </row>
    <row r="12" spans="1:20" ht="30" x14ac:dyDescent="0.25">
      <c r="A12" s="46">
        <v>5</v>
      </c>
      <c r="B12" s="1" t="s">
        <v>984</v>
      </c>
      <c r="C12" s="1" t="s">
        <v>985</v>
      </c>
      <c r="D12" s="1" t="s">
        <v>31</v>
      </c>
      <c r="E12" s="1" t="s">
        <v>951</v>
      </c>
      <c r="F12" s="1" t="s">
        <v>787</v>
      </c>
      <c r="G12" s="9" t="s">
        <v>1141</v>
      </c>
      <c r="H12" s="9" t="s">
        <v>1350</v>
      </c>
      <c r="I12" s="21">
        <v>75000</v>
      </c>
      <c r="J12" s="21">
        <v>0</v>
      </c>
      <c r="K12" s="21">
        <v>75000</v>
      </c>
      <c r="L12" s="21">
        <v>2152.5</v>
      </c>
      <c r="M12" s="21">
        <v>6309.38</v>
      </c>
      <c r="N12" s="21">
        <v>2280</v>
      </c>
      <c r="O12" s="35">
        <v>25</v>
      </c>
      <c r="P12" s="21">
        <f t="shared" si="0"/>
        <v>10766.880000000001</v>
      </c>
      <c r="Q12" s="21">
        <f t="shared" si="1"/>
        <v>64233.119999999995</v>
      </c>
      <c r="S12" s="52"/>
      <c r="T12" s="18"/>
    </row>
    <row r="13" spans="1:20" ht="45" customHeight="1" x14ac:dyDescent="0.25">
      <c r="A13" s="46">
        <v>6</v>
      </c>
      <c r="B13" s="38" t="s">
        <v>965</v>
      </c>
      <c r="C13" s="1" t="s">
        <v>985</v>
      </c>
      <c r="D13" s="1" t="s">
        <v>966</v>
      </c>
      <c r="E13" s="1" t="s">
        <v>951</v>
      </c>
      <c r="F13" s="1" t="s">
        <v>786</v>
      </c>
      <c r="G13" s="9" t="s">
        <v>1148</v>
      </c>
      <c r="H13" s="9" t="s">
        <v>1355</v>
      </c>
      <c r="I13" s="21">
        <v>50000</v>
      </c>
      <c r="J13" s="21">
        <v>0</v>
      </c>
      <c r="K13" s="21">
        <v>50000</v>
      </c>
      <c r="L13" s="21">
        <v>1435</v>
      </c>
      <c r="M13" s="21">
        <v>1854</v>
      </c>
      <c r="N13" s="21">
        <v>1520</v>
      </c>
      <c r="O13" s="35">
        <v>25</v>
      </c>
      <c r="P13" s="21">
        <f t="shared" si="0"/>
        <v>4834</v>
      </c>
      <c r="Q13" s="21">
        <f t="shared" si="1"/>
        <v>45166</v>
      </c>
      <c r="S13" s="52"/>
      <c r="T13" s="18"/>
    </row>
    <row r="14" spans="1:20" ht="30" customHeight="1" x14ac:dyDescent="0.25">
      <c r="A14" s="46">
        <v>7</v>
      </c>
      <c r="B14" s="1" t="s">
        <v>969</v>
      </c>
      <c r="C14" s="1" t="s">
        <v>985</v>
      </c>
      <c r="D14" s="1" t="s">
        <v>970</v>
      </c>
      <c r="E14" s="1" t="s">
        <v>951</v>
      </c>
      <c r="F14" s="1" t="s">
        <v>787</v>
      </c>
      <c r="G14" s="9" t="s">
        <v>1135</v>
      </c>
      <c r="H14" s="9" t="s">
        <v>1346</v>
      </c>
      <c r="I14" s="21">
        <v>31000</v>
      </c>
      <c r="J14" s="21">
        <v>0</v>
      </c>
      <c r="K14" s="21">
        <v>31000</v>
      </c>
      <c r="L14" s="21">
        <v>889.7</v>
      </c>
      <c r="M14" s="21">
        <v>0</v>
      </c>
      <c r="N14" s="21">
        <v>942.4</v>
      </c>
      <c r="O14" s="35">
        <v>25</v>
      </c>
      <c r="P14" s="21">
        <f t="shared" si="0"/>
        <v>1857.1</v>
      </c>
      <c r="Q14" s="21">
        <f t="shared" si="1"/>
        <v>29142.9</v>
      </c>
      <c r="S14" s="52"/>
      <c r="T14" s="18"/>
    </row>
    <row r="15" spans="1:20" x14ac:dyDescent="0.25">
      <c r="A15" s="46">
        <v>8</v>
      </c>
      <c r="B15" s="1" t="s">
        <v>1066</v>
      </c>
      <c r="C15" s="1" t="s">
        <v>985</v>
      </c>
      <c r="D15" s="1" t="s">
        <v>966</v>
      </c>
      <c r="E15" s="1" t="s">
        <v>951</v>
      </c>
      <c r="F15" s="1" t="s">
        <v>786</v>
      </c>
      <c r="G15" s="9" t="s">
        <v>1135</v>
      </c>
      <c r="H15" s="9" t="s">
        <v>1346</v>
      </c>
      <c r="I15" s="21">
        <v>41000</v>
      </c>
      <c r="J15" s="21">
        <v>0</v>
      </c>
      <c r="K15" s="21">
        <v>41000</v>
      </c>
      <c r="L15" s="21">
        <v>1176.7</v>
      </c>
      <c r="M15" s="21">
        <v>583.79</v>
      </c>
      <c r="N15" s="21">
        <v>1246.4000000000001</v>
      </c>
      <c r="O15" s="35">
        <v>25</v>
      </c>
      <c r="P15" s="21">
        <f t="shared" si="0"/>
        <v>3031.8900000000003</v>
      </c>
      <c r="Q15" s="21">
        <f t="shared" si="1"/>
        <v>37968.11</v>
      </c>
      <c r="S15" s="52"/>
      <c r="T15" s="18"/>
    </row>
    <row r="16" spans="1:20" ht="30" customHeight="1" x14ac:dyDescent="0.25">
      <c r="A16" s="46">
        <v>9</v>
      </c>
      <c r="B16" s="1" t="s">
        <v>1091</v>
      </c>
      <c r="C16" s="1" t="s">
        <v>985</v>
      </c>
      <c r="D16" s="1" t="s">
        <v>970</v>
      </c>
      <c r="E16" s="1" t="s">
        <v>951</v>
      </c>
      <c r="F16" s="1" t="s">
        <v>786</v>
      </c>
      <c r="G16" s="9" t="s">
        <v>1148</v>
      </c>
      <c r="H16" s="9" t="s">
        <v>1355</v>
      </c>
      <c r="I16" s="21">
        <v>35000</v>
      </c>
      <c r="J16" s="21">
        <v>0</v>
      </c>
      <c r="K16" s="21">
        <v>35000</v>
      </c>
      <c r="L16" s="21">
        <v>1004.5</v>
      </c>
      <c r="M16" s="21">
        <v>0</v>
      </c>
      <c r="N16" s="21">
        <v>1064</v>
      </c>
      <c r="O16" s="35">
        <v>25</v>
      </c>
      <c r="P16" s="21">
        <f t="shared" si="0"/>
        <v>2093.5</v>
      </c>
      <c r="Q16" s="21">
        <f t="shared" si="1"/>
        <v>32906.5</v>
      </c>
      <c r="S16" s="52"/>
      <c r="T16" s="18"/>
    </row>
    <row r="17" spans="1:20" ht="30" x14ac:dyDescent="0.25">
      <c r="A17" s="46">
        <v>10</v>
      </c>
      <c r="B17" s="1" t="s">
        <v>988</v>
      </c>
      <c r="C17" s="1" t="s">
        <v>1204</v>
      </c>
      <c r="D17" s="1" t="s">
        <v>27</v>
      </c>
      <c r="E17" s="1" t="s">
        <v>951</v>
      </c>
      <c r="F17" s="1" t="s">
        <v>786</v>
      </c>
      <c r="G17" s="9" t="s">
        <v>1239</v>
      </c>
      <c r="H17" s="9" t="s">
        <v>1393</v>
      </c>
      <c r="I17" s="21">
        <v>70000</v>
      </c>
      <c r="J17" s="21">
        <v>0</v>
      </c>
      <c r="K17" s="21">
        <v>70000</v>
      </c>
      <c r="L17" s="21">
        <v>2009</v>
      </c>
      <c r="M17" s="21">
        <v>5368.48</v>
      </c>
      <c r="N17" s="21">
        <v>2128</v>
      </c>
      <c r="O17" s="35">
        <v>25</v>
      </c>
      <c r="P17" s="21">
        <f t="shared" si="0"/>
        <v>9530.48</v>
      </c>
      <c r="Q17" s="21">
        <f t="shared" si="1"/>
        <v>60469.520000000004</v>
      </c>
      <c r="S17" s="52"/>
      <c r="T17" s="18"/>
    </row>
    <row r="18" spans="1:20" ht="30" customHeight="1" x14ac:dyDescent="0.25">
      <c r="A18" s="46">
        <v>11</v>
      </c>
      <c r="B18" s="1" t="s">
        <v>1076</v>
      </c>
      <c r="C18" s="1" t="s">
        <v>1204</v>
      </c>
      <c r="D18" s="1" t="s">
        <v>1077</v>
      </c>
      <c r="E18" s="1" t="s">
        <v>951</v>
      </c>
      <c r="F18" s="1" t="s">
        <v>786</v>
      </c>
      <c r="G18" s="9" t="s">
        <v>1135</v>
      </c>
      <c r="H18" s="9" t="s">
        <v>1346</v>
      </c>
      <c r="I18" s="32">
        <v>24000</v>
      </c>
      <c r="J18">
        <v>0</v>
      </c>
      <c r="K18" s="32">
        <v>24000</v>
      </c>
      <c r="L18">
        <v>688.8</v>
      </c>
      <c r="M18">
        <v>0</v>
      </c>
      <c r="N18">
        <v>729.6</v>
      </c>
      <c r="O18">
        <v>25</v>
      </c>
      <c r="P18" s="32">
        <v>1443.4</v>
      </c>
      <c r="Q18" s="32">
        <v>22556.6</v>
      </c>
      <c r="S18" s="52"/>
      <c r="T18" s="18"/>
    </row>
    <row r="19" spans="1:20" ht="25.5" customHeight="1" x14ac:dyDescent="0.25">
      <c r="A19" s="46">
        <v>12</v>
      </c>
      <c r="B19" s="1" t="s">
        <v>1100</v>
      </c>
      <c r="C19" s="1" t="s">
        <v>1205</v>
      </c>
      <c r="D19" s="1" t="s">
        <v>1101</v>
      </c>
      <c r="E19" s="1" t="s">
        <v>951</v>
      </c>
      <c r="F19" s="1" t="s">
        <v>786</v>
      </c>
      <c r="G19" s="9" t="s">
        <v>1239</v>
      </c>
      <c r="H19" s="9" t="s">
        <v>1393</v>
      </c>
      <c r="I19" s="21">
        <v>70000</v>
      </c>
      <c r="J19" s="21">
        <v>0</v>
      </c>
      <c r="K19" s="21">
        <v>70000</v>
      </c>
      <c r="L19" s="21">
        <v>2009</v>
      </c>
      <c r="M19" s="21">
        <v>5368.48</v>
      </c>
      <c r="N19" s="21">
        <v>2128</v>
      </c>
      <c r="O19" s="35">
        <v>25</v>
      </c>
      <c r="P19" s="21">
        <f t="shared" si="0"/>
        <v>9530.48</v>
      </c>
      <c r="Q19" s="21">
        <f t="shared" si="1"/>
        <v>60469.520000000004</v>
      </c>
      <c r="S19" s="52"/>
      <c r="T19" s="18"/>
    </row>
    <row r="20" spans="1:20" ht="30" x14ac:dyDescent="0.25">
      <c r="A20" s="46">
        <v>13</v>
      </c>
      <c r="B20" s="1" t="s">
        <v>1103</v>
      </c>
      <c r="C20" s="1" t="s">
        <v>1206</v>
      </c>
      <c r="D20" s="1" t="s">
        <v>1104</v>
      </c>
      <c r="E20" s="1" t="s">
        <v>951</v>
      </c>
      <c r="F20" s="1" t="s">
        <v>786</v>
      </c>
      <c r="G20" s="9" t="s">
        <v>1112</v>
      </c>
      <c r="H20" s="9" t="s">
        <v>1410</v>
      </c>
      <c r="I20" s="21">
        <v>65000</v>
      </c>
      <c r="J20" s="21">
        <v>0</v>
      </c>
      <c r="K20" s="21">
        <v>65000</v>
      </c>
      <c r="L20" s="21">
        <v>1865.5</v>
      </c>
      <c r="M20" s="21">
        <v>4427.58</v>
      </c>
      <c r="N20" s="21">
        <v>1976</v>
      </c>
      <c r="O20" s="35">
        <v>25</v>
      </c>
      <c r="P20" s="21">
        <f t="shared" si="0"/>
        <v>8294.08</v>
      </c>
      <c r="Q20" s="21">
        <f t="shared" si="1"/>
        <v>56705.919999999998</v>
      </c>
      <c r="S20" s="52"/>
      <c r="T20" s="18"/>
    </row>
    <row r="21" spans="1:20" x14ac:dyDescent="0.25">
      <c r="A21" s="46">
        <v>14</v>
      </c>
      <c r="B21" s="1" t="s">
        <v>961</v>
      </c>
      <c r="C21" s="1" t="s">
        <v>1207</v>
      </c>
      <c r="D21" s="1" t="s">
        <v>1208</v>
      </c>
      <c r="E21" s="1" t="s">
        <v>951</v>
      </c>
      <c r="F21" s="1" t="s">
        <v>786</v>
      </c>
      <c r="G21" s="9" t="s">
        <v>1148</v>
      </c>
      <c r="H21" s="9" t="s">
        <v>1355</v>
      </c>
      <c r="I21" s="21">
        <v>55000</v>
      </c>
      <c r="J21" s="21">
        <v>0</v>
      </c>
      <c r="K21" s="21">
        <v>55000</v>
      </c>
      <c r="L21" s="21">
        <v>1578.5</v>
      </c>
      <c r="M21" s="21">
        <v>2559.6799999999998</v>
      </c>
      <c r="N21" s="21">
        <v>1672</v>
      </c>
      <c r="O21" s="35">
        <v>25</v>
      </c>
      <c r="P21" s="21">
        <f t="shared" si="0"/>
        <v>5835.18</v>
      </c>
      <c r="Q21" s="21">
        <f t="shared" si="1"/>
        <v>49164.82</v>
      </c>
      <c r="S21" s="52"/>
      <c r="T21" s="18"/>
    </row>
    <row r="22" spans="1:20" ht="30" x14ac:dyDescent="0.25">
      <c r="A22" s="46">
        <v>15</v>
      </c>
      <c r="B22" s="1" t="s">
        <v>980</v>
      </c>
      <c r="C22" s="1" t="s">
        <v>981</v>
      </c>
      <c r="D22" s="1" t="s">
        <v>970</v>
      </c>
      <c r="E22" s="1" t="s">
        <v>951</v>
      </c>
      <c r="F22" s="1" t="s">
        <v>787</v>
      </c>
      <c r="G22" s="9" t="s">
        <v>1112</v>
      </c>
      <c r="H22" s="9" t="s">
        <v>1410</v>
      </c>
      <c r="I22" s="21">
        <v>31000</v>
      </c>
      <c r="J22" s="21">
        <v>0</v>
      </c>
      <c r="K22" s="21">
        <v>31000</v>
      </c>
      <c r="L22" s="21">
        <v>889.7</v>
      </c>
      <c r="M22" s="21">
        <v>0</v>
      </c>
      <c r="N22" s="21">
        <v>942.4</v>
      </c>
      <c r="O22" s="35">
        <v>2035.8</v>
      </c>
      <c r="P22" s="21">
        <f t="shared" si="0"/>
        <v>3867.8999999999996</v>
      </c>
      <c r="Q22" s="21">
        <f t="shared" si="1"/>
        <v>27132.1</v>
      </c>
      <c r="S22" s="52"/>
      <c r="T22" s="18"/>
    </row>
    <row r="23" spans="1:20" x14ac:dyDescent="0.25">
      <c r="A23" s="46">
        <v>16</v>
      </c>
      <c r="B23" s="1" t="s">
        <v>982</v>
      </c>
      <c r="C23" s="1" t="s">
        <v>981</v>
      </c>
      <c r="D23" s="1" t="s">
        <v>983</v>
      </c>
      <c r="E23" s="1" t="s">
        <v>951</v>
      </c>
      <c r="F23" s="1" t="s">
        <v>787</v>
      </c>
      <c r="G23" s="9" t="s">
        <v>1135</v>
      </c>
      <c r="H23" s="9" t="s">
        <v>1346</v>
      </c>
      <c r="I23" s="21">
        <v>31000</v>
      </c>
      <c r="J23" s="21">
        <v>0</v>
      </c>
      <c r="K23" s="21">
        <v>31000</v>
      </c>
      <c r="L23" s="21">
        <v>889.7</v>
      </c>
      <c r="M23" s="21">
        <v>0</v>
      </c>
      <c r="N23" s="21">
        <v>942.4</v>
      </c>
      <c r="O23" s="35">
        <v>25</v>
      </c>
      <c r="P23" s="21">
        <f t="shared" si="0"/>
        <v>1857.1</v>
      </c>
      <c r="Q23" s="21">
        <f t="shared" si="1"/>
        <v>29142.9</v>
      </c>
      <c r="S23" s="52"/>
      <c r="T23" s="18"/>
    </row>
    <row r="24" spans="1:20" ht="30" x14ac:dyDescent="0.25">
      <c r="A24" s="46">
        <v>17</v>
      </c>
      <c r="B24" s="1" t="s">
        <v>1377</v>
      </c>
      <c r="C24" s="1" t="s">
        <v>1209</v>
      </c>
      <c r="D24" s="1" t="s">
        <v>1378</v>
      </c>
      <c r="E24" s="1" t="s">
        <v>951</v>
      </c>
      <c r="F24" s="1" t="s">
        <v>786</v>
      </c>
      <c r="G24" s="9" t="s">
        <v>1135</v>
      </c>
      <c r="H24" s="9" t="s">
        <v>1346</v>
      </c>
      <c r="I24" s="41">
        <v>25000</v>
      </c>
      <c r="J24" s="41"/>
      <c r="K24" s="32">
        <v>25000</v>
      </c>
      <c r="L24">
        <v>717.5</v>
      </c>
      <c r="M24">
        <v>0</v>
      </c>
      <c r="N24">
        <v>760</v>
      </c>
      <c r="O24">
        <v>25</v>
      </c>
      <c r="P24" s="32">
        <v>1502.5</v>
      </c>
      <c r="Q24" s="32">
        <v>23497.5</v>
      </c>
      <c r="S24" s="52"/>
      <c r="T24" s="18"/>
    </row>
    <row r="25" spans="1:20" ht="30" x14ac:dyDescent="0.25">
      <c r="A25" s="46">
        <v>18</v>
      </c>
      <c r="B25" s="1" t="s">
        <v>963</v>
      </c>
      <c r="C25" s="1" t="s">
        <v>1209</v>
      </c>
      <c r="D25" s="1" t="s">
        <v>205</v>
      </c>
      <c r="E25" s="1" t="s">
        <v>951</v>
      </c>
      <c r="F25" s="1" t="s">
        <v>786</v>
      </c>
      <c r="G25" s="9" t="s">
        <v>1135</v>
      </c>
      <c r="H25" s="9" t="s">
        <v>1346</v>
      </c>
      <c r="I25" s="21">
        <v>50000</v>
      </c>
      <c r="J25" s="21">
        <v>0</v>
      </c>
      <c r="K25" s="21">
        <v>50000</v>
      </c>
      <c r="L25" s="21">
        <v>1435</v>
      </c>
      <c r="M25" s="21">
        <v>1854</v>
      </c>
      <c r="N25" s="21">
        <v>1520</v>
      </c>
      <c r="O25" s="35">
        <v>25</v>
      </c>
      <c r="P25" s="21">
        <f t="shared" si="0"/>
        <v>4834</v>
      </c>
      <c r="Q25" s="21">
        <f t="shared" si="1"/>
        <v>45166</v>
      </c>
      <c r="S25" s="52"/>
      <c r="T25" s="18"/>
    </row>
    <row r="26" spans="1:20" ht="30" x14ac:dyDescent="0.25">
      <c r="A26" s="46">
        <v>19</v>
      </c>
      <c r="B26" s="1" t="s">
        <v>977</v>
      </c>
      <c r="C26" s="1" t="s">
        <v>1209</v>
      </c>
      <c r="D26" s="1" t="s">
        <v>292</v>
      </c>
      <c r="E26" s="1" t="s">
        <v>951</v>
      </c>
      <c r="F26" s="1" t="s">
        <v>786</v>
      </c>
      <c r="G26" s="9" t="s">
        <v>1239</v>
      </c>
      <c r="H26" s="9" t="s">
        <v>1393</v>
      </c>
      <c r="I26" s="21">
        <v>50000</v>
      </c>
      <c r="J26" s="21">
        <v>0</v>
      </c>
      <c r="K26" s="21">
        <v>50000</v>
      </c>
      <c r="L26" s="21">
        <v>1435</v>
      </c>
      <c r="M26" s="21">
        <v>1854</v>
      </c>
      <c r="N26" s="21">
        <v>1520</v>
      </c>
      <c r="O26" s="35">
        <v>25</v>
      </c>
      <c r="P26" s="21">
        <v>4834</v>
      </c>
      <c r="Q26" s="21">
        <f t="shared" si="1"/>
        <v>45166</v>
      </c>
      <c r="S26" s="52"/>
      <c r="T26" s="18"/>
    </row>
    <row r="27" spans="1:20" ht="26.25" customHeight="1" x14ac:dyDescent="0.25">
      <c r="A27" s="46">
        <v>20</v>
      </c>
      <c r="B27" s="1" t="s">
        <v>1074</v>
      </c>
      <c r="C27" s="1" t="s">
        <v>1210</v>
      </c>
      <c r="D27" s="1" t="s">
        <v>1075</v>
      </c>
      <c r="E27" s="1" t="s">
        <v>951</v>
      </c>
      <c r="F27" s="1" t="s">
        <v>787</v>
      </c>
      <c r="G27" s="9" t="s">
        <v>1135</v>
      </c>
      <c r="H27" s="9" t="s">
        <v>1346</v>
      </c>
      <c r="I27" s="21">
        <v>70000</v>
      </c>
      <c r="J27" s="21">
        <v>0</v>
      </c>
      <c r="K27" s="21">
        <v>70000</v>
      </c>
      <c r="L27" s="21">
        <v>2009</v>
      </c>
      <c r="M27" s="21">
        <v>5065.99</v>
      </c>
      <c r="N27" s="21">
        <v>2128</v>
      </c>
      <c r="O27" s="35">
        <v>1537.45</v>
      </c>
      <c r="P27" s="21">
        <f t="shared" si="0"/>
        <v>10740.44</v>
      </c>
      <c r="Q27" s="21">
        <f t="shared" si="1"/>
        <v>59259.56</v>
      </c>
      <c r="S27" s="52"/>
      <c r="T27" s="18"/>
    </row>
    <row r="28" spans="1:20" ht="26.25" customHeight="1" x14ac:dyDescent="0.25">
      <c r="A28" s="46">
        <v>21</v>
      </c>
      <c r="B28" s="1" t="s">
        <v>1372</v>
      </c>
      <c r="C28" s="1" t="s">
        <v>1373</v>
      </c>
      <c r="D28" s="1" t="s">
        <v>1105</v>
      </c>
      <c r="E28" s="1" t="s">
        <v>951</v>
      </c>
      <c r="F28" s="1" t="s">
        <v>787</v>
      </c>
      <c r="G28" s="9" t="s">
        <v>1148</v>
      </c>
      <c r="H28" s="9" t="s">
        <v>1355</v>
      </c>
      <c r="I28" s="41">
        <v>30000</v>
      </c>
      <c r="J28" s="41"/>
      <c r="K28" s="32">
        <v>30000</v>
      </c>
      <c r="L28">
        <v>861</v>
      </c>
      <c r="M28">
        <v>0</v>
      </c>
      <c r="N28">
        <v>912</v>
      </c>
      <c r="O28">
        <v>25</v>
      </c>
      <c r="P28" s="32">
        <v>1798</v>
      </c>
      <c r="Q28" s="32">
        <v>28202</v>
      </c>
      <c r="S28" s="52"/>
      <c r="T28" s="18"/>
    </row>
    <row r="29" spans="1:20" x14ac:dyDescent="0.25">
      <c r="A29" s="46">
        <v>22</v>
      </c>
      <c r="B29" s="1" t="s">
        <v>960</v>
      </c>
      <c r="C29" s="1" t="s">
        <v>142</v>
      </c>
      <c r="D29" s="1" t="s">
        <v>94</v>
      </c>
      <c r="E29" s="1" t="s">
        <v>951</v>
      </c>
      <c r="F29" s="1" t="s">
        <v>786</v>
      </c>
      <c r="G29" s="9" t="s">
        <v>1239</v>
      </c>
      <c r="H29" s="9" t="s">
        <v>1393</v>
      </c>
      <c r="I29" s="21">
        <v>40000</v>
      </c>
      <c r="J29" s="21">
        <v>0</v>
      </c>
      <c r="K29" s="21">
        <v>40000</v>
      </c>
      <c r="L29" s="21">
        <v>1148</v>
      </c>
      <c r="M29" s="21">
        <v>442.65</v>
      </c>
      <c r="N29" s="21">
        <v>1216</v>
      </c>
      <c r="O29" s="35">
        <v>25</v>
      </c>
      <c r="P29" s="21">
        <f t="shared" si="0"/>
        <v>2831.65</v>
      </c>
      <c r="Q29" s="21">
        <f t="shared" si="1"/>
        <v>37168.35</v>
      </c>
      <c r="S29" s="52"/>
      <c r="T29" s="18"/>
    </row>
    <row r="30" spans="1:20" ht="30" x14ac:dyDescent="0.25">
      <c r="A30" s="46">
        <v>23</v>
      </c>
      <c r="B30" s="1" t="s">
        <v>1106</v>
      </c>
      <c r="C30" s="1" t="s">
        <v>142</v>
      </c>
      <c r="D30" s="1" t="s">
        <v>1105</v>
      </c>
      <c r="E30" s="1" t="s">
        <v>951</v>
      </c>
      <c r="F30" s="1" t="s">
        <v>786</v>
      </c>
      <c r="G30" s="9" t="s">
        <v>1239</v>
      </c>
      <c r="H30" s="9" t="s">
        <v>1393</v>
      </c>
      <c r="I30" s="21">
        <v>35000</v>
      </c>
      <c r="J30" s="21">
        <v>0</v>
      </c>
      <c r="K30" s="21">
        <v>35000</v>
      </c>
      <c r="L30" s="21">
        <v>1004.5</v>
      </c>
      <c r="M30" s="21">
        <v>0</v>
      </c>
      <c r="N30" s="21">
        <v>1064</v>
      </c>
      <c r="O30" s="35">
        <v>25</v>
      </c>
      <c r="P30" s="21">
        <f t="shared" si="0"/>
        <v>2093.5</v>
      </c>
      <c r="Q30" s="21">
        <f t="shared" si="1"/>
        <v>32906.5</v>
      </c>
      <c r="S30" s="52"/>
      <c r="T30" s="18"/>
    </row>
    <row r="31" spans="1:20" ht="30" customHeight="1" x14ac:dyDescent="0.25">
      <c r="A31" s="46">
        <v>24</v>
      </c>
      <c r="B31" s="1" t="s">
        <v>1211</v>
      </c>
      <c r="C31" s="1" t="s">
        <v>1212</v>
      </c>
      <c r="D31" s="1" t="s">
        <v>1213</v>
      </c>
      <c r="E31" s="1" t="s">
        <v>951</v>
      </c>
      <c r="F31" s="1" t="s">
        <v>786</v>
      </c>
      <c r="G31" s="9" t="s">
        <v>1141</v>
      </c>
      <c r="H31" s="9" t="s">
        <v>1350</v>
      </c>
      <c r="I31" s="21">
        <v>70000</v>
      </c>
      <c r="J31" s="21">
        <v>0</v>
      </c>
      <c r="K31" s="21">
        <v>70000</v>
      </c>
      <c r="L31" s="21">
        <v>2009</v>
      </c>
      <c r="M31" s="21">
        <v>5065.99</v>
      </c>
      <c r="N31" s="21">
        <v>2128</v>
      </c>
      <c r="O31" s="35">
        <v>1537.45</v>
      </c>
      <c r="P31" s="21">
        <f t="shared" si="0"/>
        <v>10740.44</v>
      </c>
      <c r="Q31" s="21">
        <f t="shared" si="1"/>
        <v>59259.56</v>
      </c>
      <c r="S31" s="52"/>
      <c r="T31" s="18"/>
    </row>
    <row r="32" spans="1:20" ht="30" x14ac:dyDescent="0.25">
      <c r="A32" s="46">
        <v>25</v>
      </c>
      <c r="B32" s="1" t="s">
        <v>1107</v>
      </c>
      <c r="C32" s="1" t="s">
        <v>1120</v>
      </c>
      <c r="D32" s="1" t="s">
        <v>94</v>
      </c>
      <c r="E32" s="1" t="s">
        <v>951</v>
      </c>
      <c r="F32" s="1" t="s">
        <v>786</v>
      </c>
      <c r="G32" s="9" t="s">
        <v>1239</v>
      </c>
      <c r="H32" s="9" t="s">
        <v>1393</v>
      </c>
      <c r="I32" s="21">
        <v>35000</v>
      </c>
      <c r="J32" s="21">
        <v>0</v>
      </c>
      <c r="K32" s="21">
        <v>35000</v>
      </c>
      <c r="L32" s="21">
        <v>1004.5</v>
      </c>
      <c r="M32" s="21">
        <v>0</v>
      </c>
      <c r="N32" s="21">
        <v>1064</v>
      </c>
      <c r="O32" s="35">
        <v>25</v>
      </c>
      <c r="P32" s="21">
        <f t="shared" si="0"/>
        <v>2093.5</v>
      </c>
      <c r="Q32" s="21">
        <f t="shared" si="1"/>
        <v>32906.5</v>
      </c>
      <c r="S32" s="52"/>
      <c r="T32" s="18"/>
    </row>
    <row r="33" spans="1:20" ht="30" x14ac:dyDescent="0.25">
      <c r="A33" s="46">
        <v>26</v>
      </c>
      <c r="B33" s="1" t="s">
        <v>1214</v>
      </c>
      <c r="C33" s="1" t="s">
        <v>1120</v>
      </c>
      <c r="D33" s="1" t="s">
        <v>94</v>
      </c>
      <c r="E33" s="1" t="s">
        <v>951</v>
      </c>
      <c r="F33" s="1" t="s">
        <v>786</v>
      </c>
      <c r="G33" s="9" t="s">
        <v>1141</v>
      </c>
      <c r="H33" s="9" t="s">
        <v>1350</v>
      </c>
      <c r="I33" s="21">
        <v>35000</v>
      </c>
      <c r="J33" s="21">
        <v>0</v>
      </c>
      <c r="K33" s="21">
        <v>35000</v>
      </c>
      <c r="L33" s="21">
        <v>1004.5</v>
      </c>
      <c r="M33" s="21">
        <v>0</v>
      </c>
      <c r="N33" s="21">
        <v>1064</v>
      </c>
      <c r="O33" s="35">
        <v>25</v>
      </c>
      <c r="P33" s="21">
        <f t="shared" si="0"/>
        <v>2093.5</v>
      </c>
      <c r="Q33" s="21">
        <f t="shared" si="1"/>
        <v>32906.5</v>
      </c>
      <c r="S33" s="52"/>
      <c r="T33" s="18"/>
    </row>
    <row r="34" spans="1:20" ht="45" x14ac:dyDescent="0.25">
      <c r="A34" s="46">
        <v>27</v>
      </c>
      <c r="B34" s="1" t="s">
        <v>1108</v>
      </c>
      <c r="C34" s="1" t="s">
        <v>1215</v>
      </c>
      <c r="D34" s="1" t="s">
        <v>94</v>
      </c>
      <c r="E34" s="1" t="s">
        <v>951</v>
      </c>
      <c r="F34" s="1" t="s">
        <v>787</v>
      </c>
      <c r="G34" s="9" t="s">
        <v>1239</v>
      </c>
      <c r="H34" s="9" t="s">
        <v>1393</v>
      </c>
      <c r="I34" s="21">
        <v>50000</v>
      </c>
      <c r="J34" s="21">
        <v>0</v>
      </c>
      <c r="K34" s="21">
        <v>50000</v>
      </c>
      <c r="L34" s="21">
        <v>1435</v>
      </c>
      <c r="M34" s="21">
        <v>1854</v>
      </c>
      <c r="N34" s="21">
        <v>1520</v>
      </c>
      <c r="O34" s="35">
        <v>25</v>
      </c>
      <c r="P34" s="21">
        <f t="shared" si="0"/>
        <v>4834</v>
      </c>
      <c r="Q34" s="21">
        <f t="shared" si="1"/>
        <v>45166</v>
      </c>
      <c r="S34" s="52"/>
      <c r="T34" s="18"/>
    </row>
    <row r="35" spans="1:20" ht="30" x14ac:dyDescent="0.25">
      <c r="A35" s="46">
        <v>28</v>
      </c>
      <c r="B35" s="1" t="s">
        <v>1283</v>
      </c>
      <c r="C35" s="1" t="s">
        <v>1000</v>
      </c>
      <c r="D35" s="1" t="s">
        <v>94</v>
      </c>
      <c r="E35" s="1" t="s">
        <v>951</v>
      </c>
      <c r="F35" s="1" t="s">
        <v>787</v>
      </c>
      <c r="G35" s="9" t="s">
        <v>1148</v>
      </c>
      <c r="H35" s="9" t="s">
        <v>1355</v>
      </c>
      <c r="I35" s="21">
        <v>50000</v>
      </c>
      <c r="J35" s="21">
        <v>0</v>
      </c>
      <c r="K35" s="21">
        <v>50000</v>
      </c>
      <c r="L35" s="21">
        <v>1435</v>
      </c>
      <c r="M35" s="21">
        <v>1854</v>
      </c>
      <c r="N35" s="21">
        <v>1520</v>
      </c>
      <c r="O35" s="35">
        <v>25</v>
      </c>
      <c r="P35" s="21">
        <f t="shared" si="0"/>
        <v>4834</v>
      </c>
      <c r="Q35" s="21">
        <f t="shared" si="1"/>
        <v>45166</v>
      </c>
      <c r="S35" s="52"/>
      <c r="T35" s="18"/>
    </row>
    <row r="36" spans="1:20" ht="48.75" customHeight="1" x14ac:dyDescent="0.25">
      <c r="A36" s="46">
        <v>29</v>
      </c>
      <c r="B36" s="1" t="s">
        <v>1216</v>
      </c>
      <c r="C36" s="1" t="s">
        <v>1217</v>
      </c>
      <c r="D36" s="1" t="s">
        <v>1218</v>
      </c>
      <c r="E36" s="1" t="s">
        <v>951</v>
      </c>
      <c r="F36" s="1" t="s">
        <v>787</v>
      </c>
      <c r="G36" s="9" t="s">
        <v>1141</v>
      </c>
      <c r="H36" s="9" t="s">
        <v>1350</v>
      </c>
      <c r="I36" s="21">
        <v>90000</v>
      </c>
      <c r="J36" s="21">
        <v>0</v>
      </c>
      <c r="K36" s="21">
        <v>90000</v>
      </c>
      <c r="L36" s="21">
        <v>2583</v>
      </c>
      <c r="M36" s="21">
        <v>9753.1200000000008</v>
      </c>
      <c r="N36" s="21">
        <v>2736</v>
      </c>
      <c r="O36" s="35">
        <v>25</v>
      </c>
      <c r="P36" s="21">
        <f t="shared" si="0"/>
        <v>15097.12</v>
      </c>
      <c r="Q36" s="21">
        <f t="shared" si="1"/>
        <v>74902.880000000005</v>
      </c>
      <c r="S36" s="52"/>
      <c r="T36" s="18"/>
    </row>
    <row r="37" spans="1:20" ht="45" x14ac:dyDescent="0.25">
      <c r="A37" s="46">
        <v>30</v>
      </c>
      <c r="B37" s="1" t="s">
        <v>998</v>
      </c>
      <c r="C37" s="1" t="s">
        <v>1217</v>
      </c>
      <c r="D37" s="1" t="s">
        <v>94</v>
      </c>
      <c r="E37" s="1" t="s">
        <v>951</v>
      </c>
      <c r="F37" s="1" t="s">
        <v>787</v>
      </c>
      <c r="G37" s="9" t="s">
        <v>1135</v>
      </c>
      <c r="H37" s="9" t="s">
        <v>1346</v>
      </c>
      <c r="I37" s="21">
        <v>45000</v>
      </c>
      <c r="J37" s="21">
        <v>0</v>
      </c>
      <c r="K37" s="21">
        <v>45000</v>
      </c>
      <c r="L37" s="21">
        <v>1291.5</v>
      </c>
      <c r="M37" s="21">
        <v>1148.33</v>
      </c>
      <c r="N37" s="21">
        <v>1368</v>
      </c>
      <c r="O37" s="35">
        <v>425</v>
      </c>
      <c r="P37" s="21">
        <f t="shared" si="0"/>
        <v>4232.83</v>
      </c>
      <c r="Q37" s="21">
        <f t="shared" si="1"/>
        <v>40767.17</v>
      </c>
      <c r="S37" s="52"/>
      <c r="T37" s="18"/>
    </row>
    <row r="38" spans="1:20" ht="45" x14ac:dyDescent="0.25">
      <c r="A38" s="46">
        <v>31</v>
      </c>
      <c r="B38" s="1" t="s">
        <v>973</v>
      </c>
      <c r="C38" s="1" t="s">
        <v>1217</v>
      </c>
      <c r="D38" s="1" t="s">
        <v>94</v>
      </c>
      <c r="E38" s="1" t="s">
        <v>951</v>
      </c>
      <c r="F38" s="1" t="s">
        <v>787</v>
      </c>
      <c r="G38" s="9" t="s">
        <v>1112</v>
      </c>
      <c r="H38" s="9" t="s">
        <v>1410</v>
      </c>
      <c r="I38" s="21">
        <v>35000</v>
      </c>
      <c r="J38" s="21">
        <v>0</v>
      </c>
      <c r="K38" s="21">
        <v>35000</v>
      </c>
      <c r="L38" s="21">
        <v>1004.5</v>
      </c>
      <c r="M38" s="21">
        <v>0</v>
      </c>
      <c r="N38" s="21">
        <v>1064</v>
      </c>
      <c r="O38" s="35">
        <v>25</v>
      </c>
      <c r="P38" s="21">
        <f t="shared" si="0"/>
        <v>2093.5</v>
      </c>
      <c r="Q38" s="21">
        <f t="shared" si="1"/>
        <v>32906.5</v>
      </c>
      <c r="S38" s="52"/>
      <c r="T38" s="18"/>
    </row>
    <row r="39" spans="1:20" ht="45" x14ac:dyDescent="0.25">
      <c r="A39" s="46">
        <v>32</v>
      </c>
      <c r="B39" t="s">
        <v>1351</v>
      </c>
      <c r="C39" s="1" t="s">
        <v>1217</v>
      </c>
      <c r="D39" s="1" t="s">
        <v>21</v>
      </c>
      <c r="E39" s="1" t="s">
        <v>951</v>
      </c>
      <c r="F39" s="1" t="s">
        <v>787</v>
      </c>
      <c r="G39" s="9" t="s">
        <v>1136</v>
      </c>
      <c r="H39" s="9" t="s">
        <v>1334</v>
      </c>
      <c r="I39" s="32">
        <v>31000</v>
      </c>
      <c r="J39">
        <v>0</v>
      </c>
      <c r="K39" s="32">
        <v>31000</v>
      </c>
      <c r="L39">
        <v>889.7</v>
      </c>
      <c r="M39">
        <v>0</v>
      </c>
      <c r="N39">
        <v>942.4</v>
      </c>
      <c r="O39">
        <v>25</v>
      </c>
      <c r="P39" s="32">
        <v>1857.1</v>
      </c>
      <c r="Q39" s="32">
        <v>29142.9</v>
      </c>
      <c r="S39" s="52"/>
      <c r="T39" s="18"/>
    </row>
    <row r="40" spans="1:20" ht="24.75" customHeight="1" x14ac:dyDescent="0.25">
      <c r="A40" s="46">
        <v>33</v>
      </c>
      <c r="B40" s="1" t="s">
        <v>994</v>
      </c>
      <c r="C40" s="1" t="s">
        <v>1219</v>
      </c>
      <c r="D40" s="1" t="s">
        <v>54</v>
      </c>
      <c r="E40" s="1" t="s">
        <v>951</v>
      </c>
      <c r="F40" s="1" t="s">
        <v>786</v>
      </c>
      <c r="G40" s="9" t="s">
        <v>1241</v>
      </c>
      <c r="H40" s="9" t="s">
        <v>1411</v>
      </c>
      <c r="I40" s="21">
        <v>70000</v>
      </c>
      <c r="J40" s="21">
        <v>0</v>
      </c>
      <c r="K40" s="21">
        <v>70000</v>
      </c>
      <c r="L40" s="21">
        <v>2009</v>
      </c>
      <c r="M40" s="21">
        <v>5368.48</v>
      </c>
      <c r="N40" s="21">
        <v>2128</v>
      </c>
      <c r="O40" s="35">
        <v>4954.2</v>
      </c>
      <c r="P40" s="21">
        <f t="shared" si="0"/>
        <v>14459.68</v>
      </c>
      <c r="Q40" s="21">
        <f t="shared" si="1"/>
        <v>55540.32</v>
      </c>
      <c r="S40" s="52"/>
      <c r="T40" s="18"/>
    </row>
    <row r="41" spans="1:20" ht="30" x14ac:dyDescent="0.25">
      <c r="A41" s="46">
        <v>34</v>
      </c>
      <c r="B41" s="1" t="s">
        <v>999</v>
      </c>
      <c r="C41" s="1" t="s">
        <v>1220</v>
      </c>
      <c r="D41" s="1" t="s">
        <v>31</v>
      </c>
      <c r="E41" s="1" t="s">
        <v>951</v>
      </c>
      <c r="F41" s="1" t="s">
        <v>786</v>
      </c>
      <c r="G41" s="9" t="s">
        <v>1136</v>
      </c>
      <c r="H41" s="9" t="s">
        <v>1334</v>
      </c>
      <c r="I41" s="21">
        <v>70000</v>
      </c>
      <c r="J41" s="21">
        <v>0</v>
      </c>
      <c r="K41" s="21">
        <v>70000</v>
      </c>
      <c r="L41" s="21">
        <v>2009</v>
      </c>
      <c r="M41" s="21">
        <v>5368.48</v>
      </c>
      <c r="N41" s="21">
        <v>2128</v>
      </c>
      <c r="O41" s="35">
        <v>25</v>
      </c>
      <c r="P41" s="21">
        <f t="shared" si="0"/>
        <v>9530.48</v>
      </c>
      <c r="Q41" s="21">
        <f t="shared" si="1"/>
        <v>60469.520000000004</v>
      </c>
      <c r="S41" s="52"/>
      <c r="T41" s="18"/>
    </row>
    <row r="42" spans="1:20" ht="30" x14ac:dyDescent="0.25">
      <c r="A42" s="46">
        <v>35</v>
      </c>
      <c r="B42" s="1" t="s">
        <v>1001</v>
      </c>
      <c r="C42" s="1" t="s">
        <v>1221</v>
      </c>
      <c r="D42" s="1" t="s">
        <v>94</v>
      </c>
      <c r="E42" s="1" t="s">
        <v>951</v>
      </c>
      <c r="F42" s="1" t="s">
        <v>787</v>
      </c>
      <c r="G42" s="9" t="s">
        <v>1136</v>
      </c>
      <c r="H42" s="9" t="s">
        <v>1334</v>
      </c>
      <c r="I42" s="21">
        <v>35000</v>
      </c>
      <c r="J42" s="21">
        <v>0</v>
      </c>
      <c r="K42" s="21">
        <v>35000</v>
      </c>
      <c r="L42" s="21">
        <v>1004.5</v>
      </c>
      <c r="M42" s="21">
        <v>0</v>
      </c>
      <c r="N42" s="21">
        <v>1064</v>
      </c>
      <c r="O42" s="35">
        <v>25</v>
      </c>
      <c r="P42" s="21">
        <f t="shared" si="0"/>
        <v>2093.5</v>
      </c>
      <c r="Q42" s="21">
        <f t="shared" si="1"/>
        <v>32906.5</v>
      </c>
      <c r="S42" s="52"/>
      <c r="T42" s="18"/>
    </row>
    <row r="43" spans="1:20" ht="31.5" customHeight="1" x14ac:dyDescent="0.25">
      <c r="A43" s="46">
        <v>36</v>
      </c>
      <c r="B43" s="1" t="s">
        <v>953</v>
      </c>
      <c r="C43" s="1" t="s">
        <v>1222</v>
      </c>
      <c r="D43" s="1" t="s">
        <v>31</v>
      </c>
      <c r="E43" s="1" t="s">
        <v>951</v>
      </c>
      <c r="F43" s="1" t="s">
        <v>787</v>
      </c>
      <c r="G43" s="9" t="s">
        <v>1112</v>
      </c>
      <c r="H43" s="9" t="s">
        <v>1410</v>
      </c>
      <c r="I43" s="21">
        <v>70000</v>
      </c>
      <c r="J43" s="21">
        <v>0</v>
      </c>
      <c r="K43" s="21">
        <v>70000</v>
      </c>
      <c r="L43" s="21">
        <v>2009</v>
      </c>
      <c r="M43" s="21">
        <v>5368.48</v>
      </c>
      <c r="N43" s="21">
        <v>2128</v>
      </c>
      <c r="O43" s="35">
        <v>25</v>
      </c>
      <c r="P43" s="21">
        <f t="shared" si="0"/>
        <v>9530.48</v>
      </c>
      <c r="Q43" s="21">
        <f t="shared" ref="Q43:Q48" si="2">+K43-P43</f>
        <v>60469.520000000004</v>
      </c>
      <c r="S43" s="52"/>
      <c r="T43" s="18"/>
    </row>
    <row r="44" spans="1:20" ht="15" customHeight="1" x14ac:dyDescent="0.25">
      <c r="A44" s="46">
        <v>37</v>
      </c>
      <c r="B44" s="1" t="s">
        <v>1223</v>
      </c>
      <c r="C44" s="1" t="s">
        <v>1222</v>
      </c>
      <c r="D44" s="1" t="s">
        <v>94</v>
      </c>
      <c r="E44" s="1" t="s">
        <v>951</v>
      </c>
      <c r="F44" s="1" t="s">
        <v>787</v>
      </c>
      <c r="G44" s="9" t="s">
        <v>1148</v>
      </c>
      <c r="H44" s="9" t="s">
        <v>1355</v>
      </c>
      <c r="I44" s="21">
        <v>35000</v>
      </c>
      <c r="J44" s="21">
        <v>0</v>
      </c>
      <c r="K44" s="21">
        <v>35000</v>
      </c>
      <c r="L44" s="21">
        <v>1004.5</v>
      </c>
      <c r="M44" s="21">
        <v>0</v>
      </c>
      <c r="N44" s="21">
        <v>1064</v>
      </c>
      <c r="O44" s="35">
        <v>25</v>
      </c>
      <c r="P44" s="21">
        <f t="shared" si="0"/>
        <v>2093.5</v>
      </c>
      <c r="Q44" s="21">
        <f t="shared" si="2"/>
        <v>32906.5</v>
      </c>
      <c r="S44" s="52"/>
      <c r="T44" s="18"/>
    </row>
    <row r="45" spans="1:20" ht="30" x14ac:dyDescent="0.25">
      <c r="A45" s="46">
        <v>38</v>
      </c>
      <c r="B45" s="1" t="s">
        <v>972</v>
      </c>
      <c r="C45" s="1" t="s">
        <v>1224</v>
      </c>
      <c r="D45" s="1" t="s">
        <v>971</v>
      </c>
      <c r="E45" s="1" t="s">
        <v>951</v>
      </c>
      <c r="F45" s="1" t="s">
        <v>787</v>
      </c>
      <c r="G45" s="9" t="s">
        <v>1241</v>
      </c>
      <c r="H45" s="9" t="s">
        <v>1411</v>
      </c>
      <c r="I45" s="21">
        <v>35000</v>
      </c>
      <c r="J45" s="21">
        <v>0</v>
      </c>
      <c r="K45" s="21">
        <v>35000</v>
      </c>
      <c r="L45" s="21">
        <v>1004.5</v>
      </c>
      <c r="M45" s="21">
        <v>0</v>
      </c>
      <c r="N45" s="21">
        <v>1064</v>
      </c>
      <c r="O45" s="35">
        <v>25</v>
      </c>
      <c r="P45" s="21">
        <f t="shared" si="0"/>
        <v>2093.5</v>
      </c>
      <c r="Q45" s="21">
        <f t="shared" si="2"/>
        <v>32906.5</v>
      </c>
      <c r="S45" s="52"/>
      <c r="T45" s="18"/>
    </row>
    <row r="46" spans="1:20" ht="30" x14ac:dyDescent="0.25">
      <c r="A46" s="46">
        <v>39</v>
      </c>
      <c r="B46" s="1" t="s">
        <v>1365</v>
      </c>
      <c r="C46" s="1" t="s">
        <v>1318</v>
      </c>
      <c r="D46" s="1" t="s">
        <v>971</v>
      </c>
      <c r="E46" s="1" t="s">
        <v>951</v>
      </c>
      <c r="F46" s="1" t="s">
        <v>787</v>
      </c>
      <c r="G46" s="9" t="s">
        <v>1141</v>
      </c>
      <c r="H46" s="9" t="s">
        <v>1350</v>
      </c>
      <c r="I46" s="41">
        <v>35000</v>
      </c>
      <c r="J46" s="41">
        <v>0</v>
      </c>
      <c r="K46" s="41">
        <v>35000</v>
      </c>
      <c r="L46" s="41">
        <v>1004.5</v>
      </c>
      <c r="M46" s="41">
        <v>0</v>
      </c>
      <c r="N46" s="41">
        <v>1064</v>
      </c>
      <c r="O46" s="41">
        <v>25</v>
      </c>
      <c r="P46" s="41">
        <f>+L46+M46+N46+O46</f>
        <v>2093.5</v>
      </c>
      <c r="Q46" s="41">
        <f t="shared" si="2"/>
        <v>32906.5</v>
      </c>
      <c r="S46" s="52"/>
      <c r="T46" s="18"/>
    </row>
    <row r="47" spans="1:20" ht="30" x14ac:dyDescent="0.25">
      <c r="A47" s="46">
        <v>40</v>
      </c>
      <c r="B47" t="s">
        <v>1395</v>
      </c>
      <c r="C47" s="1" t="s">
        <v>1318</v>
      </c>
      <c r="D47" s="1" t="s">
        <v>971</v>
      </c>
      <c r="E47" s="1" t="s">
        <v>951</v>
      </c>
      <c r="F47" s="1" t="s">
        <v>787</v>
      </c>
      <c r="G47" s="9" t="s">
        <v>1396</v>
      </c>
      <c r="H47" s="9" t="s">
        <v>1397</v>
      </c>
      <c r="I47" s="52">
        <v>35000</v>
      </c>
      <c r="J47" s="52">
        <v>0</v>
      </c>
      <c r="K47" s="52">
        <v>35000</v>
      </c>
      <c r="L47" s="52">
        <v>1004.5</v>
      </c>
      <c r="M47" s="52">
        <v>0</v>
      </c>
      <c r="N47" s="52">
        <v>1064</v>
      </c>
      <c r="O47" s="52">
        <v>25</v>
      </c>
      <c r="P47" s="52">
        <f>+L47+M47+N47+O47</f>
        <v>2093.5</v>
      </c>
      <c r="Q47" s="52">
        <f t="shared" si="2"/>
        <v>32906.5</v>
      </c>
      <c r="S47" s="52"/>
      <c r="T47" s="18"/>
    </row>
    <row r="48" spans="1:20" ht="30" x14ac:dyDescent="0.25">
      <c r="A48" s="46">
        <v>41</v>
      </c>
      <c r="B48" s="1" t="s">
        <v>990</v>
      </c>
      <c r="C48" s="1" t="s">
        <v>671</v>
      </c>
      <c r="D48" s="1" t="s">
        <v>991</v>
      </c>
      <c r="E48" s="1" t="s">
        <v>951</v>
      </c>
      <c r="F48" s="1" t="s">
        <v>786</v>
      </c>
      <c r="G48" s="9" t="s">
        <v>1141</v>
      </c>
      <c r="H48" s="9" t="s">
        <v>1350</v>
      </c>
      <c r="I48" s="21">
        <v>35000</v>
      </c>
      <c r="J48" s="21">
        <v>0</v>
      </c>
      <c r="K48" s="21">
        <v>35000</v>
      </c>
      <c r="L48" s="21">
        <v>1004.5</v>
      </c>
      <c r="M48" s="21">
        <v>0</v>
      </c>
      <c r="N48" s="21">
        <v>1064</v>
      </c>
      <c r="O48" s="35">
        <v>25</v>
      </c>
      <c r="P48" s="21">
        <f t="shared" si="0"/>
        <v>2093.5</v>
      </c>
      <c r="Q48" s="52">
        <f t="shared" si="2"/>
        <v>32906.5</v>
      </c>
      <c r="S48" s="52"/>
      <c r="T48" s="18"/>
    </row>
    <row r="49" spans="1:20" x14ac:dyDescent="0.25">
      <c r="A49" s="46">
        <v>42</v>
      </c>
      <c r="B49" s="1" t="s">
        <v>964</v>
      </c>
      <c r="C49" s="1" t="s">
        <v>1225</v>
      </c>
      <c r="D49" s="1" t="s">
        <v>21</v>
      </c>
      <c r="E49" s="1" t="s">
        <v>951</v>
      </c>
      <c r="F49" s="1" t="s">
        <v>786</v>
      </c>
      <c r="G49" s="9" t="s">
        <v>1148</v>
      </c>
      <c r="H49" s="9" t="s">
        <v>1355</v>
      </c>
      <c r="I49" s="21">
        <v>30000</v>
      </c>
      <c r="J49" s="21">
        <v>0</v>
      </c>
      <c r="K49" s="21">
        <v>30000</v>
      </c>
      <c r="L49" s="21">
        <v>861</v>
      </c>
      <c r="M49" s="21">
        <v>0</v>
      </c>
      <c r="N49" s="21">
        <v>912</v>
      </c>
      <c r="O49" s="35">
        <v>25</v>
      </c>
      <c r="P49" s="21">
        <f t="shared" si="0"/>
        <v>1798</v>
      </c>
      <c r="Q49" s="21">
        <f t="shared" si="1"/>
        <v>28202</v>
      </c>
      <c r="S49" s="52"/>
      <c r="T49" s="18"/>
    </row>
    <row r="50" spans="1:20" x14ac:dyDescent="0.25">
      <c r="A50" s="46">
        <v>43</v>
      </c>
      <c r="B50" s="1" t="s">
        <v>995</v>
      </c>
      <c r="C50" s="1" t="s">
        <v>1130</v>
      </c>
      <c r="D50" s="1" t="s">
        <v>94</v>
      </c>
      <c r="E50" s="1" t="s">
        <v>951</v>
      </c>
      <c r="F50" s="1" t="s">
        <v>786</v>
      </c>
      <c r="G50" s="9" t="s">
        <v>1135</v>
      </c>
      <c r="H50" s="9" t="s">
        <v>1346</v>
      </c>
      <c r="I50" s="21">
        <v>35000</v>
      </c>
      <c r="J50" s="21">
        <v>0</v>
      </c>
      <c r="K50" s="21">
        <v>35000</v>
      </c>
      <c r="L50" s="21">
        <v>1004.5</v>
      </c>
      <c r="M50" s="21">
        <v>0</v>
      </c>
      <c r="N50" s="21">
        <v>1064</v>
      </c>
      <c r="O50" s="35">
        <v>25</v>
      </c>
      <c r="P50" s="21">
        <f t="shared" si="0"/>
        <v>2093.5</v>
      </c>
      <c r="Q50" s="21">
        <f t="shared" si="1"/>
        <v>32906.5</v>
      </c>
      <c r="S50" s="52"/>
      <c r="T50" s="18"/>
    </row>
    <row r="51" spans="1:20" x14ac:dyDescent="0.25">
      <c r="A51" s="46">
        <v>44</v>
      </c>
      <c r="B51" s="1" t="s">
        <v>992</v>
      </c>
      <c r="C51" s="1" t="s">
        <v>1130</v>
      </c>
      <c r="D51" s="1" t="s">
        <v>991</v>
      </c>
      <c r="E51" s="1" t="s">
        <v>951</v>
      </c>
      <c r="F51" s="1" t="s">
        <v>786</v>
      </c>
      <c r="G51" s="9" t="s">
        <v>1141</v>
      </c>
      <c r="H51" s="9" t="s">
        <v>1350</v>
      </c>
      <c r="I51" s="21">
        <v>35000</v>
      </c>
      <c r="J51" s="21">
        <v>0</v>
      </c>
      <c r="K51" s="21">
        <v>35000</v>
      </c>
      <c r="L51" s="21">
        <v>1004.5</v>
      </c>
      <c r="M51" s="21">
        <v>0</v>
      </c>
      <c r="N51" s="21">
        <v>1064</v>
      </c>
      <c r="O51" s="35">
        <v>25</v>
      </c>
      <c r="P51" s="21">
        <f>+L51+M51+N51+O51</f>
        <v>2093.5</v>
      </c>
      <c r="Q51" s="21">
        <f>+K51-P51</f>
        <v>32906.5</v>
      </c>
      <c r="S51" s="52"/>
      <c r="T51" s="18"/>
    </row>
    <row r="52" spans="1:20" x14ac:dyDescent="0.25">
      <c r="A52" s="46">
        <v>45</v>
      </c>
      <c r="B52" s="1" t="s">
        <v>1226</v>
      </c>
      <c r="C52" s="1" t="s">
        <v>1227</v>
      </c>
      <c r="D52" s="1" t="s">
        <v>94</v>
      </c>
      <c r="E52" s="1" t="s">
        <v>951</v>
      </c>
      <c r="F52" s="1" t="s">
        <v>786</v>
      </c>
      <c r="G52" s="9" t="s">
        <v>1141</v>
      </c>
      <c r="H52" s="9" t="s">
        <v>1350</v>
      </c>
      <c r="I52" s="21">
        <v>35000</v>
      </c>
      <c r="J52" s="21">
        <v>0</v>
      </c>
      <c r="K52" s="21">
        <v>35000</v>
      </c>
      <c r="L52" s="21">
        <v>1004.5</v>
      </c>
      <c r="M52" s="21">
        <v>0</v>
      </c>
      <c r="N52" s="21">
        <v>1064</v>
      </c>
      <c r="O52" s="35">
        <v>1537.45</v>
      </c>
      <c r="P52" s="21">
        <f>+L52+M52+N52+O52</f>
        <v>3605.95</v>
      </c>
      <c r="Q52" s="21">
        <f>+K52-P52</f>
        <v>31394.05</v>
      </c>
      <c r="S52" s="52"/>
      <c r="T52" s="18"/>
    </row>
    <row r="53" spans="1:20" x14ac:dyDescent="0.25">
      <c r="A53" s="46">
        <v>46</v>
      </c>
      <c r="B53" s="1" t="s">
        <v>1374</v>
      </c>
      <c r="C53" s="1" t="s">
        <v>1228</v>
      </c>
      <c r="D53" s="1" t="s">
        <v>94</v>
      </c>
      <c r="E53" s="1" t="s">
        <v>951</v>
      </c>
      <c r="F53" s="1" t="s">
        <v>786</v>
      </c>
      <c r="G53" s="9" t="s">
        <v>1148</v>
      </c>
      <c r="H53" s="9" t="s">
        <v>1355</v>
      </c>
      <c r="I53" s="41">
        <v>35000</v>
      </c>
      <c r="J53" s="41"/>
      <c r="K53" s="41">
        <v>35000</v>
      </c>
      <c r="L53" s="41">
        <v>1004.5</v>
      </c>
      <c r="M53" s="41">
        <v>0</v>
      </c>
      <c r="N53" s="41">
        <v>1064</v>
      </c>
      <c r="O53" s="41">
        <v>25</v>
      </c>
      <c r="P53" s="41">
        <f>+L53+M53+N53+O53</f>
        <v>2093.5</v>
      </c>
      <c r="Q53" s="41">
        <f>+K53-P53</f>
        <v>32906.5</v>
      </c>
      <c r="S53" s="52"/>
      <c r="T53" s="18"/>
    </row>
    <row r="54" spans="1:20" ht="22.5" customHeight="1" x14ac:dyDescent="0.25">
      <c r="A54" s="46">
        <v>47</v>
      </c>
      <c r="B54" s="1" t="s">
        <v>996</v>
      </c>
      <c r="C54" s="1" t="s">
        <v>1228</v>
      </c>
      <c r="D54" s="1" t="s">
        <v>94</v>
      </c>
      <c r="E54" s="1" t="s">
        <v>951</v>
      </c>
      <c r="F54" s="1" t="s">
        <v>787</v>
      </c>
      <c r="G54" s="9" t="s">
        <v>1135</v>
      </c>
      <c r="H54" s="9" t="s">
        <v>1346</v>
      </c>
      <c r="I54" s="21">
        <v>35000</v>
      </c>
      <c r="J54" s="21">
        <v>0</v>
      </c>
      <c r="K54" s="21">
        <v>35000</v>
      </c>
      <c r="L54" s="21">
        <v>1004.5</v>
      </c>
      <c r="M54" s="21">
        <v>0</v>
      </c>
      <c r="N54" s="21">
        <v>1064</v>
      </c>
      <c r="O54" s="35">
        <v>25</v>
      </c>
      <c r="P54" s="21">
        <f t="shared" si="0"/>
        <v>2093.5</v>
      </c>
      <c r="Q54" s="21">
        <f t="shared" si="1"/>
        <v>32906.5</v>
      </c>
      <c r="S54" s="52"/>
      <c r="T54" s="18"/>
    </row>
    <row r="55" spans="1:20" x14ac:dyDescent="0.25">
      <c r="A55" s="46">
        <v>48</v>
      </c>
      <c r="B55" s="1" t="s">
        <v>1109</v>
      </c>
      <c r="C55" s="1" t="s">
        <v>1228</v>
      </c>
      <c r="D55" s="1" t="s">
        <v>94</v>
      </c>
      <c r="E55" s="1" t="s">
        <v>951</v>
      </c>
      <c r="F55" s="1" t="s">
        <v>786</v>
      </c>
      <c r="G55" s="9" t="s">
        <v>1112</v>
      </c>
      <c r="H55" s="9" t="s">
        <v>1410</v>
      </c>
      <c r="I55" s="21">
        <v>35000</v>
      </c>
      <c r="J55" s="21">
        <v>0</v>
      </c>
      <c r="K55" s="21">
        <v>35000</v>
      </c>
      <c r="L55" s="21">
        <v>1004.5</v>
      </c>
      <c r="M55" s="21">
        <v>0</v>
      </c>
      <c r="N55" s="21">
        <v>1064</v>
      </c>
      <c r="O55" s="35">
        <v>25</v>
      </c>
      <c r="P55" s="21">
        <f t="shared" si="0"/>
        <v>2093.5</v>
      </c>
      <c r="Q55" s="21">
        <f t="shared" si="1"/>
        <v>32906.5</v>
      </c>
      <c r="S55" s="52"/>
      <c r="T55" s="18"/>
    </row>
    <row r="56" spans="1:20" x14ac:dyDescent="0.25">
      <c r="A56" s="46">
        <v>49</v>
      </c>
      <c r="B56" s="1" t="s">
        <v>1110</v>
      </c>
      <c r="C56" s="1" t="s">
        <v>1228</v>
      </c>
      <c r="D56" s="1" t="s">
        <v>94</v>
      </c>
      <c r="E56" s="1" t="s">
        <v>951</v>
      </c>
      <c r="F56" s="1" t="s">
        <v>786</v>
      </c>
      <c r="G56" s="9" t="s">
        <v>1112</v>
      </c>
      <c r="H56" s="9" t="s">
        <v>1410</v>
      </c>
      <c r="I56" s="21">
        <v>35000</v>
      </c>
      <c r="J56" s="21">
        <v>0</v>
      </c>
      <c r="K56" s="21">
        <v>35000</v>
      </c>
      <c r="L56" s="21">
        <v>1004.5</v>
      </c>
      <c r="M56" s="21">
        <v>0</v>
      </c>
      <c r="N56" s="21">
        <v>1064</v>
      </c>
      <c r="O56" s="35">
        <v>25</v>
      </c>
      <c r="P56" s="21">
        <f t="shared" si="0"/>
        <v>2093.5</v>
      </c>
      <c r="Q56" s="21">
        <f t="shared" si="1"/>
        <v>32906.5</v>
      </c>
      <c r="S56" s="52"/>
      <c r="T56" s="18"/>
    </row>
    <row r="57" spans="1:20" ht="30" customHeight="1" x14ac:dyDescent="0.25">
      <c r="A57" s="46">
        <v>50</v>
      </c>
      <c r="B57" s="1" t="s">
        <v>1111</v>
      </c>
      <c r="C57" s="1" t="s">
        <v>1228</v>
      </c>
      <c r="D57" s="1" t="s">
        <v>94</v>
      </c>
      <c r="E57" s="1" t="s">
        <v>951</v>
      </c>
      <c r="F57" s="1" t="s">
        <v>786</v>
      </c>
      <c r="G57" s="9" t="s">
        <v>1112</v>
      </c>
      <c r="H57" s="9" t="s">
        <v>1410</v>
      </c>
      <c r="I57" s="21">
        <v>35000</v>
      </c>
      <c r="J57" s="21">
        <v>0</v>
      </c>
      <c r="K57" s="21">
        <v>35000</v>
      </c>
      <c r="L57" s="21">
        <v>1004.5</v>
      </c>
      <c r="M57" s="21">
        <v>0</v>
      </c>
      <c r="N57" s="21">
        <v>1064</v>
      </c>
      <c r="O57" s="35">
        <v>25</v>
      </c>
      <c r="P57" s="21">
        <f>+L57+M57+N57+O57</f>
        <v>2093.5</v>
      </c>
      <c r="Q57" s="21">
        <f>+K57-P57</f>
        <v>32906.5</v>
      </c>
      <c r="S57" s="52"/>
      <c r="T57" s="18"/>
    </row>
    <row r="58" spans="1:20" ht="30" customHeight="1" x14ac:dyDescent="0.25">
      <c r="A58" s="46">
        <v>51</v>
      </c>
      <c r="B58" s="1" t="s">
        <v>952</v>
      </c>
      <c r="C58" s="1" t="s">
        <v>1228</v>
      </c>
      <c r="D58" s="1" t="s">
        <v>94</v>
      </c>
      <c r="E58" s="1" t="s">
        <v>951</v>
      </c>
      <c r="F58" s="1" t="s">
        <v>787</v>
      </c>
      <c r="G58" s="9" t="s">
        <v>1239</v>
      </c>
      <c r="H58" s="9" t="s">
        <v>1393</v>
      </c>
      <c r="I58" s="21">
        <v>35000</v>
      </c>
      <c r="J58" s="21">
        <v>0</v>
      </c>
      <c r="K58" s="21">
        <v>35000</v>
      </c>
      <c r="L58" s="21">
        <v>1004.5</v>
      </c>
      <c r="M58" s="21">
        <v>0</v>
      </c>
      <c r="N58" s="21">
        <v>1064</v>
      </c>
      <c r="O58" s="35">
        <v>25</v>
      </c>
      <c r="P58" s="21">
        <f t="shared" ref="P58:P67" si="3">+L58+M58+N58+O58</f>
        <v>2093.5</v>
      </c>
      <c r="Q58" s="21">
        <f t="shared" ref="Q58:Q67" si="4">+K58-P58</f>
        <v>32906.5</v>
      </c>
      <c r="S58" s="52"/>
      <c r="T58" s="18"/>
    </row>
    <row r="59" spans="1:20" ht="30.75" customHeight="1" x14ac:dyDescent="0.25">
      <c r="A59" s="46">
        <v>52</v>
      </c>
      <c r="B59" s="1" t="s">
        <v>959</v>
      </c>
      <c r="C59" s="1" t="s">
        <v>1228</v>
      </c>
      <c r="D59" s="1" t="s">
        <v>94</v>
      </c>
      <c r="E59" s="1" t="s">
        <v>951</v>
      </c>
      <c r="F59" s="1" t="s">
        <v>786</v>
      </c>
      <c r="G59" s="9" t="s">
        <v>1148</v>
      </c>
      <c r="H59" s="9" t="s">
        <v>1355</v>
      </c>
      <c r="I59" s="21">
        <v>35000</v>
      </c>
      <c r="J59" s="21">
        <v>0</v>
      </c>
      <c r="K59" s="21">
        <v>35000</v>
      </c>
      <c r="L59" s="21">
        <v>1004.5</v>
      </c>
      <c r="M59" s="21">
        <v>0</v>
      </c>
      <c r="N59" s="21">
        <v>1064</v>
      </c>
      <c r="O59" s="35">
        <v>25</v>
      </c>
      <c r="P59" s="21">
        <f t="shared" si="3"/>
        <v>2093.5</v>
      </c>
      <c r="Q59" s="21">
        <f t="shared" si="4"/>
        <v>32906.5</v>
      </c>
      <c r="S59" s="52"/>
      <c r="T59" s="18"/>
    </row>
    <row r="60" spans="1:20" ht="30.75" customHeight="1" x14ac:dyDescent="0.25">
      <c r="A60" s="46">
        <v>53</v>
      </c>
      <c r="B60" s="1" t="s">
        <v>974</v>
      </c>
      <c r="C60" s="1" t="s">
        <v>1228</v>
      </c>
      <c r="D60" s="1" t="s">
        <v>94</v>
      </c>
      <c r="E60" s="1" t="s">
        <v>951</v>
      </c>
      <c r="F60" s="1" t="s">
        <v>786</v>
      </c>
      <c r="G60" s="9" t="s">
        <v>1112</v>
      </c>
      <c r="H60" s="9" t="s">
        <v>1410</v>
      </c>
      <c r="I60" s="21">
        <v>35000</v>
      </c>
      <c r="J60" s="21">
        <v>0</v>
      </c>
      <c r="K60" s="21">
        <v>35000</v>
      </c>
      <c r="L60" s="21">
        <v>1004.5</v>
      </c>
      <c r="M60" s="21">
        <v>0</v>
      </c>
      <c r="N60" s="21">
        <v>1064</v>
      </c>
      <c r="O60" s="35">
        <v>3075</v>
      </c>
      <c r="P60" s="21">
        <f t="shared" si="3"/>
        <v>5143.5</v>
      </c>
      <c r="Q60" s="21">
        <f t="shared" si="4"/>
        <v>29856.5</v>
      </c>
      <c r="S60" s="52"/>
      <c r="T60" s="18"/>
    </row>
    <row r="61" spans="1:20" x14ac:dyDescent="0.25">
      <c r="A61" s="46">
        <v>54</v>
      </c>
      <c r="B61" s="1" t="s">
        <v>975</v>
      </c>
      <c r="C61" s="1" t="s">
        <v>1228</v>
      </c>
      <c r="D61" s="1" t="s">
        <v>94</v>
      </c>
      <c r="E61" s="1" t="s">
        <v>951</v>
      </c>
      <c r="F61" s="1" t="s">
        <v>786</v>
      </c>
      <c r="G61" s="9" t="s">
        <v>1112</v>
      </c>
      <c r="H61" s="9" t="s">
        <v>1410</v>
      </c>
      <c r="I61" s="21">
        <v>35000</v>
      </c>
      <c r="J61" s="21">
        <v>0</v>
      </c>
      <c r="K61" s="21">
        <v>35000</v>
      </c>
      <c r="L61" s="21">
        <v>1004.5</v>
      </c>
      <c r="M61" s="21">
        <v>0</v>
      </c>
      <c r="N61" s="21">
        <v>1064</v>
      </c>
      <c r="O61" s="35">
        <v>25</v>
      </c>
      <c r="P61" s="21">
        <f t="shared" si="3"/>
        <v>2093.5</v>
      </c>
      <c r="Q61" s="21">
        <f t="shared" si="4"/>
        <v>32906.5</v>
      </c>
      <c r="S61" s="52"/>
      <c r="T61" s="18"/>
    </row>
    <row r="62" spans="1:20" ht="30" customHeight="1" x14ac:dyDescent="0.25">
      <c r="A62" s="46">
        <v>55</v>
      </c>
      <c r="B62" s="1" t="s">
        <v>1229</v>
      </c>
      <c r="C62" s="1" t="s">
        <v>1127</v>
      </c>
      <c r="D62" s="1" t="s">
        <v>1230</v>
      </c>
      <c r="E62" s="1" t="s">
        <v>951</v>
      </c>
      <c r="F62" s="1" t="s">
        <v>786</v>
      </c>
      <c r="G62" s="9" t="s">
        <v>1135</v>
      </c>
      <c r="H62" s="9" t="s">
        <v>1346</v>
      </c>
      <c r="I62" s="21">
        <v>110000</v>
      </c>
      <c r="J62" s="21">
        <v>0</v>
      </c>
      <c r="K62" s="21">
        <v>110000</v>
      </c>
      <c r="L62" s="21">
        <v>3157</v>
      </c>
      <c r="M62" s="21">
        <v>14457.62</v>
      </c>
      <c r="N62" s="21">
        <v>3344</v>
      </c>
      <c r="O62" s="35">
        <v>25</v>
      </c>
      <c r="P62" s="21">
        <v>20983.62</v>
      </c>
      <c r="Q62" s="21">
        <v>89016.38</v>
      </c>
      <c r="S62" s="52"/>
      <c r="T62" s="18"/>
    </row>
    <row r="63" spans="1:20" ht="30" customHeight="1" x14ac:dyDescent="0.25">
      <c r="A63" s="46">
        <v>56</v>
      </c>
      <c r="B63" s="1" t="s">
        <v>997</v>
      </c>
      <c r="C63" s="1" t="s">
        <v>1127</v>
      </c>
      <c r="D63" s="1" t="s">
        <v>94</v>
      </c>
      <c r="E63" s="1" t="s">
        <v>951</v>
      </c>
      <c r="F63" s="1" t="s">
        <v>786</v>
      </c>
      <c r="G63" s="9" t="s">
        <v>1135</v>
      </c>
      <c r="H63" s="9" t="s">
        <v>1346</v>
      </c>
      <c r="I63" s="21">
        <v>35000</v>
      </c>
      <c r="J63" s="21">
        <v>0</v>
      </c>
      <c r="K63" s="21">
        <v>35000</v>
      </c>
      <c r="L63" s="21">
        <v>1004.5</v>
      </c>
      <c r="M63" s="21">
        <v>0</v>
      </c>
      <c r="N63" s="21">
        <v>1064</v>
      </c>
      <c r="O63" s="35">
        <v>25</v>
      </c>
      <c r="P63" s="21">
        <f t="shared" si="3"/>
        <v>2093.5</v>
      </c>
      <c r="Q63" s="21">
        <f t="shared" si="4"/>
        <v>32906.5</v>
      </c>
      <c r="S63" s="52"/>
      <c r="T63" s="18"/>
    </row>
    <row r="64" spans="1:20" ht="21.75" customHeight="1" x14ac:dyDescent="0.25">
      <c r="A64" s="46">
        <v>57</v>
      </c>
      <c r="B64" s="1" t="s">
        <v>1231</v>
      </c>
      <c r="C64" s="1" t="s">
        <v>1127</v>
      </c>
      <c r="D64" s="1" t="s">
        <v>94</v>
      </c>
      <c r="E64" s="1" t="s">
        <v>951</v>
      </c>
      <c r="F64" s="1" t="s">
        <v>787</v>
      </c>
      <c r="G64" s="9" t="s">
        <v>1141</v>
      </c>
      <c r="H64" s="9" t="s">
        <v>1350</v>
      </c>
      <c r="I64" s="21">
        <v>35000</v>
      </c>
      <c r="J64" s="21">
        <v>0</v>
      </c>
      <c r="K64" s="21">
        <v>35000</v>
      </c>
      <c r="L64" s="21">
        <v>1004.5</v>
      </c>
      <c r="M64" s="21">
        <v>0</v>
      </c>
      <c r="N64" s="21">
        <v>1064</v>
      </c>
      <c r="O64" s="35">
        <v>25</v>
      </c>
      <c r="P64" s="21">
        <f t="shared" si="3"/>
        <v>2093.5</v>
      </c>
      <c r="Q64" s="21">
        <f t="shared" si="4"/>
        <v>32906.5</v>
      </c>
      <c r="S64" s="52"/>
      <c r="T64" s="18"/>
    </row>
    <row r="65" spans="1:20" ht="21.75" customHeight="1" x14ac:dyDescent="0.25">
      <c r="A65" s="46">
        <v>58</v>
      </c>
      <c r="B65" t="s">
        <v>1349</v>
      </c>
      <c r="C65" s="1" t="s">
        <v>1127</v>
      </c>
      <c r="D65" s="1" t="s">
        <v>21</v>
      </c>
      <c r="E65" s="1" t="s">
        <v>951</v>
      </c>
      <c r="F65" s="1" t="s">
        <v>786</v>
      </c>
      <c r="G65" s="9" t="s">
        <v>1141</v>
      </c>
      <c r="H65" s="9" t="s">
        <v>1350</v>
      </c>
      <c r="I65" s="35">
        <v>35000</v>
      </c>
      <c r="J65" s="35">
        <v>0</v>
      </c>
      <c r="K65" s="35">
        <v>35000</v>
      </c>
      <c r="L65" s="35">
        <v>1004.5</v>
      </c>
      <c r="M65" s="35">
        <v>0</v>
      </c>
      <c r="N65" s="35">
        <v>1064</v>
      </c>
      <c r="O65" s="35">
        <v>25</v>
      </c>
      <c r="P65" s="35">
        <v>2093.5</v>
      </c>
      <c r="Q65" s="35">
        <v>32906.5</v>
      </c>
      <c r="S65" s="52"/>
      <c r="T65" s="18"/>
    </row>
    <row r="66" spans="1:20" ht="21.75" customHeight="1" x14ac:dyDescent="0.25">
      <c r="A66" s="46">
        <v>59</v>
      </c>
      <c r="B66" s="1" t="s">
        <v>1370</v>
      </c>
      <c r="C66" s="1" t="s">
        <v>1371</v>
      </c>
      <c r="D66" s="1" t="s">
        <v>894</v>
      </c>
      <c r="E66" s="1" t="s">
        <v>951</v>
      </c>
      <c r="F66" s="1" t="s">
        <v>787</v>
      </c>
      <c r="G66" s="9" t="s">
        <v>1148</v>
      </c>
      <c r="H66" s="9" t="s">
        <v>1355</v>
      </c>
      <c r="I66" s="41">
        <v>35000</v>
      </c>
      <c r="J66" s="41"/>
      <c r="K66" s="41">
        <v>35000</v>
      </c>
      <c r="L66" s="41">
        <v>1004.5</v>
      </c>
      <c r="M66" s="41">
        <v>0</v>
      </c>
      <c r="N66" s="41">
        <v>1064</v>
      </c>
      <c r="O66" s="41">
        <v>25</v>
      </c>
      <c r="P66" s="41">
        <v>2093.5</v>
      </c>
      <c r="Q66" s="41">
        <v>32906.5</v>
      </c>
      <c r="S66" s="52"/>
      <c r="T66" s="18"/>
    </row>
    <row r="67" spans="1:20" x14ac:dyDescent="0.25">
      <c r="A67" s="46">
        <v>60</v>
      </c>
      <c r="B67" s="1" t="s">
        <v>955</v>
      </c>
      <c r="C67" s="1" t="s">
        <v>1232</v>
      </c>
      <c r="D67" s="1" t="s">
        <v>94</v>
      </c>
      <c r="E67" s="1" t="s">
        <v>951</v>
      </c>
      <c r="F67" s="1" t="s">
        <v>786</v>
      </c>
      <c r="G67" s="9" t="s">
        <v>1135</v>
      </c>
      <c r="H67" s="9" t="s">
        <v>1346</v>
      </c>
      <c r="I67" s="21">
        <v>35000</v>
      </c>
      <c r="J67" s="21">
        <v>0</v>
      </c>
      <c r="K67" s="21">
        <v>35000</v>
      </c>
      <c r="L67" s="21">
        <v>1004.5</v>
      </c>
      <c r="M67" s="21">
        <v>0</v>
      </c>
      <c r="N67" s="21">
        <v>1064</v>
      </c>
      <c r="O67" s="35">
        <v>25</v>
      </c>
      <c r="P67" s="21">
        <f t="shared" si="3"/>
        <v>2093.5</v>
      </c>
      <c r="Q67" s="21">
        <f t="shared" si="4"/>
        <v>32906.5</v>
      </c>
      <c r="S67" s="52"/>
      <c r="T67" s="18"/>
    </row>
    <row r="68" spans="1:20" ht="30" customHeight="1" x14ac:dyDescent="0.25">
      <c r="A68" s="46">
        <v>61</v>
      </c>
      <c r="B68" s="1" t="s">
        <v>958</v>
      </c>
      <c r="C68" s="1" t="s">
        <v>1233</v>
      </c>
      <c r="D68" s="1" t="s">
        <v>957</v>
      </c>
      <c r="E68" s="1" t="s">
        <v>951</v>
      </c>
      <c r="F68" s="1" t="s">
        <v>786</v>
      </c>
      <c r="G68" s="9" t="s">
        <v>1141</v>
      </c>
      <c r="H68" s="9" t="s">
        <v>1350</v>
      </c>
      <c r="I68" s="21">
        <v>110000</v>
      </c>
      <c r="J68" s="21">
        <v>0</v>
      </c>
      <c r="K68" s="21">
        <v>110000</v>
      </c>
      <c r="L68" s="21">
        <v>3157</v>
      </c>
      <c r="M68" s="21">
        <v>14457.62</v>
      </c>
      <c r="N68" s="21">
        <v>3344</v>
      </c>
      <c r="O68" s="35">
        <v>25</v>
      </c>
      <c r="P68" s="21">
        <v>20983.62</v>
      </c>
      <c r="Q68" s="21">
        <v>89016.38</v>
      </c>
      <c r="S68" s="52"/>
      <c r="T68" s="18"/>
    </row>
    <row r="69" spans="1:20" ht="30" customHeight="1" x14ac:dyDescent="0.25">
      <c r="A69" s="46">
        <v>62</v>
      </c>
      <c r="B69" s="1" t="s">
        <v>1284</v>
      </c>
      <c r="C69" s="1" t="s">
        <v>1233</v>
      </c>
      <c r="D69" s="1" t="s">
        <v>894</v>
      </c>
      <c r="E69" s="1" t="s">
        <v>951</v>
      </c>
      <c r="F69" s="1" t="s">
        <v>787</v>
      </c>
      <c r="G69" s="9" t="s">
        <v>1148</v>
      </c>
      <c r="H69" s="9" t="s">
        <v>1355</v>
      </c>
      <c r="I69" s="21">
        <v>35000</v>
      </c>
      <c r="J69" s="21">
        <v>0</v>
      </c>
      <c r="K69" s="21">
        <v>35000</v>
      </c>
      <c r="L69" s="21">
        <v>1004.5</v>
      </c>
      <c r="M69" s="21">
        <v>0</v>
      </c>
      <c r="N69" s="21">
        <v>1064</v>
      </c>
      <c r="O69" s="35">
        <v>1537.45</v>
      </c>
      <c r="P69" s="21">
        <f>+L69+M69+N69+O69</f>
        <v>3605.95</v>
      </c>
      <c r="Q69" s="21">
        <f>+K69-P69</f>
        <v>31394.05</v>
      </c>
      <c r="S69" s="52"/>
      <c r="T69" s="18"/>
    </row>
    <row r="70" spans="1:20" x14ac:dyDescent="0.25">
      <c r="A70" s="46">
        <v>63</v>
      </c>
      <c r="B70" s="1" t="s">
        <v>956</v>
      </c>
      <c r="C70" s="1" t="s">
        <v>1234</v>
      </c>
      <c r="D70" s="1" t="s">
        <v>957</v>
      </c>
      <c r="E70" s="1" t="s">
        <v>951</v>
      </c>
      <c r="F70" s="1" t="s">
        <v>786</v>
      </c>
      <c r="G70" s="9" t="s">
        <v>1141</v>
      </c>
      <c r="H70" s="9" t="s">
        <v>1350</v>
      </c>
      <c r="I70" s="21">
        <v>110000</v>
      </c>
      <c r="J70" s="21">
        <v>0</v>
      </c>
      <c r="K70" s="21">
        <v>110000</v>
      </c>
      <c r="L70" s="21">
        <v>3157</v>
      </c>
      <c r="M70" s="21">
        <v>14457.62</v>
      </c>
      <c r="N70" s="21">
        <v>3344</v>
      </c>
      <c r="O70" s="35">
        <v>25</v>
      </c>
      <c r="P70" s="21">
        <f>+L70+M70+N70+O70</f>
        <v>20983.620000000003</v>
      </c>
      <c r="Q70" s="21">
        <f>+K70-P70</f>
        <v>89016.38</v>
      </c>
      <c r="S70" s="52"/>
      <c r="T70" s="18"/>
    </row>
    <row r="71" spans="1:20" x14ac:dyDescent="0.25">
      <c r="A71" s="46">
        <v>64</v>
      </c>
      <c r="B71" s="1" t="s">
        <v>950</v>
      </c>
      <c r="C71" s="1" t="s">
        <v>1234</v>
      </c>
      <c r="D71" s="1" t="s">
        <v>94</v>
      </c>
      <c r="E71" s="1" t="s">
        <v>951</v>
      </c>
      <c r="F71" s="1" t="s">
        <v>786</v>
      </c>
      <c r="G71" s="9" t="s">
        <v>1112</v>
      </c>
      <c r="H71" s="9" t="s">
        <v>1410</v>
      </c>
      <c r="I71" s="21">
        <v>35000</v>
      </c>
      <c r="J71" s="21">
        <v>0</v>
      </c>
      <c r="K71" s="21">
        <v>35000</v>
      </c>
      <c r="L71" s="21">
        <v>1004.5</v>
      </c>
      <c r="M71" s="21">
        <v>0</v>
      </c>
      <c r="N71" s="21">
        <v>1064</v>
      </c>
      <c r="O71" s="35">
        <v>25</v>
      </c>
      <c r="P71" s="21">
        <f t="shared" ref="P71:P82" si="5">+L71+M71+N71+O71</f>
        <v>2093.5</v>
      </c>
      <c r="Q71" s="21">
        <f t="shared" ref="Q71:Q82" si="6">+K71-P71</f>
        <v>32906.5</v>
      </c>
      <c r="S71" s="52"/>
      <c r="T71" s="18"/>
    </row>
    <row r="72" spans="1:20" x14ac:dyDescent="0.25">
      <c r="A72" s="46">
        <v>65</v>
      </c>
      <c r="B72" s="1" t="s">
        <v>1235</v>
      </c>
      <c r="C72" s="1" t="s">
        <v>1234</v>
      </c>
      <c r="D72" s="1" t="s">
        <v>991</v>
      </c>
      <c r="E72" s="1" t="s">
        <v>951</v>
      </c>
      <c r="F72" s="1" t="s">
        <v>786</v>
      </c>
      <c r="G72" s="9" t="s">
        <v>1148</v>
      </c>
      <c r="H72" s="9" t="s">
        <v>1355</v>
      </c>
      <c r="I72" s="21">
        <v>50000</v>
      </c>
      <c r="K72" s="21">
        <v>50000</v>
      </c>
      <c r="L72" s="21">
        <v>1435</v>
      </c>
      <c r="M72" s="21">
        <v>1854</v>
      </c>
      <c r="N72" s="21">
        <v>1520</v>
      </c>
      <c r="O72" s="35">
        <v>1500</v>
      </c>
      <c r="P72" s="21">
        <f t="shared" si="5"/>
        <v>6309</v>
      </c>
      <c r="Q72" s="21">
        <f t="shared" si="6"/>
        <v>43691</v>
      </c>
      <c r="S72" s="52"/>
      <c r="T72" s="18"/>
    </row>
    <row r="73" spans="1:20" ht="30" x14ac:dyDescent="0.25">
      <c r="A73" s="46">
        <v>66</v>
      </c>
      <c r="B73" s="1" t="s">
        <v>967</v>
      </c>
      <c r="C73" s="1" t="s">
        <v>1236</v>
      </c>
      <c r="D73" s="1" t="s">
        <v>94</v>
      </c>
      <c r="E73" s="1" t="s">
        <v>951</v>
      </c>
      <c r="F73" s="1" t="s">
        <v>786</v>
      </c>
      <c r="G73" s="9" t="s">
        <v>1148</v>
      </c>
      <c r="H73" s="9" t="s">
        <v>1355</v>
      </c>
      <c r="I73" s="21">
        <v>50000</v>
      </c>
      <c r="J73" s="21">
        <v>0</v>
      </c>
      <c r="K73" s="21">
        <v>50000</v>
      </c>
      <c r="L73" s="21">
        <v>1435</v>
      </c>
      <c r="M73" s="21">
        <v>1854</v>
      </c>
      <c r="N73" s="21">
        <v>1520</v>
      </c>
      <c r="O73" s="35">
        <v>4446.6000000000004</v>
      </c>
      <c r="P73" s="21">
        <f t="shared" si="5"/>
        <v>9255.6</v>
      </c>
      <c r="Q73" s="21">
        <f t="shared" si="6"/>
        <v>40744.400000000001</v>
      </c>
      <c r="S73" s="52"/>
      <c r="T73" s="18"/>
    </row>
    <row r="74" spans="1:20" x14ac:dyDescent="0.25">
      <c r="A74" s="46">
        <v>67</v>
      </c>
      <c r="B74" s="1" t="s">
        <v>993</v>
      </c>
      <c r="C74" s="1" t="s">
        <v>1234</v>
      </c>
      <c r="D74" s="1" t="s">
        <v>991</v>
      </c>
      <c r="E74" s="1" t="s">
        <v>951</v>
      </c>
      <c r="F74" s="1" t="s">
        <v>786</v>
      </c>
      <c r="G74" s="9" t="s">
        <v>1136</v>
      </c>
      <c r="H74" s="9" t="s">
        <v>1334</v>
      </c>
      <c r="I74" s="21">
        <v>35000</v>
      </c>
      <c r="J74" s="21">
        <v>0</v>
      </c>
      <c r="K74" s="21">
        <v>35000</v>
      </c>
      <c r="L74" s="21">
        <v>1004.5</v>
      </c>
      <c r="M74" s="21">
        <v>0</v>
      </c>
      <c r="N74" s="21">
        <v>1064</v>
      </c>
      <c r="O74" s="35">
        <v>25</v>
      </c>
      <c r="P74" s="21">
        <f t="shared" si="5"/>
        <v>2093.5</v>
      </c>
      <c r="Q74" s="21">
        <f t="shared" si="6"/>
        <v>32906.5</v>
      </c>
      <c r="S74" s="52"/>
      <c r="T74" s="18"/>
    </row>
    <row r="75" spans="1:20" ht="33" customHeight="1" x14ac:dyDescent="0.25">
      <c r="A75" s="46">
        <v>68</v>
      </c>
      <c r="B75" s="1" t="s">
        <v>1237</v>
      </c>
      <c r="C75" s="1" t="s">
        <v>1234</v>
      </c>
      <c r="D75" s="1" t="s">
        <v>94</v>
      </c>
      <c r="E75" s="1" t="s">
        <v>951</v>
      </c>
      <c r="F75" s="1" t="s">
        <v>786</v>
      </c>
      <c r="G75" s="9" t="s">
        <v>1141</v>
      </c>
      <c r="H75" s="9" t="s">
        <v>1350</v>
      </c>
      <c r="I75" s="21">
        <v>35000</v>
      </c>
      <c r="J75" s="21">
        <v>0</v>
      </c>
      <c r="K75" s="21">
        <v>35000</v>
      </c>
      <c r="L75" s="21">
        <v>1004.5</v>
      </c>
      <c r="M75" s="21">
        <v>0</v>
      </c>
      <c r="N75" s="21">
        <v>1064</v>
      </c>
      <c r="O75" s="35">
        <v>25</v>
      </c>
      <c r="P75" s="21">
        <f t="shared" si="5"/>
        <v>2093.5</v>
      </c>
      <c r="Q75" s="21">
        <f t="shared" si="6"/>
        <v>32906.5</v>
      </c>
      <c r="S75" s="52"/>
      <c r="T75" s="18"/>
    </row>
    <row r="76" spans="1:20" ht="33" customHeight="1" x14ac:dyDescent="0.25">
      <c r="A76" s="46">
        <v>69</v>
      </c>
      <c r="B76" s="1" t="s">
        <v>1368</v>
      </c>
      <c r="C76" s="1" t="s">
        <v>580</v>
      </c>
      <c r="D76" s="1" t="s">
        <v>1369</v>
      </c>
      <c r="E76" s="1" t="s">
        <v>951</v>
      </c>
      <c r="F76" s="1" t="s">
        <v>787</v>
      </c>
      <c r="G76" s="9" t="s">
        <v>1239</v>
      </c>
      <c r="H76" s="9" t="s">
        <v>1393</v>
      </c>
      <c r="I76" s="32">
        <v>35000</v>
      </c>
      <c r="J76">
        <v>0</v>
      </c>
      <c r="K76" s="32">
        <v>35000</v>
      </c>
      <c r="L76" s="32">
        <v>1004.5</v>
      </c>
      <c r="M76">
        <v>0</v>
      </c>
      <c r="N76" s="32">
        <v>1064</v>
      </c>
      <c r="O76">
        <v>25</v>
      </c>
      <c r="P76" s="32">
        <v>2093.5</v>
      </c>
      <c r="Q76" s="32">
        <v>32906.5</v>
      </c>
      <c r="S76" s="52"/>
      <c r="T76" s="18"/>
    </row>
    <row r="77" spans="1:20" ht="33" customHeight="1" x14ac:dyDescent="0.25">
      <c r="A77" s="46">
        <v>70</v>
      </c>
      <c r="B77" s="1" t="s">
        <v>1366</v>
      </c>
      <c r="C77" s="1" t="s">
        <v>580</v>
      </c>
      <c r="D77" s="1" t="s">
        <v>1367</v>
      </c>
      <c r="E77" s="1" t="s">
        <v>951</v>
      </c>
      <c r="F77" s="1" t="s">
        <v>787</v>
      </c>
      <c r="G77" s="9" t="s">
        <v>1239</v>
      </c>
      <c r="H77" s="9" t="s">
        <v>1393</v>
      </c>
      <c r="I77" s="32">
        <v>30000</v>
      </c>
      <c r="J77">
        <v>0</v>
      </c>
      <c r="K77" s="32">
        <v>30000</v>
      </c>
      <c r="L77">
        <v>861</v>
      </c>
      <c r="M77">
        <v>0</v>
      </c>
      <c r="N77">
        <v>912</v>
      </c>
      <c r="O77">
        <v>25</v>
      </c>
      <c r="P77" s="32">
        <v>1798</v>
      </c>
      <c r="Q77" s="32">
        <v>28202</v>
      </c>
      <c r="S77" s="52"/>
      <c r="T77" s="18"/>
    </row>
    <row r="78" spans="1:20" ht="30" x14ac:dyDescent="0.25">
      <c r="A78" s="46">
        <v>71</v>
      </c>
      <c r="B78" s="1" t="s">
        <v>962</v>
      </c>
      <c r="C78" s="1" t="s">
        <v>1120</v>
      </c>
      <c r="D78" s="1" t="s">
        <v>94</v>
      </c>
      <c r="E78" s="1" t="s">
        <v>951</v>
      </c>
      <c r="F78" s="1" t="s">
        <v>786</v>
      </c>
      <c r="G78" s="9" t="s">
        <v>1148</v>
      </c>
      <c r="H78" s="9" t="s">
        <v>1355</v>
      </c>
      <c r="I78" s="21">
        <v>50000</v>
      </c>
      <c r="J78" s="21">
        <v>0</v>
      </c>
      <c r="K78" s="21">
        <v>50000</v>
      </c>
      <c r="L78" s="21">
        <v>1435</v>
      </c>
      <c r="M78" s="21">
        <v>1400.27</v>
      </c>
      <c r="N78" s="21">
        <v>1520</v>
      </c>
      <c r="O78" s="35">
        <v>3149.9</v>
      </c>
      <c r="P78" s="21">
        <f t="shared" si="5"/>
        <v>7505.17</v>
      </c>
      <c r="Q78" s="21">
        <f t="shared" si="6"/>
        <v>42494.83</v>
      </c>
      <c r="S78" s="52"/>
      <c r="T78" s="18"/>
    </row>
    <row r="79" spans="1:20" ht="30" x14ac:dyDescent="0.25">
      <c r="A79" s="46">
        <v>72</v>
      </c>
      <c r="B79" s="1" t="s">
        <v>1002</v>
      </c>
      <c r="C79" s="1" t="s">
        <v>580</v>
      </c>
      <c r="D79" s="1" t="s">
        <v>29</v>
      </c>
      <c r="E79" s="1" t="s">
        <v>951</v>
      </c>
      <c r="F79" s="1" t="s">
        <v>787</v>
      </c>
      <c r="G79" s="9" t="s">
        <v>1148</v>
      </c>
      <c r="H79" s="9" t="s">
        <v>1355</v>
      </c>
      <c r="I79" s="21">
        <v>100000</v>
      </c>
      <c r="K79" s="21">
        <f>+I79+J79</f>
        <v>100000</v>
      </c>
      <c r="L79" s="21">
        <v>2870</v>
      </c>
      <c r="M79" s="21">
        <v>12105.37</v>
      </c>
      <c r="N79" s="21">
        <v>3040</v>
      </c>
      <c r="O79" s="35">
        <v>25</v>
      </c>
      <c r="P79" s="21">
        <f t="shared" si="5"/>
        <v>18040.370000000003</v>
      </c>
      <c r="Q79" s="21">
        <f t="shared" si="6"/>
        <v>81959.63</v>
      </c>
      <c r="S79" s="52"/>
      <c r="T79" s="18"/>
    </row>
    <row r="80" spans="1:20" ht="23.25" customHeight="1" x14ac:dyDescent="0.25">
      <c r="A80" s="46">
        <v>73</v>
      </c>
      <c r="B80" s="1" t="s">
        <v>968</v>
      </c>
      <c r="C80" s="1" t="s">
        <v>580</v>
      </c>
      <c r="D80" s="1" t="s">
        <v>21</v>
      </c>
      <c r="E80" s="1" t="s">
        <v>951</v>
      </c>
      <c r="F80" s="1" t="s">
        <v>787</v>
      </c>
      <c r="G80" s="9" t="s">
        <v>1136</v>
      </c>
      <c r="H80" s="9" t="s">
        <v>1334</v>
      </c>
      <c r="I80" s="21">
        <v>35000</v>
      </c>
      <c r="J80" s="21">
        <v>0</v>
      </c>
      <c r="K80" s="21">
        <v>35000</v>
      </c>
      <c r="L80" s="21">
        <v>1004.5</v>
      </c>
      <c r="M80" s="21">
        <v>0</v>
      </c>
      <c r="N80" s="21">
        <v>1064</v>
      </c>
      <c r="O80" s="35">
        <v>25</v>
      </c>
      <c r="P80" s="21">
        <f t="shared" si="5"/>
        <v>2093.5</v>
      </c>
      <c r="Q80" s="21">
        <f t="shared" si="6"/>
        <v>32906.5</v>
      </c>
      <c r="S80" s="52"/>
      <c r="T80" s="18"/>
    </row>
    <row r="81" spans="1:21" ht="30" x14ac:dyDescent="0.25">
      <c r="A81" s="46">
        <v>74</v>
      </c>
      <c r="B81" s="1" t="s">
        <v>978</v>
      </c>
      <c r="C81" s="1" t="s">
        <v>580</v>
      </c>
      <c r="D81" s="1" t="s">
        <v>979</v>
      </c>
      <c r="E81" s="1" t="s">
        <v>951</v>
      </c>
      <c r="F81" s="1" t="s">
        <v>786</v>
      </c>
      <c r="G81" s="9" t="s">
        <v>1112</v>
      </c>
      <c r="H81" s="9" t="s">
        <v>1410</v>
      </c>
      <c r="I81" s="21">
        <v>50000</v>
      </c>
      <c r="J81" s="21">
        <v>0</v>
      </c>
      <c r="K81" s="21">
        <v>50000</v>
      </c>
      <c r="L81" s="21">
        <v>1435</v>
      </c>
      <c r="M81" s="21">
        <v>1627.13</v>
      </c>
      <c r="N81" s="21">
        <v>1520</v>
      </c>
      <c r="O81" s="35">
        <v>1537.45</v>
      </c>
      <c r="P81" s="21">
        <f t="shared" si="5"/>
        <v>6119.58</v>
      </c>
      <c r="Q81" s="21">
        <f t="shared" si="6"/>
        <v>43880.42</v>
      </c>
      <c r="S81" s="52"/>
      <c r="T81" s="18"/>
      <c r="U81" s="18"/>
    </row>
    <row r="82" spans="1:21" ht="30" x14ac:dyDescent="0.25">
      <c r="A82" s="46">
        <v>75</v>
      </c>
      <c r="B82" s="1" t="s">
        <v>954</v>
      </c>
      <c r="C82" s="1" t="s">
        <v>1238</v>
      </c>
      <c r="D82" s="1" t="s">
        <v>27</v>
      </c>
      <c r="E82" s="1" t="s">
        <v>951</v>
      </c>
      <c r="F82" s="1" t="s">
        <v>786</v>
      </c>
      <c r="G82" s="9" t="s">
        <v>1112</v>
      </c>
      <c r="H82" s="9" t="s">
        <v>1410</v>
      </c>
      <c r="I82" s="21">
        <v>75000</v>
      </c>
      <c r="J82" s="21">
        <v>0</v>
      </c>
      <c r="K82" s="21">
        <v>75000</v>
      </c>
      <c r="L82" s="21">
        <v>2152.5</v>
      </c>
      <c r="M82" s="21">
        <v>6309.38</v>
      </c>
      <c r="N82" s="21">
        <v>2280</v>
      </c>
      <c r="O82" s="35">
        <v>25</v>
      </c>
      <c r="P82" s="21">
        <f t="shared" si="5"/>
        <v>10766.880000000001</v>
      </c>
      <c r="Q82" s="21">
        <f t="shared" si="6"/>
        <v>64233.119999999995</v>
      </c>
      <c r="S82" s="52"/>
      <c r="T82" s="18"/>
    </row>
    <row r="83" spans="1:21" x14ac:dyDescent="0.25">
      <c r="G83" s="9"/>
      <c r="H83" s="9"/>
    </row>
    <row r="84" spans="1:21" x14ac:dyDescent="0.25">
      <c r="G84" s="9"/>
      <c r="H84" s="9"/>
    </row>
    <row r="85" spans="1:21" x14ac:dyDescent="0.25">
      <c r="G85" s="9"/>
      <c r="H85" s="9"/>
      <c r="I85" s="10">
        <f t="shared" ref="I85:Q85" si="7">SUM(I8:I84)</f>
        <v>3588000</v>
      </c>
      <c r="J85" s="10">
        <f t="shared" si="7"/>
        <v>0</v>
      </c>
      <c r="K85" s="10">
        <f t="shared" si="7"/>
        <v>3588000</v>
      </c>
      <c r="L85" s="10">
        <f t="shared" si="7"/>
        <v>102975.6</v>
      </c>
      <c r="M85" s="10">
        <f t="shared" si="7"/>
        <v>166554.90999999997</v>
      </c>
      <c r="N85" s="10">
        <f t="shared" si="7"/>
        <v>109075.20000000001</v>
      </c>
      <c r="O85" s="10">
        <f t="shared" si="7"/>
        <v>31313.350000000002</v>
      </c>
      <c r="P85" s="10">
        <f t="shared" si="7"/>
        <v>409919.06</v>
      </c>
      <c r="Q85" s="10">
        <f t="shared" si="7"/>
        <v>3178080.9399999995</v>
      </c>
    </row>
    <row r="86" spans="1:21" x14ac:dyDescent="0.25">
      <c r="G86" s="9"/>
      <c r="H86" s="9"/>
    </row>
    <row r="87" spans="1:21" x14ac:dyDescent="0.25">
      <c r="G87" s="9"/>
      <c r="H87" s="9"/>
      <c r="I87" s="27"/>
      <c r="J87" s="27"/>
      <c r="K87" s="27"/>
      <c r="L87" s="27"/>
      <c r="M87" s="27"/>
      <c r="N87" s="27"/>
      <c r="O87" s="27"/>
      <c r="P87" s="27"/>
      <c r="Q87" s="27"/>
    </row>
    <row r="88" spans="1:21" x14ac:dyDescent="0.25">
      <c r="G88" s="9"/>
      <c r="H88" s="9"/>
      <c r="I88" s="32"/>
      <c r="J88"/>
      <c r="K88" s="32"/>
      <c r="L88" s="32"/>
      <c r="M88" s="32"/>
      <c r="N88" s="32"/>
      <c r="O88" s="32"/>
      <c r="P88" s="32"/>
      <c r="Q88" s="32"/>
    </row>
    <row r="89" spans="1:21" ht="15" customHeight="1" x14ac:dyDescent="0.25">
      <c r="F89" s="55" t="s">
        <v>1341</v>
      </c>
      <c r="G89" s="55"/>
      <c r="H89" s="55"/>
      <c r="I89" s="32"/>
      <c r="J89"/>
      <c r="K89" s="32"/>
      <c r="L89" s="32"/>
      <c r="M89" s="32"/>
      <c r="N89" s="32"/>
      <c r="O89" s="32"/>
      <c r="P89" s="32"/>
      <c r="Q89" s="32"/>
    </row>
    <row r="90" spans="1:21" x14ac:dyDescent="0.25">
      <c r="F90" s="56" t="s">
        <v>946</v>
      </c>
      <c r="G90" s="56"/>
      <c r="H90" s="56"/>
      <c r="P90" s="1"/>
      <c r="Q90" s="1"/>
    </row>
    <row r="91" spans="1:21" x14ac:dyDescent="0.25">
      <c r="G91" s="9"/>
      <c r="H91" s="9"/>
      <c r="J91" s="41"/>
      <c r="K91" s="41"/>
      <c r="L91" s="41"/>
      <c r="M91" s="41"/>
      <c r="N91" s="41"/>
      <c r="O91" s="41"/>
      <c r="P91" s="41"/>
      <c r="Q91" s="41"/>
    </row>
    <row r="92" spans="1:21" x14ac:dyDescent="0.25">
      <c r="G92" s="9"/>
      <c r="H92" s="9"/>
    </row>
    <row r="94" spans="1:21" x14ac:dyDescent="0.25">
      <c r="I94" s="32"/>
      <c r="K94" s="32"/>
      <c r="L94" s="32"/>
      <c r="M94" s="32"/>
      <c r="N94" s="32"/>
      <c r="O94" s="32"/>
      <c r="P94" s="32"/>
      <c r="Q94" s="32"/>
    </row>
    <row r="97" spans="10:17" x14ac:dyDescent="0.25">
      <c r="J97" s="27"/>
      <c r="K97" s="27"/>
      <c r="L97" s="27"/>
      <c r="M97" s="27"/>
      <c r="N97" s="27"/>
      <c r="O97" s="27"/>
      <c r="P97" s="27"/>
      <c r="Q97" s="27"/>
    </row>
  </sheetData>
  <mergeCells count="6">
    <mergeCell ref="F89:H89"/>
    <mergeCell ref="F90:H90"/>
    <mergeCell ref="B2:Q2"/>
    <mergeCell ref="B3:Q3"/>
    <mergeCell ref="B4:Q4"/>
    <mergeCell ref="A5:Q5"/>
  </mergeCells>
  <conditionalFormatting sqref="A5">
    <cfRule type="duplicateValues" dxfId="9" priority="1"/>
    <cfRule type="duplicateValues" dxfId="8" priority="2"/>
  </conditionalFormatting>
  <pageMargins left="0.7" right="0.7" top="0.75" bottom="0.75" header="0.3" footer="0.3"/>
  <pageSetup paperSize="5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zoomScale="96" zoomScaleNormal="96" workbookViewId="0">
      <selection activeCell="C15" sqref="C15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21" bestFit="1" customWidth="1"/>
    <col min="8" max="8" width="11.5703125" style="21" bestFit="1" customWidth="1"/>
    <col min="9" max="9" width="18.28515625" style="21" bestFit="1" customWidth="1"/>
    <col min="10" max="13" width="14.85546875" style="21" bestFit="1" customWidth="1"/>
    <col min="14" max="14" width="15.85546875" style="21" bestFit="1" customWidth="1"/>
    <col min="15" max="15" width="16.5703125" style="21" bestFit="1" customWidth="1"/>
    <col min="16" max="16" width="10" style="1" bestFit="1" customWidth="1"/>
    <col min="17" max="17" width="9.85546875" style="1" bestFit="1" customWidth="1"/>
    <col min="18" max="18" width="10" style="1" bestFit="1" customWidth="1"/>
    <col min="19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55" t="s">
        <v>782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8" ht="22.5" customHeight="1" x14ac:dyDescent="0.25">
      <c r="A3" s="55" t="s">
        <v>783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8" ht="22.5" customHeight="1" x14ac:dyDescent="0.25">
      <c r="A4" s="58" t="s">
        <v>784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8" ht="22.5" customHeight="1" x14ac:dyDescent="0.35">
      <c r="A5" s="60" t="s">
        <v>1404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8" ht="26.25" customHeight="1" x14ac:dyDescent="0.25">
      <c r="C6" s="24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J6" s="1"/>
      <c r="K6" s="1"/>
      <c r="L6" s="1"/>
      <c r="N6" s="21" t="s">
        <v>5</v>
      </c>
    </row>
    <row r="7" spans="1:18" ht="33.75" customHeight="1" x14ac:dyDescent="0.25">
      <c r="A7" s="23" t="s">
        <v>947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785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22.5" customHeight="1" x14ac:dyDescent="0.4">
      <c r="A8" s="1">
        <v>1</v>
      </c>
      <c r="B8" s="1" t="s">
        <v>1032</v>
      </c>
      <c r="C8" s="1" t="s">
        <v>793</v>
      </c>
      <c r="D8" s="1" t="s">
        <v>1033</v>
      </c>
      <c r="E8" s="1" t="s">
        <v>1034</v>
      </c>
      <c r="F8" s="1" t="s">
        <v>787</v>
      </c>
      <c r="G8" s="21">
        <v>35000</v>
      </c>
      <c r="H8" s="21">
        <v>0</v>
      </c>
      <c r="I8" s="21">
        <f t="shared" ref="I8:I13" si="0">+G8+H8</f>
        <v>35000</v>
      </c>
      <c r="J8" s="53">
        <f>+I8*2.87%</f>
        <v>1004.5</v>
      </c>
      <c r="K8" s="22">
        <v>0</v>
      </c>
      <c r="L8" s="21">
        <f t="shared" ref="L8:L13" si="1">+I8*3.04%</f>
        <v>1064</v>
      </c>
      <c r="M8" s="21">
        <v>25</v>
      </c>
      <c r="N8" s="21">
        <f t="shared" ref="N8:N17" si="2">+J8+K8+L8+M8</f>
        <v>2093.5</v>
      </c>
      <c r="O8" s="21">
        <f t="shared" ref="O8:O17" si="3">+I8-N8</f>
        <v>32906.5</v>
      </c>
      <c r="R8" s="18"/>
    </row>
    <row r="9" spans="1:18" ht="33.75" customHeight="1" x14ac:dyDescent="0.25">
      <c r="A9" s="1">
        <v>2</v>
      </c>
      <c r="B9" s="1" t="s">
        <v>1035</v>
      </c>
      <c r="C9" s="1" t="s">
        <v>793</v>
      </c>
      <c r="D9" s="1" t="s">
        <v>1036</v>
      </c>
      <c r="E9" s="1" t="s">
        <v>1034</v>
      </c>
      <c r="F9" s="1" t="s">
        <v>787</v>
      </c>
      <c r="G9" s="21">
        <v>26250</v>
      </c>
      <c r="H9" s="21">
        <v>0</v>
      </c>
      <c r="I9" s="21">
        <f t="shared" si="0"/>
        <v>26250</v>
      </c>
      <c r="J9" s="53">
        <f t="shared" ref="J9:J21" si="4">+I9*2.87%</f>
        <v>753.375</v>
      </c>
      <c r="K9" s="21">
        <v>0</v>
      </c>
      <c r="L9" s="21">
        <f t="shared" si="1"/>
        <v>798</v>
      </c>
      <c r="M9">
        <v>125</v>
      </c>
      <c r="N9" s="21">
        <f t="shared" si="2"/>
        <v>1676.375</v>
      </c>
      <c r="O9" s="21">
        <f>+I9-N9</f>
        <v>24573.625</v>
      </c>
      <c r="P9" s="18"/>
      <c r="R9" s="18"/>
    </row>
    <row r="10" spans="1:18" ht="22.5" customHeight="1" x14ac:dyDescent="0.25">
      <c r="A10" s="1">
        <v>3</v>
      </c>
      <c r="B10" s="1" t="s">
        <v>1037</v>
      </c>
      <c r="C10" s="1" t="s">
        <v>793</v>
      </c>
      <c r="D10" s="1" t="s">
        <v>1038</v>
      </c>
      <c r="E10" s="1" t="s">
        <v>1034</v>
      </c>
      <c r="F10" s="1" t="s">
        <v>787</v>
      </c>
      <c r="G10" s="21">
        <v>11000</v>
      </c>
      <c r="H10" s="21">
        <v>0</v>
      </c>
      <c r="I10" s="21">
        <f t="shared" si="0"/>
        <v>11000</v>
      </c>
      <c r="J10" s="53">
        <f t="shared" si="4"/>
        <v>315.7</v>
      </c>
      <c r="K10" s="21">
        <v>0</v>
      </c>
      <c r="L10" s="21">
        <f t="shared" si="1"/>
        <v>334.4</v>
      </c>
      <c r="M10" s="21">
        <v>25</v>
      </c>
      <c r="N10" s="21">
        <f t="shared" si="2"/>
        <v>675.09999999999991</v>
      </c>
      <c r="O10" s="21">
        <f t="shared" si="3"/>
        <v>10324.9</v>
      </c>
      <c r="R10" s="18"/>
    </row>
    <row r="11" spans="1:18" ht="22.5" customHeight="1" x14ac:dyDescent="0.25">
      <c r="A11" s="1">
        <v>4</v>
      </c>
      <c r="B11" s="1" t="s">
        <v>1039</v>
      </c>
      <c r="C11" s="1" t="s">
        <v>793</v>
      </c>
      <c r="D11" s="1" t="s">
        <v>160</v>
      </c>
      <c r="E11" s="1" t="s">
        <v>1034</v>
      </c>
      <c r="F11" s="1" t="s">
        <v>786</v>
      </c>
      <c r="G11" s="21">
        <v>11000</v>
      </c>
      <c r="H11" s="21">
        <v>0</v>
      </c>
      <c r="I11" s="21">
        <f t="shared" si="0"/>
        <v>11000</v>
      </c>
      <c r="J11" s="53">
        <f t="shared" si="4"/>
        <v>315.7</v>
      </c>
      <c r="K11" s="21">
        <v>0</v>
      </c>
      <c r="L11" s="21">
        <f t="shared" si="1"/>
        <v>334.4</v>
      </c>
      <c r="M11" s="21">
        <v>25</v>
      </c>
      <c r="N11" s="21">
        <f t="shared" si="2"/>
        <v>675.09999999999991</v>
      </c>
      <c r="O11" s="21">
        <f>+I11-N11</f>
        <v>10324.9</v>
      </c>
      <c r="R11" s="18"/>
    </row>
    <row r="12" spans="1:18" ht="22.5" customHeight="1" x14ac:dyDescent="0.25">
      <c r="A12" s="1">
        <v>5</v>
      </c>
      <c r="B12" s="1" t="s">
        <v>1071</v>
      </c>
      <c r="C12" s="1" t="s">
        <v>142</v>
      </c>
      <c r="D12" s="1" t="s">
        <v>21</v>
      </c>
      <c r="E12" s="1" t="s">
        <v>1034</v>
      </c>
      <c r="F12" s="1" t="s">
        <v>786</v>
      </c>
      <c r="G12" s="21">
        <v>50000</v>
      </c>
      <c r="H12" s="21">
        <v>0</v>
      </c>
      <c r="I12" s="21">
        <f t="shared" si="0"/>
        <v>50000</v>
      </c>
      <c r="J12" s="53">
        <f t="shared" si="4"/>
        <v>1435</v>
      </c>
      <c r="K12" s="21">
        <v>1854</v>
      </c>
      <c r="L12" s="21">
        <f t="shared" si="1"/>
        <v>1520</v>
      </c>
      <c r="M12" s="21">
        <v>1025</v>
      </c>
      <c r="N12" s="21">
        <f t="shared" si="2"/>
        <v>5834</v>
      </c>
      <c r="O12" s="21">
        <f t="shared" si="3"/>
        <v>44166</v>
      </c>
      <c r="R12" s="18"/>
    </row>
    <row r="13" spans="1:18" ht="22.5" customHeight="1" x14ac:dyDescent="0.25">
      <c r="A13" s="1">
        <v>6</v>
      </c>
      <c r="B13" s="1" t="s">
        <v>1072</v>
      </c>
      <c r="C13" s="1" t="s">
        <v>142</v>
      </c>
      <c r="D13" s="1" t="s">
        <v>160</v>
      </c>
      <c r="E13" s="1" t="s">
        <v>1034</v>
      </c>
      <c r="F13" s="1" t="s">
        <v>786</v>
      </c>
      <c r="G13" s="21">
        <v>11000</v>
      </c>
      <c r="H13" s="21">
        <v>0</v>
      </c>
      <c r="I13" s="21">
        <f t="shared" si="0"/>
        <v>11000</v>
      </c>
      <c r="J13" s="53">
        <f t="shared" si="4"/>
        <v>315.7</v>
      </c>
      <c r="K13" s="21">
        <v>0</v>
      </c>
      <c r="L13" s="21">
        <f t="shared" si="1"/>
        <v>334.4</v>
      </c>
      <c r="M13" s="21">
        <v>25</v>
      </c>
      <c r="N13" s="21">
        <f t="shared" si="2"/>
        <v>675.09999999999991</v>
      </c>
      <c r="O13" s="21">
        <f t="shared" si="3"/>
        <v>10324.9</v>
      </c>
      <c r="R13" s="18"/>
    </row>
    <row r="14" spans="1:18" ht="22.5" customHeight="1" x14ac:dyDescent="0.25">
      <c r="A14" s="1">
        <v>7</v>
      </c>
      <c r="B14" s="1" t="s">
        <v>1040</v>
      </c>
      <c r="C14" s="1" t="s">
        <v>1041</v>
      </c>
      <c r="D14" s="1" t="s">
        <v>36</v>
      </c>
      <c r="E14" s="1" t="s">
        <v>1034</v>
      </c>
      <c r="F14" s="1" t="s">
        <v>787</v>
      </c>
      <c r="G14" s="21">
        <v>50000</v>
      </c>
      <c r="H14" s="21">
        <v>0</v>
      </c>
      <c r="I14" s="21">
        <v>50000</v>
      </c>
      <c r="J14" s="53">
        <f t="shared" si="4"/>
        <v>1435</v>
      </c>
      <c r="K14" s="21">
        <v>1627.13</v>
      </c>
      <c r="L14" s="21">
        <v>1520</v>
      </c>
      <c r="M14" s="21">
        <v>2037.45</v>
      </c>
      <c r="N14" s="21">
        <f t="shared" si="2"/>
        <v>6619.58</v>
      </c>
      <c r="O14" s="21">
        <f t="shared" si="3"/>
        <v>43380.42</v>
      </c>
      <c r="R14" s="18"/>
    </row>
    <row r="15" spans="1:18" ht="22.5" customHeight="1" x14ac:dyDescent="0.25">
      <c r="A15" s="1">
        <v>8</v>
      </c>
      <c r="B15" s="1" t="s">
        <v>1042</v>
      </c>
      <c r="C15" s="1" t="s">
        <v>1041</v>
      </c>
      <c r="D15" s="1" t="s">
        <v>135</v>
      </c>
      <c r="E15" s="1" t="s">
        <v>1034</v>
      </c>
      <c r="F15" s="1" t="s">
        <v>787</v>
      </c>
      <c r="G15" s="21">
        <v>22050</v>
      </c>
      <c r="H15" s="21">
        <v>0</v>
      </c>
      <c r="I15" s="21">
        <v>22050</v>
      </c>
      <c r="J15" s="53">
        <f t="shared" si="4"/>
        <v>632.83500000000004</v>
      </c>
      <c r="K15" s="21">
        <v>0</v>
      </c>
      <c r="L15" s="21">
        <v>670.32</v>
      </c>
      <c r="M15" s="21">
        <v>25</v>
      </c>
      <c r="N15" s="21">
        <f t="shared" si="2"/>
        <v>1328.1550000000002</v>
      </c>
      <c r="O15" s="21">
        <f t="shared" si="3"/>
        <v>20721.845000000001</v>
      </c>
      <c r="R15" s="18"/>
    </row>
    <row r="16" spans="1:18" ht="22.5" customHeight="1" x14ac:dyDescent="0.25">
      <c r="A16" s="1">
        <v>9</v>
      </c>
      <c r="B16" s="1" t="s">
        <v>1073</v>
      </c>
      <c r="C16" s="1" t="s">
        <v>1041</v>
      </c>
      <c r="D16" s="1" t="s">
        <v>1033</v>
      </c>
      <c r="E16" s="1" t="s">
        <v>1034</v>
      </c>
      <c r="F16" s="1" t="s">
        <v>786</v>
      </c>
      <c r="G16" s="21">
        <v>50000</v>
      </c>
      <c r="H16" s="21">
        <v>0</v>
      </c>
      <c r="I16" s="21">
        <f>+G16+H16</f>
        <v>50000</v>
      </c>
      <c r="J16" s="53">
        <f t="shared" si="4"/>
        <v>1435</v>
      </c>
      <c r="K16" s="21">
        <v>1854</v>
      </c>
      <c r="L16" s="21">
        <f>+I16*3.04%</f>
        <v>1520</v>
      </c>
      <c r="M16" s="21">
        <v>425</v>
      </c>
      <c r="N16" s="21">
        <f t="shared" si="2"/>
        <v>5234</v>
      </c>
      <c r="O16" s="21">
        <f t="shared" si="3"/>
        <v>44766</v>
      </c>
      <c r="R16" s="18"/>
    </row>
    <row r="17" spans="1:18" ht="22.5" customHeight="1" x14ac:dyDescent="0.25">
      <c r="A17" s="1">
        <v>10</v>
      </c>
      <c r="B17" s="1" t="s">
        <v>1140</v>
      </c>
      <c r="C17" s="1" t="s">
        <v>1041</v>
      </c>
      <c r="D17" s="1" t="s">
        <v>27</v>
      </c>
      <c r="E17" s="1" t="s">
        <v>1034</v>
      </c>
      <c r="F17" s="1" t="s">
        <v>787</v>
      </c>
      <c r="G17" s="21">
        <v>50000</v>
      </c>
      <c r="H17" s="21">
        <v>0</v>
      </c>
      <c r="I17" s="21">
        <v>50000</v>
      </c>
      <c r="J17" s="53">
        <f t="shared" si="4"/>
        <v>1435</v>
      </c>
      <c r="K17" s="21">
        <v>1173.4000000000001</v>
      </c>
      <c r="L17" s="21">
        <v>1520</v>
      </c>
      <c r="M17" s="21">
        <v>23391.21</v>
      </c>
      <c r="N17" s="21">
        <f t="shared" si="2"/>
        <v>27519.61</v>
      </c>
      <c r="O17" s="21">
        <f t="shared" si="3"/>
        <v>22480.39</v>
      </c>
      <c r="R17" s="18"/>
    </row>
    <row r="18" spans="1:18" ht="24.75" customHeight="1" x14ac:dyDescent="0.25">
      <c r="A18" s="1">
        <v>11</v>
      </c>
      <c r="B18" t="s">
        <v>1399</v>
      </c>
      <c r="C18" s="1" t="s">
        <v>1041</v>
      </c>
      <c r="D18" t="s">
        <v>21</v>
      </c>
      <c r="E18" s="1" t="s">
        <v>1034</v>
      </c>
      <c r="F18" s="1" t="s">
        <v>786</v>
      </c>
      <c r="G18" s="21">
        <v>50000</v>
      </c>
      <c r="H18" s="21">
        <v>0</v>
      </c>
      <c r="I18" s="21">
        <v>50000</v>
      </c>
      <c r="J18" s="53">
        <f t="shared" si="4"/>
        <v>1435</v>
      </c>
      <c r="K18" s="21">
        <v>1400.27</v>
      </c>
      <c r="L18" s="21">
        <v>1520</v>
      </c>
      <c r="M18" s="21">
        <v>3149.9</v>
      </c>
      <c r="N18" s="21">
        <v>7505.17</v>
      </c>
      <c r="O18" s="21">
        <v>42494.83</v>
      </c>
      <c r="R18" s="18"/>
    </row>
    <row r="19" spans="1:18" ht="25.5" customHeight="1" x14ac:dyDescent="0.25">
      <c r="A19" s="1">
        <v>12</v>
      </c>
      <c r="B19" s="1" t="s">
        <v>1401</v>
      </c>
      <c r="C19" s="1" t="s">
        <v>142</v>
      </c>
      <c r="D19" s="1" t="s">
        <v>1402</v>
      </c>
      <c r="E19" s="1" t="s">
        <v>1034</v>
      </c>
      <c r="F19" s="1" t="s">
        <v>787</v>
      </c>
      <c r="G19" s="52">
        <v>100000</v>
      </c>
      <c r="H19" s="52">
        <v>0</v>
      </c>
      <c r="I19" s="52">
        <v>100000</v>
      </c>
      <c r="J19" s="53">
        <f t="shared" si="4"/>
        <v>2870</v>
      </c>
      <c r="K19" s="52">
        <v>12105.37</v>
      </c>
      <c r="L19" s="52">
        <v>3040</v>
      </c>
      <c r="M19" s="52">
        <v>4950</v>
      </c>
      <c r="N19" s="52">
        <v>22965.37</v>
      </c>
      <c r="O19" s="52">
        <v>77034.63</v>
      </c>
      <c r="R19" s="18"/>
    </row>
    <row r="20" spans="1:18" ht="22.5" customHeight="1" x14ac:dyDescent="0.25">
      <c r="A20" s="1">
        <v>13</v>
      </c>
      <c r="B20" t="s">
        <v>1400</v>
      </c>
      <c r="C20" s="1" t="s">
        <v>1228</v>
      </c>
      <c r="D20" s="1" t="s">
        <v>36</v>
      </c>
      <c r="E20" s="1" t="s">
        <v>1034</v>
      </c>
      <c r="F20" s="1" t="s">
        <v>786</v>
      </c>
      <c r="G20" s="21">
        <v>50000</v>
      </c>
      <c r="H20" s="21">
        <v>0</v>
      </c>
      <c r="I20" s="21">
        <v>50000</v>
      </c>
      <c r="J20" s="53">
        <f t="shared" si="4"/>
        <v>1435</v>
      </c>
      <c r="K20" s="21">
        <v>1854</v>
      </c>
      <c r="L20" s="21">
        <v>1520</v>
      </c>
      <c r="M20" s="21">
        <v>425</v>
      </c>
      <c r="N20" s="21">
        <v>5234</v>
      </c>
      <c r="O20" s="21">
        <v>44766</v>
      </c>
      <c r="R20" s="18"/>
    </row>
    <row r="21" spans="1:18" ht="33" customHeight="1" x14ac:dyDescent="0.25">
      <c r="A21" s="1">
        <v>14</v>
      </c>
      <c r="B21" t="s">
        <v>1403</v>
      </c>
      <c r="C21" s="1" t="s">
        <v>1273</v>
      </c>
      <c r="D21" t="s">
        <v>36</v>
      </c>
      <c r="E21" s="1" t="s">
        <v>1034</v>
      </c>
      <c r="F21" s="1" t="s">
        <v>786</v>
      </c>
      <c r="G21" s="52">
        <v>50000</v>
      </c>
      <c r="H21" s="52">
        <v>0</v>
      </c>
      <c r="I21" s="52">
        <v>50000</v>
      </c>
      <c r="J21" s="53">
        <f t="shared" si="4"/>
        <v>1435</v>
      </c>
      <c r="K21" s="52">
        <v>1854</v>
      </c>
      <c r="L21" s="52">
        <v>1520</v>
      </c>
      <c r="M21" s="52">
        <v>425</v>
      </c>
      <c r="N21" s="52">
        <v>5234</v>
      </c>
      <c r="O21" s="52">
        <v>44766</v>
      </c>
      <c r="R21" s="18"/>
    </row>
    <row r="22" spans="1:18" ht="22.5" customHeight="1" x14ac:dyDescent="0.25">
      <c r="G22" s="52"/>
      <c r="H22" s="52"/>
      <c r="I22" s="52"/>
      <c r="J22" s="52"/>
      <c r="K22" s="52"/>
      <c r="L22" s="52"/>
      <c r="M22" s="52"/>
      <c r="N22" s="52"/>
      <c r="O22" s="52"/>
    </row>
    <row r="23" spans="1:18" ht="22.5" customHeight="1" x14ac:dyDescent="0.25">
      <c r="G23" s="52"/>
      <c r="H23" s="52"/>
      <c r="I23" s="52"/>
      <c r="J23" s="52"/>
      <c r="K23" s="52"/>
      <c r="L23" s="52"/>
      <c r="M23" s="52"/>
      <c r="N23" s="52"/>
      <c r="O23" s="52"/>
    </row>
    <row r="24" spans="1:18" ht="22.5" customHeight="1" x14ac:dyDescent="0.25">
      <c r="G24" s="10">
        <f>SUM(G8:G21)</f>
        <v>566300</v>
      </c>
      <c r="H24" s="10">
        <f t="shared" ref="H24:O24" si="5">SUM(H8:H21)</f>
        <v>0</v>
      </c>
      <c r="I24" s="10">
        <f t="shared" si="5"/>
        <v>566300</v>
      </c>
      <c r="J24" s="10">
        <f t="shared" si="5"/>
        <v>16252.81</v>
      </c>
      <c r="K24" s="10">
        <f t="shared" si="5"/>
        <v>23722.170000000002</v>
      </c>
      <c r="L24" s="10">
        <f t="shared" si="5"/>
        <v>17215.52</v>
      </c>
      <c r="M24" s="10">
        <f t="shared" si="5"/>
        <v>36078.559999999998</v>
      </c>
      <c r="N24" s="10">
        <f t="shared" si="5"/>
        <v>93269.06</v>
      </c>
      <c r="O24" s="10">
        <f t="shared" si="5"/>
        <v>473030.94</v>
      </c>
    </row>
    <row r="28" spans="1:18" ht="22.5" customHeight="1" x14ac:dyDescent="0.25">
      <c r="F28" s="12"/>
      <c r="G28" s="12"/>
      <c r="H28" s="12"/>
      <c r="P28" s="18"/>
    </row>
    <row r="29" spans="1:18" ht="22.5" customHeight="1" x14ac:dyDescent="0.25">
      <c r="F29" s="55" t="s">
        <v>1341</v>
      </c>
      <c r="G29" s="55"/>
      <c r="H29" s="55"/>
    </row>
    <row r="30" spans="1:18" ht="22.5" customHeight="1" x14ac:dyDescent="0.25">
      <c r="F30" s="56" t="s">
        <v>946</v>
      </c>
      <c r="G30" s="56"/>
      <c r="H30" s="56"/>
    </row>
    <row r="32" spans="1:18" ht="22.5" customHeight="1" x14ac:dyDescent="0.25">
      <c r="G32" s="32"/>
      <c r="H32"/>
      <c r="I32" s="32"/>
      <c r="J32" s="32"/>
      <c r="K32" s="32"/>
      <c r="L32" s="32"/>
      <c r="M32" s="32"/>
      <c r="N32" s="32"/>
      <c r="O32" s="32"/>
    </row>
    <row r="34" spans="8:15" ht="22.5" customHeight="1" x14ac:dyDescent="0.25">
      <c r="H34" s="52"/>
      <c r="I34" s="52"/>
      <c r="J34" s="52"/>
      <c r="K34" s="52"/>
      <c r="L34" s="52"/>
      <c r="M34" s="52"/>
      <c r="N34" s="52"/>
      <c r="O34" s="52"/>
    </row>
  </sheetData>
  <mergeCells count="6">
    <mergeCell ref="F29:H29"/>
    <mergeCell ref="F30:H30"/>
    <mergeCell ref="A2:O2"/>
    <mergeCell ref="A3:O3"/>
    <mergeCell ref="A4:O4"/>
    <mergeCell ref="A5:O5"/>
  </mergeCells>
  <pageMargins left="0.7" right="0.7" top="0.75" bottom="0.75" header="0.3" footer="0.3"/>
  <pageSetup paperSize="5" scale="5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workbookViewId="0">
      <selection activeCell="C15" sqref="C15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21" bestFit="1" customWidth="1"/>
    <col min="8" max="8" width="11.5703125" style="21" bestFit="1" customWidth="1"/>
    <col min="9" max="9" width="18.28515625" style="21" bestFit="1" customWidth="1"/>
    <col min="10" max="13" width="14.85546875" style="21" bestFit="1" customWidth="1"/>
    <col min="14" max="14" width="15.85546875" style="21" bestFit="1" customWidth="1"/>
    <col min="15" max="15" width="16.5703125" style="21" bestFit="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55" t="s">
        <v>782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22.5" customHeight="1" x14ac:dyDescent="0.25">
      <c r="A3" s="55" t="s">
        <v>783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22.5" customHeight="1" x14ac:dyDescent="0.25">
      <c r="A4" s="58" t="s">
        <v>784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ht="22.5" customHeight="1" x14ac:dyDescent="0.35">
      <c r="A5" s="60" t="s">
        <v>1405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5" ht="26.25" customHeight="1" x14ac:dyDescent="0.25">
      <c r="C6" s="24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J6" s="1"/>
      <c r="K6" s="1"/>
      <c r="L6" s="1"/>
      <c r="N6" s="21" t="s">
        <v>5</v>
      </c>
    </row>
    <row r="7" spans="1:15" ht="33.75" customHeight="1" x14ac:dyDescent="0.25">
      <c r="A7" s="23" t="s">
        <v>947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785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1.5" customHeight="1" x14ac:dyDescent="0.25">
      <c r="A8" s="1">
        <v>1</v>
      </c>
      <c r="B8" s="4" t="s">
        <v>58</v>
      </c>
      <c r="C8" s="4" t="s">
        <v>1000</v>
      </c>
      <c r="D8" s="4" t="s">
        <v>1179</v>
      </c>
      <c r="E8" s="4" t="s">
        <v>1177</v>
      </c>
      <c r="F8" s="1" t="s">
        <v>1182</v>
      </c>
      <c r="G8" s="21">
        <v>20000</v>
      </c>
      <c r="H8" s="21">
        <v>0</v>
      </c>
      <c r="I8" s="21">
        <f>+G8+H8</f>
        <v>20000</v>
      </c>
      <c r="J8" s="21">
        <f>+I8*2.87%</f>
        <v>574</v>
      </c>
      <c r="K8" s="21">
        <v>4384.6400000000003</v>
      </c>
      <c r="L8" s="21">
        <f>+I8*3.04%</f>
        <v>608</v>
      </c>
      <c r="M8" s="21">
        <v>0</v>
      </c>
      <c r="N8" s="21">
        <f>+J8+K8+L8+M8</f>
        <v>5566.64</v>
      </c>
      <c r="O8" s="21">
        <f>+I8-N8</f>
        <v>14433.36</v>
      </c>
    </row>
    <row r="9" spans="1:15" ht="33.75" customHeight="1" x14ac:dyDescent="0.25">
      <c r="A9" s="1">
        <v>2</v>
      </c>
      <c r="B9" s="4" t="s">
        <v>134</v>
      </c>
      <c r="C9" s="4" t="s">
        <v>1245</v>
      </c>
      <c r="D9" s="1" t="s">
        <v>1178</v>
      </c>
      <c r="E9" s="1" t="s">
        <v>1177</v>
      </c>
      <c r="F9" s="1" t="s">
        <v>787</v>
      </c>
      <c r="G9" s="21">
        <v>10000</v>
      </c>
      <c r="H9" s="21">
        <v>0</v>
      </c>
      <c r="I9" s="21">
        <f>+G9+H9</f>
        <v>10000</v>
      </c>
      <c r="J9" s="21">
        <f>+I9*2.87%</f>
        <v>287</v>
      </c>
      <c r="K9" s="21">
        <v>0</v>
      </c>
      <c r="L9" s="21">
        <f>+I9*3.04%</f>
        <v>304</v>
      </c>
      <c r="M9" s="21">
        <v>0</v>
      </c>
      <c r="N9" s="21">
        <f>+J9+K9+L9+M9</f>
        <v>591</v>
      </c>
      <c r="O9" s="21">
        <f>+I9-N9</f>
        <v>9409</v>
      </c>
    </row>
    <row r="10" spans="1:15" ht="36" customHeight="1" x14ac:dyDescent="0.25">
      <c r="A10" s="1">
        <v>3</v>
      </c>
      <c r="B10" s="4" t="s">
        <v>153</v>
      </c>
      <c r="C10" s="4" t="s">
        <v>142</v>
      </c>
      <c r="D10" s="4" t="s">
        <v>1180</v>
      </c>
      <c r="E10" s="1" t="s">
        <v>1177</v>
      </c>
      <c r="F10" s="1" t="s">
        <v>787</v>
      </c>
      <c r="G10" s="21">
        <v>20000</v>
      </c>
      <c r="H10" s="21">
        <v>0</v>
      </c>
      <c r="I10" s="21">
        <f>+G10+H10</f>
        <v>20000</v>
      </c>
      <c r="J10" s="21">
        <f>+I10*2.87%</f>
        <v>574</v>
      </c>
      <c r="K10" s="21">
        <v>3514.48</v>
      </c>
      <c r="L10" s="21">
        <f>+I10*3.04%</f>
        <v>608</v>
      </c>
      <c r="M10" s="21">
        <v>0</v>
      </c>
      <c r="N10" s="21">
        <f>+J10+K10+L10+M10</f>
        <v>4696.4799999999996</v>
      </c>
      <c r="O10" s="21">
        <f>+I10-N10</f>
        <v>15303.52</v>
      </c>
    </row>
    <row r="11" spans="1:15" ht="32.25" customHeight="1" x14ac:dyDescent="0.25">
      <c r="A11" s="1">
        <v>4</v>
      </c>
      <c r="B11" s="4" t="s">
        <v>169</v>
      </c>
      <c r="C11" s="4" t="s">
        <v>142</v>
      </c>
      <c r="D11" s="4" t="s">
        <v>1181</v>
      </c>
      <c r="E11" s="1" t="s">
        <v>1177</v>
      </c>
      <c r="F11" s="1" t="s">
        <v>786</v>
      </c>
      <c r="G11" s="21">
        <v>30000</v>
      </c>
      <c r="H11" s="21">
        <v>0</v>
      </c>
      <c r="I11" s="21">
        <f>+G11+H11</f>
        <v>30000</v>
      </c>
      <c r="J11" s="21">
        <f>+I11*2.87%</f>
        <v>861</v>
      </c>
      <c r="K11" s="21">
        <v>5546.87</v>
      </c>
      <c r="L11" s="21">
        <f>+I11*3.04%</f>
        <v>912</v>
      </c>
      <c r="M11" s="21">
        <v>0</v>
      </c>
      <c r="N11" s="21">
        <f>+J11+K11+L11+M11</f>
        <v>7319.87</v>
      </c>
      <c r="O11" s="21">
        <f>+I11-N11</f>
        <v>22680.13</v>
      </c>
    </row>
    <row r="12" spans="1:15" ht="34.5" customHeight="1" x14ac:dyDescent="0.25">
      <c r="A12" s="1">
        <v>5</v>
      </c>
      <c r="B12" s="4" t="s">
        <v>72</v>
      </c>
      <c r="C12" s="4" t="s">
        <v>1228</v>
      </c>
      <c r="D12" s="4" t="s">
        <v>27</v>
      </c>
      <c r="E12" s="1" t="s">
        <v>1177</v>
      </c>
      <c r="F12" s="1" t="s">
        <v>786</v>
      </c>
      <c r="G12" s="21">
        <v>15000</v>
      </c>
      <c r="H12" s="21">
        <v>0</v>
      </c>
      <c r="I12" s="21">
        <f>+G12+H12</f>
        <v>15000</v>
      </c>
      <c r="J12" s="21">
        <f>+I12*2.87%</f>
        <v>430.5</v>
      </c>
      <c r="K12" s="21">
        <v>2573.58</v>
      </c>
      <c r="L12" s="21">
        <f>+I12*3.04%</f>
        <v>456</v>
      </c>
      <c r="M12" s="21">
        <v>0</v>
      </c>
      <c r="N12" s="21">
        <f>+J12+K12+L12+M12</f>
        <v>3460.08</v>
      </c>
      <c r="O12" s="21">
        <f>+I12-N12</f>
        <v>11539.92</v>
      </c>
    </row>
    <row r="13" spans="1:15" ht="22.5" customHeight="1" x14ac:dyDescent="0.25">
      <c r="C13" s="4"/>
    </row>
    <row r="15" spans="1:15" ht="22.5" customHeight="1" x14ac:dyDescent="0.25">
      <c r="G15" s="10">
        <f>SUM(G8:G14)</f>
        <v>95000</v>
      </c>
      <c r="H15" s="10">
        <f t="shared" ref="H15:O15" si="0">SUM(H8:H14)</f>
        <v>0</v>
      </c>
      <c r="I15" s="10">
        <f>SUM(I8:I14)</f>
        <v>95000</v>
      </c>
      <c r="J15" s="10">
        <f>SUM(J8:J14)</f>
        <v>2726.5</v>
      </c>
      <c r="K15" s="10">
        <f>SUM(K8:K14)</f>
        <v>16019.570000000002</v>
      </c>
      <c r="L15" s="10">
        <f t="shared" si="0"/>
        <v>2888</v>
      </c>
      <c r="M15" s="10">
        <f t="shared" si="0"/>
        <v>0</v>
      </c>
      <c r="N15" s="10">
        <f t="shared" si="0"/>
        <v>21634.07</v>
      </c>
      <c r="O15" s="10">
        <f t="shared" si="0"/>
        <v>73365.930000000008</v>
      </c>
    </row>
    <row r="19" spans="3:8" ht="22.5" customHeight="1" x14ac:dyDescent="0.25">
      <c r="F19" s="12"/>
      <c r="G19" s="12"/>
      <c r="H19" s="12"/>
    </row>
    <row r="20" spans="3:8" ht="22.5" customHeight="1" x14ac:dyDescent="0.25">
      <c r="C20" s="18"/>
      <c r="F20" s="55" t="s">
        <v>1341</v>
      </c>
      <c r="G20" s="55"/>
      <c r="H20" s="55"/>
    </row>
    <row r="21" spans="3:8" ht="22.5" customHeight="1" x14ac:dyDescent="0.25">
      <c r="F21" s="61" t="s">
        <v>946</v>
      </c>
      <c r="G21" s="61"/>
      <c r="H21" s="61"/>
    </row>
  </sheetData>
  <mergeCells count="6">
    <mergeCell ref="A2:O2"/>
    <mergeCell ref="A3:O3"/>
    <mergeCell ref="A4:O4"/>
    <mergeCell ref="A5:O5"/>
    <mergeCell ref="F20:H20"/>
    <mergeCell ref="F21:H21"/>
  </mergeCells>
  <pageMargins left="0.7" right="0.7" top="0.75" bottom="0.75" header="0.3" footer="0.3"/>
  <pageSetup paperSize="5" scale="57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workbookViewId="0">
      <selection activeCell="C15" sqref="C15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21" bestFit="1" customWidth="1"/>
    <col min="8" max="8" width="11.5703125" style="21" bestFit="1" customWidth="1"/>
    <col min="9" max="9" width="18.28515625" style="21" bestFit="1" customWidth="1"/>
    <col min="10" max="13" width="14.85546875" style="21" bestFit="1" customWidth="1"/>
    <col min="14" max="14" width="15.85546875" style="21" bestFit="1" customWidth="1"/>
    <col min="15" max="15" width="16.5703125" style="21" bestFit="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55" t="s">
        <v>782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22.5" customHeight="1" x14ac:dyDescent="0.25">
      <c r="A3" s="55" t="s">
        <v>783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22.5" customHeight="1" x14ac:dyDescent="0.25">
      <c r="A4" s="58" t="s">
        <v>784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ht="22.5" customHeight="1" x14ac:dyDescent="0.35">
      <c r="A5" s="60" t="s">
        <v>1412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5" ht="26.25" customHeight="1" x14ac:dyDescent="0.25">
      <c r="C6" s="24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J6" s="1"/>
      <c r="K6" s="1"/>
      <c r="L6" s="1"/>
      <c r="N6" s="21" t="s">
        <v>5</v>
      </c>
    </row>
    <row r="7" spans="1:15" ht="33.75" customHeight="1" x14ac:dyDescent="0.25">
      <c r="A7" s="23" t="s">
        <v>947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785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3.75" customHeight="1" x14ac:dyDescent="0.25">
      <c r="A8" s="1">
        <v>1</v>
      </c>
      <c r="B8" s="4" t="s">
        <v>66</v>
      </c>
      <c r="C8" s="4" t="s">
        <v>1247</v>
      </c>
      <c r="D8" s="4" t="s">
        <v>1132</v>
      </c>
      <c r="E8" s="1" t="s">
        <v>1185</v>
      </c>
      <c r="F8" s="1" t="s">
        <v>787</v>
      </c>
      <c r="G8" s="21">
        <v>8750</v>
      </c>
      <c r="H8" s="21">
        <v>0</v>
      </c>
      <c r="I8" s="21">
        <f>+G8+H8</f>
        <v>8750</v>
      </c>
      <c r="J8" s="21">
        <f t="shared" ref="J8:J21" si="0">+I8*2.87%</f>
        <v>251.125</v>
      </c>
      <c r="K8" s="21">
        <v>0</v>
      </c>
      <c r="L8" s="21">
        <f t="shared" ref="L8:L21" si="1">+I8*3.04%</f>
        <v>266</v>
      </c>
      <c r="M8" s="21">
        <v>0</v>
      </c>
      <c r="N8" s="21">
        <f>+J8+K8+L8+M8</f>
        <v>517.125</v>
      </c>
      <c r="O8" s="21">
        <f>+I8-N8</f>
        <v>8232.875</v>
      </c>
    </row>
    <row r="9" spans="1:15" ht="33.75" customHeight="1" x14ac:dyDescent="0.25">
      <c r="A9" s="1">
        <v>2</v>
      </c>
      <c r="B9" s="4" t="s">
        <v>300</v>
      </c>
      <c r="C9" s="4" t="s">
        <v>1247</v>
      </c>
      <c r="D9" s="4" t="s">
        <v>1329</v>
      </c>
      <c r="E9" s="1" t="s">
        <v>1185</v>
      </c>
      <c r="F9" s="1" t="s">
        <v>786</v>
      </c>
      <c r="G9" s="27">
        <v>17950</v>
      </c>
      <c r="H9" s="27">
        <v>0</v>
      </c>
      <c r="I9" s="27">
        <v>17950</v>
      </c>
      <c r="J9" s="27">
        <v>515.16</v>
      </c>
      <c r="K9" s="27">
        <v>442.65</v>
      </c>
      <c r="L9" s="27">
        <v>545.67999999999995</v>
      </c>
      <c r="M9" s="27">
        <v>0</v>
      </c>
      <c r="N9" s="52">
        <f t="shared" ref="N9:N23" si="2">+J9+K9+L9+M9</f>
        <v>1503.4899999999998</v>
      </c>
      <c r="O9" s="52">
        <f t="shared" ref="O9:O23" si="3">+I9-N9</f>
        <v>16446.510000000002</v>
      </c>
    </row>
    <row r="10" spans="1:15" ht="39" customHeight="1" x14ac:dyDescent="0.25">
      <c r="A10" s="1">
        <v>3</v>
      </c>
      <c r="B10" s="4" t="s">
        <v>310</v>
      </c>
      <c r="C10" s="4" t="s">
        <v>142</v>
      </c>
      <c r="D10" s="1" t="s">
        <v>1183</v>
      </c>
      <c r="E10" s="1" t="s">
        <v>1185</v>
      </c>
      <c r="F10" s="1" t="s">
        <v>787</v>
      </c>
      <c r="G10" s="21">
        <v>70000</v>
      </c>
      <c r="H10" s="21">
        <v>0</v>
      </c>
      <c r="I10" s="21">
        <f>+G10+H10</f>
        <v>70000</v>
      </c>
      <c r="J10" s="21">
        <f t="shared" si="0"/>
        <v>2009</v>
      </c>
      <c r="K10" s="21">
        <v>14955.87</v>
      </c>
      <c r="L10" s="21">
        <f t="shared" si="1"/>
        <v>2128</v>
      </c>
      <c r="M10" s="21">
        <v>0</v>
      </c>
      <c r="N10" s="52">
        <f t="shared" si="2"/>
        <v>19092.870000000003</v>
      </c>
      <c r="O10" s="52">
        <f t="shared" si="3"/>
        <v>50907.13</v>
      </c>
    </row>
    <row r="11" spans="1:15" ht="35.25" customHeight="1" x14ac:dyDescent="0.25">
      <c r="A11" s="1">
        <v>4</v>
      </c>
      <c r="B11" s="4" t="s">
        <v>281</v>
      </c>
      <c r="C11" s="4" t="s">
        <v>1248</v>
      </c>
      <c r="D11" s="4" t="s">
        <v>1184</v>
      </c>
      <c r="E11" s="1" t="s">
        <v>1185</v>
      </c>
      <c r="F11" s="1" t="s">
        <v>787</v>
      </c>
      <c r="G11" s="21">
        <v>20000</v>
      </c>
      <c r="H11" s="21">
        <v>0</v>
      </c>
      <c r="I11" s="21">
        <f>+G11+H11</f>
        <v>20000</v>
      </c>
      <c r="J11" s="21">
        <f t="shared" si="0"/>
        <v>574</v>
      </c>
      <c r="K11" s="21">
        <v>3379.47</v>
      </c>
      <c r="L11" s="21">
        <f t="shared" si="1"/>
        <v>608</v>
      </c>
      <c r="M11" s="21">
        <v>0</v>
      </c>
      <c r="N11" s="52">
        <f t="shared" si="2"/>
        <v>4561.4699999999993</v>
      </c>
      <c r="O11" s="52">
        <f t="shared" si="3"/>
        <v>15438.53</v>
      </c>
    </row>
    <row r="12" spans="1:15" ht="36" customHeight="1" x14ac:dyDescent="0.25">
      <c r="A12" s="1">
        <v>5</v>
      </c>
      <c r="B12" s="4" t="s">
        <v>594</v>
      </c>
      <c r="C12" s="4" t="s">
        <v>1249</v>
      </c>
      <c r="D12" s="1" t="s">
        <v>1184</v>
      </c>
      <c r="E12" s="1" t="s">
        <v>1185</v>
      </c>
      <c r="F12" s="1" t="s">
        <v>786</v>
      </c>
      <c r="G12" s="21">
        <v>20000</v>
      </c>
      <c r="H12" s="21">
        <v>0</v>
      </c>
      <c r="I12" s="21">
        <f>+G12+H12</f>
        <v>20000</v>
      </c>
      <c r="J12" s="21">
        <f t="shared" si="0"/>
        <v>574</v>
      </c>
      <c r="K12" s="21">
        <v>3514.48</v>
      </c>
      <c r="L12" s="21">
        <f t="shared" si="1"/>
        <v>608</v>
      </c>
      <c r="M12" s="21">
        <v>0</v>
      </c>
      <c r="N12" s="52">
        <f t="shared" si="2"/>
        <v>4696.4799999999996</v>
      </c>
      <c r="O12" s="52">
        <f t="shared" si="3"/>
        <v>15303.52</v>
      </c>
    </row>
    <row r="13" spans="1:15" ht="60" x14ac:dyDescent="0.25">
      <c r="A13" s="1">
        <v>6</v>
      </c>
      <c r="B13" s="4" t="s">
        <v>26</v>
      </c>
      <c r="C13" s="4" t="s">
        <v>1250</v>
      </c>
      <c r="D13" s="1" t="s">
        <v>1251</v>
      </c>
      <c r="E13" s="1" t="s">
        <v>1185</v>
      </c>
      <c r="F13" s="1" t="s">
        <v>787</v>
      </c>
      <c r="G13" s="21">
        <v>20000</v>
      </c>
      <c r="H13" s="21">
        <v>0</v>
      </c>
      <c r="I13" s="21">
        <v>20000</v>
      </c>
      <c r="J13" s="21">
        <f t="shared" si="0"/>
        <v>574</v>
      </c>
      <c r="K13" s="21">
        <v>3514.48</v>
      </c>
      <c r="L13" s="21">
        <f t="shared" si="1"/>
        <v>608</v>
      </c>
      <c r="M13" s="21">
        <v>0</v>
      </c>
      <c r="N13" s="52">
        <f t="shared" si="2"/>
        <v>4696.4799999999996</v>
      </c>
      <c r="O13" s="52">
        <f t="shared" si="3"/>
        <v>15303.52</v>
      </c>
    </row>
    <row r="14" spans="1:15" ht="30" x14ac:dyDescent="0.25">
      <c r="A14" s="1">
        <v>7</v>
      </c>
      <c r="B14" s="4" t="s">
        <v>1386</v>
      </c>
      <c r="C14" s="4" t="s">
        <v>1120</v>
      </c>
      <c r="D14" s="1" t="s">
        <v>1387</v>
      </c>
      <c r="E14" s="1" t="s">
        <v>1185</v>
      </c>
      <c r="F14" s="1" t="s">
        <v>787</v>
      </c>
      <c r="G14" s="41">
        <v>40000</v>
      </c>
      <c r="H14" s="41"/>
      <c r="I14" s="41">
        <v>40000</v>
      </c>
      <c r="J14" s="41"/>
      <c r="K14" s="41"/>
      <c r="L14" s="41"/>
      <c r="M14" s="41"/>
      <c r="N14" s="52">
        <f t="shared" si="2"/>
        <v>0</v>
      </c>
      <c r="O14" s="52">
        <f t="shared" si="3"/>
        <v>40000</v>
      </c>
    </row>
    <row r="15" spans="1:15" ht="35.25" customHeight="1" x14ac:dyDescent="0.25">
      <c r="A15" s="1">
        <v>8</v>
      </c>
      <c r="B15" s="4" t="s">
        <v>1252</v>
      </c>
      <c r="C15" s="4" t="s">
        <v>1086</v>
      </c>
      <c r="D15" s="1" t="s">
        <v>1253</v>
      </c>
      <c r="E15" s="1" t="s">
        <v>1185</v>
      </c>
      <c r="F15" s="1" t="s">
        <v>786</v>
      </c>
      <c r="G15" s="21">
        <v>40000</v>
      </c>
      <c r="H15" s="21">
        <v>0</v>
      </c>
      <c r="I15" s="21">
        <f t="shared" ref="I15:I21" si="4">+G15+H15</f>
        <v>40000</v>
      </c>
      <c r="J15" s="21">
        <f t="shared" si="0"/>
        <v>1148</v>
      </c>
      <c r="K15" s="21">
        <v>6958.22</v>
      </c>
      <c r="L15" s="21">
        <f t="shared" si="1"/>
        <v>1216</v>
      </c>
      <c r="M15" s="21">
        <v>0</v>
      </c>
      <c r="N15" s="52">
        <f t="shared" si="2"/>
        <v>9322.2200000000012</v>
      </c>
      <c r="O15" s="52">
        <f t="shared" si="3"/>
        <v>30677.78</v>
      </c>
    </row>
    <row r="16" spans="1:15" ht="34.5" customHeight="1" x14ac:dyDescent="0.25">
      <c r="A16" s="1">
        <v>9</v>
      </c>
      <c r="B16" s="1" t="s">
        <v>417</v>
      </c>
      <c r="C16" s="4" t="s">
        <v>1228</v>
      </c>
      <c r="D16" s="1" t="s">
        <v>1254</v>
      </c>
      <c r="E16" s="1" t="s">
        <v>1185</v>
      </c>
      <c r="F16" s="1" t="s">
        <v>787</v>
      </c>
      <c r="G16" s="21">
        <v>60000</v>
      </c>
      <c r="H16" s="21">
        <v>0</v>
      </c>
      <c r="I16" s="21">
        <f t="shared" si="4"/>
        <v>60000</v>
      </c>
      <c r="J16" s="21">
        <f t="shared" si="0"/>
        <v>1722</v>
      </c>
      <c r="K16" s="21">
        <v>12603.62</v>
      </c>
      <c r="L16" s="21">
        <f t="shared" si="1"/>
        <v>1824</v>
      </c>
      <c r="M16" s="21">
        <v>0</v>
      </c>
      <c r="N16" s="52">
        <f t="shared" si="2"/>
        <v>16149.62</v>
      </c>
      <c r="O16" s="52">
        <f t="shared" si="3"/>
        <v>43850.38</v>
      </c>
    </row>
    <row r="17" spans="1:15" ht="32.25" customHeight="1" x14ac:dyDescent="0.25">
      <c r="A17" s="1">
        <v>10</v>
      </c>
      <c r="B17" s="1" t="s">
        <v>22</v>
      </c>
      <c r="C17" s="4" t="s">
        <v>1255</v>
      </c>
      <c r="D17" s="1" t="s">
        <v>1256</v>
      </c>
      <c r="E17" s="1" t="s">
        <v>1185</v>
      </c>
      <c r="F17" s="1" t="s">
        <v>786</v>
      </c>
      <c r="G17" s="21">
        <v>30000</v>
      </c>
      <c r="H17" s="21">
        <v>0</v>
      </c>
      <c r="I17" s="21">
        <f t="shared" si="4"/>
        <v>30000</v>
      </c>
      <c r="J17" s="21">
        <f t="shared" si="0"/>
        <v>861</v>
      </c>
      <c r="K17" s="21">
        <v>7056.75</v>
      </c>
      <c r="L17" s="21">
        <f t="shared" si="1"/>
        <v>912</v>
      </c>
      <c r="M17" s="21">
        <v>0</v>
      </c>
      <c r="N17" s="52">
        <f t="shared" si="2"/>
        <v>8829.75</v>
      </c>
      <c r="O17" s="52">
        <f t="shared" si="3"/>
        <v>21170.25</v>
      </c>
    </row>
    <row r="18" spans="1:15" ht="30" x14ac:dyDescent="0.25">
      <c r="A18" s="1">
        <v>11</v>
      </c>
      <c r="B18" s="1" t="s">
        <v>703</v>
      </c>
      <c r="C18" s="1" t="s">
        <v>1130</v>
      </c>
      <c r="D18" s="1" t="s">
        <v>1257</v>
      </c>
      <c r="E18" s="1" t="s">
        <v>1185</v>
      </c>
      <c r="F18" s="1" t="s">
        <v>786</v>
      </c>
      <c r="G18" s="21">
        <v>60000</v>
      </c>
      <c r="H18" s="21">
        <v>0</v>
      </c>
      <c r="I18" s="21">
        <f t="shared" si="4"/>
        <v>60000</v>
      </c>
      <c r="J18" s="21">
        <f t="shared" si="0"/>
        <v>1722</v>
      </c>
      <c r="K18" s="21">
        <v>12333.6</v>
      </c>
      <c r="L18" s="21">
        <f t="shared" si="1"/>
        <v>1824</v>
      </c>
      <c r="M18" s="21">
        <v>0</v>
      </c>
      <c r="N18" s="52">
        <f t="shared" si="2"/>
        <v>15879.6</v>
      </c>
      <c r="O18" s="52">
        <f t="shared" si="3"/>
        <v>44120.4</v>
      </c>
    </row>
    <row r="19" spans="1:15" ht="36" customHeight="1" x14ac:dyDescent="0.25">
      <c r="A19" s="1">
        <v>12</v>
      </c>
      <c r="B19" s="1" t="s">
        <v>649</v>
      </c>
      <c r="C19" s="1" t="s">
        <v>1227</v>
      </c>
      <c r="D19" s="1" t="s">
        <v>1258</v>
      </c>
      <c r="E19" s="1" t="s">
        <v>1185</v>
      </c>
      <c r="F19" s="1" t="s">
        <v>786</v>
      </c>
      <c r="G19" s="21">
        <v>60000</v>
      </c>
      <c r="H19" s="21">
        <v>0</v>
      </c>
      <c r="I19" s="21">
        <f t="shared" si="4"/>
        <v>60000</v>
      </c>
      <c r="J19" s="21">
        <f t="shared" si="0"/>
        <v>1722</v>
      </c>
      <c r="K19" s="21">
        <v>12603.62</v>
      </c>
      <c r="L19" s="21">
        <f t="shared" si="1"/>
        <v>1824</v>
      </c>
      <c r="M19" s="21">
        <v>0</v>
      </c>
      <c r="N19" s="52">
        <f t="shared" si="2"/>
        <v>16149.62</v>
      </c>
      <c r="O19" s="52">
        <f t="shared" si="3"/>
        <v>43850.38</v>
      </c>
    </row>
    <row r="20" spans="1:15" ht="36" customHeight="1" x14ac:dyDescent="0.25">
      <c r="A20" s="1">
        <v>13</v>
      </c>
      <c r="B20" s="4" t="s">
        <v>574</v>
      </c>
      <c r="C20" s="4" t="s">
        <v>1227</v>
      </c>
      <c r="D20" s="4" t="s">
        <v>1105</v>
      </c>
      <c r="E20" s="1" t="s">
        <v>1185</v>
      </c>
      <c r="F20" s="1" t="s">
        <v>787</v>
      </c>
      <c r="G20" s="21">
        <v>24000</v>
      </c>
      <c r="H20" s="21">
        <v>0</v>
      </c>
      <c r="I20" s="21">
        <f t="shared" si="4"/>
        <v>24000</v>
      </c>
      <c r="J20" s="21">
        <f t="shared" si="0"/>
        <v>688.8</v>
      </c>
      <c r="K20" s="21">
        <v>0</v>
      </c>
      <c r="L20" s="21">
        <f t="shared" si="1"/>
        <v>729.6</v>
      </c>
      <c r="M20" s="21">
        <v>0</v>
      </c>
      <c r="N20" s="52">
        <f t="shared" si="2"/>
        <v>1418.4</v>
      </c>
      <c r="O20" s="52">
        <f t="shared" si="3"/>
        <v>22581.599999999999</v>
      </c>
    </row>
    <row r="21" spans="1:15" ht="36" customHeight="1" x14ac:dyDescent="0.25">
      <c r="A21" s="1">
        <v>14</v>
      </c>
      <c r="B21" s="4" t="s">
        <v>108</v>
      </c>
      <c r="C21" s="4" t="s">
        <v>1234</v>
      </c>
      <c r="D21" s="4" t="s">
        <v>31</v>
      </c>
      <c r="E21" s="1" t="s">
        <v>1185</v>
      </c>
      <c r="F21" s="1" t="s">
        <v>786</v>
      </c>
      <c r="G21" s="27">
        <v>25000</v>
      </c>
      <c r="H21" s="27">
        <v>0</v>
      </c>
      <c r="I21" s="27">
        <f t="shared" si="4"/>
        <v>25000</v>
      </c>
      <c r="J21" s="27">
        <f t="shared" si="0"/>
        <v>717.5</v>
      </c>
      <c r="K21" s="27">
        <v>4455.38</v>
      </c>
      <c r="L21" s="27">
        <f t="shared" si="1"/>
        <v>760</v>
      </c>
      <c r="M21" s="27">
        <v>0</v>
      </c>
      <c r="N21" s="52">
        <f t="shared" si="2"/>
        <v>5932.88</v>
      </c>
      <c r="O21" s="52">
        <f t="shared" si="3"/>
        <v>19067.12</v>
      </c>
    </row>
    <row r="22" spans="1:15" ht="36" customHeight="1" x14ac:dyDescent="0.25">
      <c r="A22" s="1">
        <v>15</v>
      </c>
      <c r="B22" s="4" t="s">
        <v>522</v>
      </c>
      <c r="C22" s="4" t="s">
        <v>580</v>
      </c>
      <c r="D22" s="4" t="s">
        <v>1388</v>
      </c>
      <c r="E22" s="1" t="s">
        <v>1185</v>
      </c>
      <c r="F22" s="1" t="s">
        <v>786</v>
      </c>
      <c r="G22" s="27">
        <v>10000</v>
      </c>
      <c r="H22" s="27"/>
      <c r="I22" s="27">
        <v>10000</v>
      </c>
      <c r="J22" s="52">
        <f>+I22*2.87%</f>
        <v>287</v>
      </c>
      <c r="K22" s="52">
        <v>4456.38</v>
      </c>
      <c r="L22" s="52">
        <f>+I22*3.04%</f>
        <v>304</v>
      </c>
      <c r="M22" s="52">
        <v>0</v>
      </c>
      <c r="N22" s="52">
        <f t="shared" si="2"/>
        <v>5047.38</v>
      </c>
      <c r="O22" s="52">
        <f t="shared" si="3"/>
        <v>4952.62</v>
      </c>
    </row>
    <row r="23" spans="1:15" ht="36" customHeight="1" x14ac:dyDescent="0.25">
      <c r="A23" s="1">
        <v>16</v>
      </c>
      <c r="B23" s="4" t="s">
        <v>1389</v>
      </c>
      <c r="C23" s="4" t="s">
        <v>894</v>
      </c>
      <c r="D23" s="4" t="s">
        <v>1371</v>
      </c>
      <c r="E23" s="1" t="s">
        <v>1185</v>
      </c>
      <c r="F23" s="1" t="s">
        <v>1390</v>
      </c>
      <c r="G23" s="41">
        <v>24000</v>
      </c>
      <c r="H23" s="41"/>
      <c r="I23" s="41">
        <v>24000</v>
      </c>
      <c r="J23" s="52">
        <f>+I23*2.87%</f>
        <v>688.8</v>
      </c>
      <c r="K23" s="52">
        <v>4457.38</v>
      </c>
      <c r="L23" s="52">
        <f>+I23*3.04%</f>
        <v>729.6</v>
      </c>
      <c r="M23" s="52">
        <v>0</v>
      </c>
      <c r="N23" s="52">
        <f t="shared" si="2"/>
        <v>5875.7800000000007</v>
      </c>
      <c r="O23" s="52">
        <f t="shared" si="3"/>
        <v>18124.22</v>
      </c>
    </row>
    <row r="24" spans="1:15" ht="36" customHeight="1" x14ac:dyDescent="0.25">
      <c r="B24" s="4"/>
      <c r="C24" s="4"/>
      <c r="D24" s="4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22.5" customHeight="1" x14ac:dyDescent="0.25">
      <c r="A25" s="50"/>
      <c r="G25" s="10">
        <f t="shared" ref="G25:O25" si="5">SUM(G8:G23)</f>
        <v>529700</v>
      </c>
      <c r="H25" s="10">
        <f t="shared" si="5"/>
        <v>0</v>
      </c>
      <c r="I25" s="10">
        <f t="shared" si="5"/>
        <v>529700</v>
      </c>
      <c r="J25" s="10">
        <f t="shared" si="5"/>
        <v>14054.384999999998</v>
      </c>
      <c r="K25" s="10">
        <f t="shared" si="5"/>
        <v>90731.900000000009</v>
      </c>
      <c r="L25" s="10">
        <f t="shared" si="5"/>
        <v>14886.880000000001</v>
      </c>
      <c r="M25" s="10">
        <f t="shared" si="5"/>
        <v>0</v>
      </c>
      <c r="N25" s="10">
        <f t="shared" si="5"/>
        <v>119673.16500000001</v>
      </c>
      <c r="O25" s="10">
        <f t="shared" si="5"/>
        <v>410026.83499999996</v>
      </c>
    </row>
    <row r="26" spans="1:15" ht="22.5" customHeight="1" x14ac:dyDescent="0.25">
      <c r="G26" s="30"/>
      <c r="H26" s="30"/>
      <c r="I26" s="30"/>
      <c r="J26" s="30"/>
      <c r="K26" s="30"/>
      <c r="L26" s="30"/>
      <c r="M26" s="30"/>
      <c r="N26" s="30"/>
      <c r="O26" s="30"/>
    </row>
    <row r="27" spans="1:15" ht="22.5" customHeight="1" x14ac:dyDescent="0.25">
      <c r="G27" s="31"/>
      <c r="H27" s="31"/>
      <c r="I27" s="30"/>
      <c r="J27" s="30"/>
      <c r="K27" s="30"/>
      <c r="L27" s="30"/>
      <c r="M27" s="30"/>
      <c r="N27" s="30"/>
      <c r="O27" s="30"/>
    </row>
    <row r="28" spans="1:15" ht="22.5" customHeight="1" x14ac:dyDescent="0.25">
      <c r="F28" s="12"/>
      <c r="G28" s="12"/>
      <c r="H28" s="12"/>
    </row>
    <row r="29" spans="1:15" ht="22.5" customHeight="1" x14ac:dyDescent="0.25">
      <c r="F29" s="55" t="s">
        <v>1341</v>
      </c>
      <c r="G29" s="55"/>
      <c r="H29" s="55"/>
    </row>
    <row r="30" spans="1:15" ht="22.5" customHeight="1" x14ac:dyDescent="0.25">
      <c r="F30" s="61" t="s">
        <v>946</v>
      </c>
      <c r="G30" s="61"/>
      <c r="H30" s="61"/>
    </row>
  </sheetData>
  <mergeCells count="6">
    <mergeCell ref="A2:O2"/>
    <mergeCell ref="A3:O3"/>
    <mergeCell ref="A4:O4"/>
    <mergeCell ref="A5:O5"/>
    <mergeCell ref="F29:H29"/>
    <mergeCell ref="F30:H30"/>
  </mergeCells>
  <pageMargins left="0.7" right="0.7" top="0.75" bottom="0.75" header="0.3" footer="0.3"/>
  <pageSetup paperSize="5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9"/>
  <sheetViews>
    <sheetView workbookViewId="0">
      <selection activeCell="C15" sqref="C15"/>
    </sheetView>
  </sheetViews>
  <sheetFormatPr baseColWidth="10" defaultRowHeight="15" x14ac:dyDescent="0.25"/>
  <cols>
    <col min="1" max="1" width="4.28515625" style="1" customWidth="1"/>
    <col min="2" max="2" width="35.5703125" style="1" customWidth="1"/>
    <col min="3" max="3" width="34.5703125" style="1" customWidth="1"/>
    <col min="4" max="4" width="17.28515625" style="1" customWidth="1"/>
    <col min="5" max="5" width="21.5703125" style="1" customWidth="1"/>
    <col min="6" max="6" width="33.140625" style="37" bestFit="1" customWidth="1"/>
    <col min="7" max="7" width="18.140625" style="1" customWidth="1"/>
    <col min="8" max="8" width="11.140625" style="1" customWidth="1"/>
    <col min="9" max="9" width="13.5703125" style="1" customWidth="1"/>
    <col min="10" max="10" width="10.85546875" style="37" customWidth="1"/>
    <col min="11" max="11" width="11.42578125" style="1" customWidth="1"/>
    <col min="12" max="12" width="11.85546875" style="1" customWidth="1"/>
    <col min="13" max="13" width="13.7109375" style="1" customWidth="1"/>
    <col min="14" max="14" width="9.85546875" style="1" customWidth="1"/>
    <col min="15" max="15" width="10.7109375" style="1" customWidth="1"/>
    <col min="16" max="16" width="11.42578125" style="1"/>
    <col min="17" max="17" width="14.5703125" style="1" customWidth="1"/>
    <col min="18" max="16384" width="11.42578125" style="1"/>
  </cols>
  <sheetData>
    <row r="1" spans="1:15" ht="72.75" customHeight="1" x14ac:dyDescent="0.25"/>
    <row r="2" spans="1:15" x14ac:dyDescent="0.25">
      <c r="B2" s="55" t="s">
        <v>782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x14ac:dyDescent="0.25">
      <c r="B3" s="55" t="s">
        <v>783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.75" x14ac:dyDescent="0.25">
      <c r="B4" s="58" t="s">
        <v>784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ht="21" x14ac:dyDescent="0.35">
      <c r="A5" s="60" t="s">
        <v>1406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5" ht="30" x14ac:dyDescent="0.25">
      <c r="D6" s="24" t="s">
        <v>0</v>
      </c>
      <c r="E6" s="26" t="s">
        <v>1</v>
      </c>
      <c r="F6" s="36" t="s">
        <v>2</v>
      </c>
      <c r="G6" s="21"/>
      <c r="H6" s="21" t="s">
        <v>5</v>
      </c>
      <c r="I6" s="21"/>
      <c r="J6" s="35"/>
      <c r="K6" s="21"/>
      <c r="L6" s="21"/>
      <c r="M6" s="21"/>
      <c r="N6" s="21"/>
      <c r="O6" s="21"/>
    </row>
    <row r="7" spans="1:15" ht="30" x14ac:dyDescent="0.25">
      <c r="A7" s="23" t="s">
        <v>947</v>
      </c>
      <c r="B7" s="23" t="s">
        <v>7</v>
      </c>
      <c r="C7" s="23" t="s">
        <v>8</v>
      </c>
      <c r="D7" s="23" t="s">
        <v>9</v>
      </c>
      <c r="E7" s="23" t="s">
        <v>10</v>
      </c>
      <c r="F7" s="3" t="s">
        <v>785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28.5" customHeight="1" x14ac:dyDescent="0.25">
      <c r="A8" s="1">
        <v>1</v>
      </c>
      <c r="B8" s="1" t="s">
        <v>1004</v>
      </c>
      <c r="C8" s="1" t="s">
        <v>1242</v>
      </c>
      <c r="D8" s="1" t="s">
        <v>1005</v>
      </c>
      <c r="E8" s="1" t="s">
        <v>951</v>
      </c>
      <c r="F8" s="37" t="s">
        <v>786</v>
      </c>
      <c r="G8" s="21">
        <v>35000</v>
      </c>
      <c r="H8" s="21">
        <v>0</v>
      </c>
      <c r="I8" s="21">
        <f t="shared" ref="I8:I43" si="0">+G8+H8</f>
        <v>35000</v>
      </c>
      <c r="J8" s="35">
        <f t="shared" ref="J8:J47" si="1">+I8*2.87%</f>
        <v>1004.5</v>
      </c>
      <c r="K8" s="21">
        <v>0</v>
      </c>
      <c r="L8" s="21">
        <f t="shared" ref="L8:L47" si="2">+I8*3.04%</f>
        <v>1064</v>
      </c>
      <c r="M8" s="21">
        <f>25+2158</f>
        <v>2183</v>
      </c>
      <c r="N8" s="21">
        <f t="shared" ref="N8:N44" si="3">+J8+K8+L8+M8</f>
        <v>4251.5</v>
      </c>
      <c r="O8" s="21">
        <f>+I8-N8</f>
        <v>30748.5</v>
      </c>
    </row>
    <row r="9" spans="1:15" ht="30" x14ac:dyDescent="0.25">
      <c r="A9" s="1">
        <v>2</v>
      </c>
      <c r="B9" s="1" t="s">
        <v>1151</v>
      </c>
      <c r="C9" s="1" t="s">
        <v>689</v>
      </c>
      <c r="D9" s="1" t="s">
        <v>21</v>
      </c>
      <c r="E9" s="1" t="s">
        <v>951</v>
      </c>
      <c r="F9" s="37" t="s">
        <v>786</v>
      </c>
      <c r="G9" s="21">
        <v>50000</v>
      </c>
      <c r="H9" s="21">
        <v>0</v>
      </c>
      <c r="I9" s="21">
        <f>+G9+H9</f>
        <v>50000</v>
      </c>
      <c r="J9" s="35">
        <f>+I9*2.87%</f>
        <v>1435</v>
      </c>
      <c r="K9" s="21">
        <v>1854</v>
      </c>
      <c r="L9" s="21">
        <f>+I9*3.04%</f>
        <v>1520</v>
      </c>
      <c r="M9" s="21">
        <f>1659+25</f>
        <v>1684</v>
      </c>
      <c r="N9" s="21">
        <f>+J9+K9+L9+M9</f>
        <v>6493</v>
      </c>
      <c r="O9" s="21">
        <f>+I9-N9</f>
        <v>43507</v>
      </c>
    </row>
    <row r="10" spans="1:15" ht="45" x14ac:dyDescent="0.25">
      <c r="A10" s="1">
        <v>3</v>
      </c>
      <c r="B10" s="1" t="s">
        <v>1006</v>
      </c>
      <c r="C10" s="1" t="s">
        <v>1242</v>
      </c>
      <c r="D10" s="1" t="s">
        <v>1007</v>
      </c>
      <c r="E10" s="1" t="s">
        <v>951</v>
      </c>
      <c r="F10" s="37" t="s">
        <v>786</v>
      </c>
      <c r="G10" s="21">
        <v>35000</v>
      </c>
      <c r="H10" s="21">
        <v>0</v>
      </c>
      <c r="I10" s="21">
        <f t="shared" si="0"/>
        <v>35000</v>
      </c>
      <c r="J10" s="35">
        <f t="shared" si="1"/>
        <v>1004.5</v>
      </c>
      <c r="K10" s="21">
        <v>0</v>
      </c>
      <c r="L10" s="21">
        <f t="shared" si="2"/>
        <v>1064</v>
      </c>
      <c r="M10" s="21">
        <v>25</v>
      </c>
      <c r="N10" s="21">
        <f t="shared" si="3"/>
        <v>2093.5</v>
      </c>
      <c r="O10" s="21">
        <f t="shared" ref="O10:O44" si="4">+I10-N10</f>
        <v>32906.5</v>
      </c>
    </row>
    <row r="11" spans="1:15" ht="30" x14ac:dyDescent="0.25">
      <c r="A11" s="1">
        <v>4</v>
      </c>
      <c r="B11" s="4" t="s">
        <v>868</v>
      </c>
      <c r="C11" s="4" t="s">
        <v>1277</v>
      </c>
      <c r="D11" s="4" t="s">
        <v>859</v>
      </c>
      <c r="E11" s="4" t="s">
        <v>780</v>
      </c>
      <c r="F11" s="4" t="s">
        <v>787</v>
      </c>
      <c r="G11" s="5">
        <v>50000</v>
      </c>
      <c r="H11" s="5">
        <v>0</v>
      </c>
      <c r="I11" s="5">
        <f t="shared" si="0"/>
        <v>50000</v>
      </c>
      <c r="J11" s="5">
        <f t="shared" si="1"/>
        <v>1435</v>
      </c>
      <c r="K11" s="5">
        <v>1854</v>
      </c>
      <c r="L11" s="5">
        <f t="shared" si="2"/>
        <v>1520</v>
      </c>
      <c r="M11" s="5">
        <v>25</v>
      </c>
      <c r="N11" s="5">
        <f t="shared" si="3"/>
        <v>4834</v>
      </c>
      <c r="O11" s="5">
        <f t="shared" si="4"/>
        <v>45166</v>
      </c>
    </row>
    <row r="12" spans="1:15" ht="30" x14ac:dyDescent="0.25">
      <c r="A12" s="1">
        <v>5</v>
      </c>
      <c r="B12" s="1" t="s">
        <v>1149</v>
      </c>
      <c r="C12" s="1" t="s">
        <v>1243</v>
      </c>
      <c r="D12" s="1" t="s">
        <v>94</v>
      </c>
      <c r="E12" s="1" t="s">
        <v>951</v>
      </c>
      <c r="F12" s="37" t="s">
        <v>787</v>
      </c>
      <c r="G12" s="21">
        <v>35000</v>
      </c>
      <c r="H12" s="21">
        <v>0</v>
      </c>
      <c r="I12" s="21">
        <f t="shared" si="0"/>
        <v>35000</v>
      </c>
      <c r="J12" s="35">
        <f t="shared" si="1"/>
        <v>1004.5</v>
      </c>
      <c r="K12" s="21">
        <v>0</v>
      </c>
      <c r="L12" s="21">
        <f t="shared" si="2"/>
        <v>1064</v>
      </c>
      <c r="M12" s="21">
        <v>25</v>
      </c>
      <c r="N12" s="21">
        <f t="shared" si="3"/>
        <v>2093.5</v>
      </c>
      <c r="O12" s="21">
        <f t="shared" si="4"/>
        <v>32906.5</v>
      </c>
    </row>
    <row r="13" spans="1:15" ht="30" x14ac:dyDescent="0.25">
      <c r="A13" s="1">
        <v>6</v>
      </c>
      <c r="B13" s="1" t="s">
        <v>1010</v>
      </c>
      <c r="C13" s="1" t="s">
        <v>1244</v>
      </c>
      <c r="D13" s="1" t="s">
        <v>45</v>
      </c>
      <c r="E13" s="1" t="s">
        <v>951</v>
      </c>
      <c r="F13" s="37" t="s">
        <v>787</v>
      </c>
      <c r="G13" s="21">
        <v>25000</v>
      </c>
      <c r="H13" s="21">
        <v>0</v>
      </c>
      <c r="I13" s="21">
        <f t="shared" si="0"/>
        <v>25000</v>
      </c>
      <c r="J13" s="35">
        <f t="shared" si="1"/>
        <v>717.5</v>
      </c>
      <c r="K13" s="21">
        <v>0</v>
      </c>
      <c r="L13" s="21">
        <f t="shared" si="2"/>
        <v>760</v>
      </c>
      <c r="M13" s="21">
        <v>25</v>
      </c>
      <c r="N13" s="21">
        <f t="shared" si="3"/>
        <v>1502.5</v>
      </c>
      <c r="O13" s="21">
        <f t="shared" si="4"/>
        <v>23497.5</v>
      </c>
    </row>
    <row r="14" spans="1:15" ht="43.5" customHeight="1" x14ac:dyDescent="0.25">
      <c r="A14" s="1">
        <v>7</v>
      </c>
      <c r="B14" s="1" t="s">
        <v>1003</v>
      </c>
      <c r="C14" s="1" t="s">
        <v>1234</v>
      </c>
      <c r="D14" s="1" t="s">
        <v>94</v>
      </c>
      <c r="E14" s="1" t="s">
        <v>951</v>
      </c>
      <c r="F14" s="37" t="s">
        <v>786</v>
      </c>
      <c r="G14" s="21">
        <v>35000</v>
      </c>
      <c r="H14" s="21">
        <v>0</v>
      </c>
      <c r="I14" s="21">
        <f>+G14+H14</f>
        <v>35000</v>
      </c>
      <c r="J14" s="35">
        <f>+I14*2.87%</f>
        <v>1004.5</v>
      </c>
      <c r="K14" s="21">
        <v>0</v>
      </c>
      <c r="L14" s="21">
        <f>+I14*3.04%</f>
        <v>1064</v>
      </c>
      <c r="M14" s="21">
        <v>25</v>
      </c>
      <c r="N14" s="21">
        <f>+J14+K14+L14+M14</f>
        <v>2093.5</v>
      </c>
      <c r="O14" s="21">
        <f>+I14-N14</f>
        <v>32906.5</v>
      </c>
    </row>
    <row r="15" spans="1:15" ht="30" x14ac:dyDescent="0.25">
      <c r="A15" s="1">
        <v>8</v>
      </c>
      <c r="B15" s="1" t="s">
        <v>1013</v>
      </c>
      <c r="C15" s="1" t="s">
        <v>1234</v>
      </c>
      <c r="D15" s="1" t="s">
        <v>526</v>
      </c>
      <c r="E15" s="1" t="s">
        <v>951</v>
      </c>
      <c r="F15" s="37" t="s">
        <v>786</v>
      </c>
      <c r="G15" s="21">
        <v>15000</v>
      </c>
      <c r="H15" s="21">
        <v>0</v>
      </c>
      <c r="I15" s="21">
        <f t="shared" si="0"/>
        <v>15000</v>
      </c>
      <c r="J15" s="35">
        <f t="shared" si="1"/>
        <v>430.5</v>
      </c>
      <c r="K15" s="21">
        <v>0</v>
      </c>
      <c r="L15" s="21">
        <f t="shared" si="2"/>
        <v>456</v>
      </c>
      <c r="M15" s="21">
        <v>25</v>
      </c>
      <c r="N15" s="21">
        <f t="shared" si="3"/>
        <v>911.5</v>
      </c>
      <c r="O15" s="21">
        <f t="shared" si="4"/>
        <v>14088.5</v>
      </c>
    </row>
    <row r="16" spans="1:15" ht="30" x14ac:dyDescent="0.25">
      <c r="A16" s="1">
        <v>9</v>
      </c>
      <c r="B16" s="1" t="s">
        <v>1014</v>
      </c>
      <c r="C16" s="1" t="s">
        <v>1234</v>
      </c>
      <c r="D16" s="1" t="s">
        <v>526</v>
      </c>
      <c r="E16" s="1" t="s">
        <v>951</v>
      </c>
      <c r="F16" s="37" t="s">
        <v>786</v>
      </c>
      <c r="G16" s="21">
        <v>15000</v>
      </c>
      <c r="H16" s="21">
        <v>0</v>
      </c>
      <c r="I16" s="21">
        <f t="shared" si="0"/>
        <v>15000</v>
      </c>
      <c r="J16" s="35">
        <f t="shared" si="1"/>
        <v>430.5</v>
      </c>
      <c r="K16" s="21">
        <v>0</v>
      </c>
      <c r="L16" s="21">
        <f t="shared" si="2"/>
        <v>456</v>
      </c>
      <c r="M16" s="21">
        <v>25</v>
      </c>
      <c r="N16" s="21">
        <f>+J16+K16+L16+M16</f>
        <v>911.5</v>
      </c>
      <c r="O16" s="21">
        <f t="shared" si="4"/>
        <v>14088.5</v>
      </c>
    </row>
    <row r="17" spans="1:15" ht="30" x14ac:dyDescent="0.25">
      <c r="A17" s="1">
        <v>10</v>
      </c>
      <c r="B17" s="1" t="s">
        <v>1150</v>
      </c>
      <c r="C17" s="1" t="s">
        <v>1234</v>
      </c>
      <c r="D17" s="1" t="s">
        <v>21</v>
      </c>
      <c r="E17" s="1" t="s">
        <v>951</v>
      </c>
      <c r="F17" s="37" t="s">
        <v>786</v>
      </c>
      <c r="G17" s="21">
        <v>40000</v>
      </c>
      <c r="H17" s="21">
        <v>0</v>
      </c>
      <c r="I17" s="21">
        <f t="shared" si="0"/>
        <v>40000</v>
      </c>
      <c r="J17" s="35">
        <f t="shared" si="1"/>
        <v>1148</v>
      </c>
      <c r="K17" s="21">
        <v>442.65</v>
      </c>
      <c r="L17" s="21">
        <f t="shared" si="2"/>
        <v>1216</v>
      </c>
      <c r="M17" s="21">
        <v>25</v>
      </c>
      <c r="N17" s="21">
        <f t="shared" si="3"/>
        <v>2831.65</v>
      </c>
      <c r="O17" s="21">
        <f t="shared" si="4"/>
        <v>37168.35</v>
      </c>
    </row>
    <row r="18" spans="1:15" ht="30" x14ac:dyDescent="0.25">
      <c r="A18" s="1">
        <v>11</v>
      </c>
      <c r="B18" s="1" t="s">
        <v>1379</v>
      </c>
      <c r="C18" s="1" t="s">
        <v>1380</v>
      </c>
      <c r="D18" s="1" t="s">
        <v>873</v>
      </c>
      <c r="E18" s="1" t="s">
        <v>951</v>
      </c>
      <c r="F18" s="41" t="s">
        <v>786</v>
      </c>
      <c r="G18" s="41">
        <v>50000</v>
      </c>
      <c r="H18" s="41"/>
      <c r="I18" s="41">
        <v>50000</v>
      </c>
      <c r="J18" s="41">
        <f t="shared" si="1"/>
        <v>1435</v>
      </c>
      <c r="K18" s="41">
        <v>1854</v>
      </c>
      <c r="L18" s="41">
        <f>+I18*3.04%</f>
        <v>1520</v>
      </c>
      <c r="M18" s="41">
        <v>25</v>
      </c>
      <c r="N18" s="41">
        <f t="shared" ref="N18:N25" si="5">+J18+K18+L18+M18</f>
        <v>4834</v>
      </c>
      <c r="O18" s="41">
        <f t="shared" ref="O18:O25" si="6">+I18-N18</f>
        <v>45166</v>
      </c>
    </row>
    <row r="19" spans="1:15" ht="30" x14ac:dyDescent="0.25">
      <c r="A19" s="1">
        <v>12</v>
      </c>
      <c r="B19" s="1" t="s">
        <v>1381</v>
      </c>
      <c r="C19" s="1" t="s">
        <v>1382</v>
      </c>
      <c r="D19" s="1" t="s">
        <v>873</v>
      </c>
      <c r="E19" s="1" t="s">
        <v>951</v>
      </c>
      <c r="F19" s="41" t="s">
        <v>786</v>
      </c>
      <c r="G19" s="41">
        <v>50000</v>
      </c>
      <c r="H19" s="41"/>
      <c r="I19" s="41">
        <v>50000</v>
      </c>
      <c r="J19" s="41">
        <f>+I19*2.87%</f>
        <v>1435</v>
      </c>
      <c r="K19" s="41">
        <v>1854</v>
      </c>
      <c r="L19" s="41">
        <f t="shared" si="2"/>
        <v>1520</v>
      </c>
      <c r="M19" s="41">
        <v>25</v>
      </c>
      <c r="N19" s="41">
        <f t="shared" si="5"/>
        <v>4834</v>
      </c>
      <c r="O19" s="41">
        <f t="shared" si="6"/>
        <v>45166</v>
      </c>
    </row>
    <row r="20" spans="1:15" ht="30" x14ac:dyDescent="0.25">
      <c r="A20" s="1">
        <v>13</v>
      </c>
      <c r="B20" s="1" t="s">
        <v>1383</v>
      </c>
      <c r="C20" s="1" t="s">
        <v>1382</v>
      </c>
      <c r="D20" s="1" t="s">
        <v>873</v>
      </c>
      <c r="E20" s="1" t="s">
        <v>951</v>
      </c>
      <c r="F20" s="41" t="s">
        <v>786</v>
      </c>
      <c r="G20" s="41">
        <v>50000</v>
      </c>
      <c r="H20" s="41"/>
      <c r="I20" s="41">
        <v>50000</v>
      </c>
      <c r="J20" s="41">
        <f t="shared" si="1"/>
        <v>1435</v>
      </c>
      <c r="K20" s="41">
        <v>1854</v>
      </c>
      <c r="L20" s="41">
        <f t="shared" si="2"/>
        <v>1520</v>
      </c>
      <c r="M20" s="41">
        <v>25</v>
      </c>
      <c r="N20" s="41">
        <f t="shared" si="5"/>
        <v>4834</v>
      </c>
      <c r="O20" s="41">
        <f t="shared" si="6"/>
        <v>45166</v>
      </c>
    </row>
    <row r="21" spans="1:15" ht="30" x14ac:dyDescent="0.25">
      <c r="A21" s="1">
        <v>14</v>
      </c>
      <c r="B21" s="1" t="s">
        <v>1015</v>
      </c>
      <c r="C21" s="1" t="s">
        <v>1234</v>
      </c>
      <c r="D21" s="1" t="s">
        <v>526</v>
      </c>
      <c r="E21" s="1" t="s">
        <v>951</v>
      </c>
      <c r="F21" s="37" t="s">
        <v>787</v>
      </c>
      <c r="G21" s="21">
        <v>15000</v>
      </c>
      <c r="H21" s="21">
        <v>0</v>
      </c>
      <c r="I21" s="21">
        <f>+G21+H21</f>
        <v>15000</v>
      </c>
      <c r="J21" s="35">
        <f>+I21*2.87%</f>
        <v>430.5</v>
      </c>
      <c r="K21" s="21">
        <v>0</v>
      </c>
      <c r="L21" s="21">
        <f>+I21*3.04%</f>
        <v>456</v>
      </c>
      <c r="M21" s="21">
        <v>25</v>
      </c>
      <c r="N21" s="21">
        <f t="shared" si="5"/>
        <v>911.5</v>
      </c>
      <c r="O21" s="21">
        <f t="shared" si="6"/>
        <v>14088.5</v>
      </c>
    </row>
    <row r="22" spans="1:15" ht="30" x14ac:dyDescent="0.25">
      <c r="A22" s="1">
        <v>15</v>
      </c>
      <c r="B22" s="4" t="s">
        <v>875</v>
      </c>
      <c r="C22" s="4" t="s">
        <v>1234</v>
      </c>
      <c r="D22" s="4" t="s">
        <v>859</v>
      </c>
      <c r="E22" s="4" t="s">
        <v>951</v>
      </c>
      <c r="F22" s="4" t="s">
        <v>794</v>
      </c>
      <c r="G22" s="5">
        <v>50000</v>
      </c>
      <c r="H22" s="5">
        <v>0</v>
      </c>
      <c r="I22" s="5">
        <f>+G22+H22</f>
        <v>50000</v>
      </c>
      <c r="J22" s="5">
        <f>+I22*2.87%</f>
        <v>1435</v>
      </c>
      <c r="K22" s="5">
        <v>1854</v>
      </c>
      <c r="L22" s="5">
        <f>+I22*3.04%</f>
        <v>1520</v>
      </c>
      <c r="M22" s="5">
        <f>25+7207.28</f>
        <v>7232.28</v>
      </c>
      <c r="N22" s="5">
        <f t="shared" si="5"/>
        <v>12041.279999999999</v>
      </c>
      <c r="O22" s="5">
        <f t="shared" si="6"/>
        <v>37958.720000000001</v>
      </c>
    </row>
    <row r="23" spans="1:15" ht="30" x14ac:dyDescent="0.25">
      <c r="A23" s="1">
        <v>16</v>
      </c>
      <c r="B23" s="1" t="s">
        <v>1008</v>
      </c>
      <c r="C23" s="1" t="s">
        <v>1233</v>
      </c>
      <c r="D23" s="1" t="s">
        <v>1009</v>
      </c>
      <c r="E23" s="1" t="s">
        <v>951</v>
      </c>
      <c r="F23" s="37" t="s">
        <v>786</v>
      </c>
      <c r="G23" s="21">
        <v>15000</v>
      </c>
      <c r="H23" s="21">
        <v>0</v>
      </c>
      <c r="I23" s="21">
        <f>+G23+H23</f>
        <v>15000</v>
      </c>
      <c r="J23" s="35">
        <f>+I23*2.87%</f>
        <v>430.5</v>
      </c>
      <c r="K23" s="21">
        <v>0</v>
      </c>
      <c r="L23" s="21">
        <f>+I23*3.04%</f>
        <v>456</v>
      </c>
      <c r="M23" s="21">
        <v>25</v>
      </c>
      <c r="N23" s="21">
        <f t="shared" si="5"/>
        <v>911.5</v>
      </c>
      <c r="O23" s="21">
        <f t="shared" si="6"/>
        <v>14088.5</v>
      </c>
    </row>
    <row r="24" spans="1:15" ht="30" x14ac:dyDescent="0.25">
      <c r="A24" s="1">
        <v>17</v>
      </c>
      <c r="B24" s="1" t="s">
        <v>1011</v>
      </c>
      <c r="C24" s="44" t="s">
        <v>1233</v>
      </c>
      <c r="D24" s="1" t="s">
        <v>1009</v>
      </c>
      <c r="E24" s="1" t="s">
        <v>951</v>
      </c>
      <c r="F24" s="37" t="s">
        <v>786</v>
      </c>
      <c r="G24" s="21">
        <v>15000</v>
      </c>
      <c r="H24" s="21">
        <v>0</v>
      </c>
      <c r="I24" s="21">
        <f>+G24+H24</f>
        <v>15000</v>
      </c>
      <c r="J24" s="35">
        <f>+I24*2.87%</f>
        <v>430.5</v>
      </c>
      <c r="K24" s="21">
        <v>0</v>
      </c>
      <c r="L24" s="21">
        <f>+I24*3.04%</f>
        <v>456</v>
      </c>
      <c r="M24" s="21">
        <v>25</v>
      </c>
      <c r="N24" s="21">
        <f t="shared" si="5"/>
        <v>911.5</v>
      </c>
      <c r="O24" s="21">
        <f t="shared" si="6"/>
        <v>14088.5</v>
      </c>
    </row>
    <row r="25" spans="1:15" ht="30" x14ac:dyDescent="0.25">
      <c r="A25" s="1">
        <v>18</v>
      </c>
      <c r="B25" s="1" t="s">
        <v>1012</v>
      </c>
      <c r="C25" s="44" t="s">
        <v>1233</v>
      </c>
      <c r="D25" s="1" t="s">
        <v>1009</v>
      </c>
      <c r="E25" s="1" t="s">
        <v>951</v>
      </c>
      <c r="F25" s="37" t="s">
        <v>786</v>
      </c>
      <c r="G25" s="21">
        <v>15000</v>
      </c>
      <c r="H25" s="21">
        <v>0</v>
      </c>
      <c r="I25" s="21">
        <f>+G25+H25</f>
        <v>15000</v>
      </c>
      <c r="J25" s="35">
        <f>+I25*2.87%</f>
        <v>430.5</v>
      </c>
      <c r="K25" s="21">
        <v>0</v>
      </c>
      <c r="L25" s="21">
        <f>+I25*3.04%</f>
        <v>456</v>
      </c>
      <c r="M25" s="21">
        <v>25</v>
      </c>
      <c r="N25" s="21">
        <f t="shared" si="5"/>
        <v>911.5</v>
      </c>
      <c r="O25" s="21">
        <f t="shared" si="6"/>
        <v>14088.5</v>
      </c>
    </row>
    <row r="26" spans="1:15" ht="30" x14ac:dyDescent="0.25">
      <c r="A26" s="1">
        <v>19</v>
      </c>
      <c r="B26" s="1" t="s">
        <v>1016</v>
      </c>
      <c r="C26" s="1" t="s">
        <v>1233</v>
      </c>
      <c r="D26" s="1" t="s">
        <v>1017</v>
      </c>
      <c r="E26" s="1" t="s">
        <v>951</v>
      </c>
      <c r="F26" s="37" t="s">
        <v>786</v>
      </c>
      <c r="G26" s="21">
        <v>11000</v>
      </c>
      <c r="H26" s="21">
        <v>0</v>
      </c>
      <c r="I26" s="21">
        <f t="shared" si="0"/>
        <v>11000</v>
      </c>
      <c r="J26" s="35">
        <f t="shared" si="1"/>
        <v>315.7</v>
      </c>
      <c r="K26" s="21">
        <v>0</v>
      </c>
      <c r="L26" s="21">
        <f t="shared" si="2"/>
        <v>334.4</v>
      </c>
      <c r="M26" s="21">
        <v>25</v>
      </c>
      <c r="N26" s="21">
        <f t="shared" si="3"/>
        <v>675.09999999999991</v>
      </c>
      <c r="O26" s="21">
        <f t="shared" si="4"/>
        <v>10324.9</v>
      </c>
    </row>
    <row r="27" spans="1:15" ht="30" x14ac:dyDescent="0.25">
      <c r="A27" s="1">
        <v>20</v>
      </c>
      <c r="B27" s="1" t="s">
        <v>1018</v>
      </c>
      <c r="C27" s="1" t="s">
        <v>1233</v>
      </c>
      <c r="D27" s="1" t="s">
        <v>1017</v>
      </c>
      <c r="E27" s="1" t="s">
        <v>951</v>
      </c>
      <c r="F27" s="37" t="s">
        <v>786</v>
      </c>
      <c r="G27" s="21">
        <v>11000</v>
      </c>
      <c r="H27" s="21">
        <v>0</v>
      </c>
      <c r="I27" s="21">
        <f t="shared" si="0"/>
        <v>11000</v>
      </c>
      <c r="J27" s="35">
        <f t="shared" si="1"/>
        <v>315.7</v>
      </c>
      <c r="K27" s="21">
        <v>0</v>
      </c>
      <c r="L27" s="21">
        <f t="shared" si="2"/>
        <v>334.4</v>
      </c>
      <c r="M27" s="21">
        <v>25</v>
      </c>
      <c r="N27" s="21">
        <f t="shared" si="3"/>
        <v>675.09999999999991</v>
      </c>
      <c r="O27" s="21">
        <f t="shared" si="4"/>
        <v>10324.9</v>
      </c>
    </row>
    <row r="28" spans="1:15" ht="30" x14ac:dyDescent="0.25">
      <c r="A28" s="1">
        <v>21</v>
      </c>
      <c r="B28" s="1" t="s">
        <v>1019</v>
      </c>
      <c r="C28" s="1" t="s">
        <v>1233</v>
      </c>
      <c r="D28" s="1" t="s">
        <v>1017</v>
      </c>
      <c r="E28" s="1" t="s">
        <v>951</v>
      </c>
      <c r="F28" s="37" t="s">
        <v>786</v>
      </c>
      <c r="G28" s="21">
        <v>11000</v>
      </c>
      <c r="H28" s="21">
        <v>0</v>
      </c>
      <c r="I28" s="21">
        <f t="shared" si="0"/>
        <v>11000</v>
      </c>
      <c r="J28" s="35">
        <f t="shared" si="1"/>
        <v>315.7</v>
      </c>
      <c r="K28" s="21">
        <v>0</v>
      </c>
      <c r="L28" s="21">
        <f t="shared" si="2"/>
        <v>334.4</v>
      </c>
      <c r="M28" s="21">
        <v>25</v>
      </c>
      <c r="N28" s="21">
        <f t="shared" si="3"/>
        <v>675.09999999999991</v>
      </c>
      <c r="O28" s="21">
        <f t="shared" si="4"/>
        <v>10324.9</v>
      </c>
    </row>
    <row r="29" spans="1:15" ht="30" x14ac:dyDescent="0.25">
      <c r="A29" s="1">
        <v>22</v>
      </c>
      <c r="B29" s="1" t="s">
        <v>1020</v>
      </c>
      <c r="C29" s="1" t="s">
        <v>1233</v>
      </c>
      <c r="D29" s="1" t="s">
        <v>94</v>
      </c>
      <c r="E29" s="1" t="s">
        <v>951</v>
      </c>
      <c r="F29" s="37" t="s">
        <v>786</v>
      </c>
      <c r="G29" s="21">
        <v>35000</v>
      </c>
      <c r="H29" s="21">
        <v>0</v>
      </c>
      <c r="I29" s="21">
        <f t="shared" si="0"/>
        <v>35000</v>
      </c>
      <c r="J29" s="35">
        <f t="shared" si="1"/>
        <v>1004.5</v>
      </c>
      <c r="K29" s="21">
        <v>0</v>
      </c>
      <c r="L29" s="21">
        <f t="shared" si="2"/>
        <v>1064</v>
      </c>
      <c r="M29" s="21">
        <v>25</v>
      </c>
      <c r="N29" s="21">
        <f t="shared" si="3"/>
        <v>2093.5</v>
      </c>
      <c r="O29" s="21">
        <f t="shared" si="4"/>
        <v>32906.5</v>
      </c>
    </row>
    <row r="30" spans="1:15" ht="30" x14ac:dyDescent="0.25">
      <c r="A30" s="1">
        <v>23</v>
      </c>
      <c r="B30" s="1" t="s">
        <v>1021</v>
      </c>
      <c r="C30" s="1" t="s">
        <v>1233</v>
      </c>
      <c r="D30" s="1" t="s">
        <v>1017</v>
      </c>
      <c r="E30" s="1" t="s">
        <v>951</v>
      </c>
      <c r="F30" s="37" t="s">
        <v>786</v>
      </c>
      <c r="G30" s="21">
        <v>11000</v>
      </c>
      <c r="H30" s="21">
        <v>0</v>
      </c>
      <c r="I30" s="21">
        <f t="shared" si="0"/>
        <v>11000</v>
      </c>
      <c r="J30" s="35">
        <f t="shared" si="1"/>
        <v>315.7</v>
      </c>
      <c r="K30" s="21">
        <v>0</v>
      </c>
      <c r="L30" s="21">
        <f t="shared" si="2"/>
        <v>334.4</v>
      </c>
      <c r="M30" s="21">
        <v>25</v>
      </c>
      <c r="N30" s="21">
        <f t="shared" si="3"/>
        <v>675.09999999999991</v>
      </c>
      <c r="O30" s="21">
        <f t="shared" si="4"/>
        <v>10324.9</v>
      </c>
    </row>
    <row r="31" spans="1:15" ht="30" x14ac:dyDescent="0.25">
      <c r="A31" s="1">
        <v>24</v>
      </c>
      <c r="B31" s="1" t="s">
        <v>1022</v>
      </c>
      <c r="C31" s="1" t="s">
        <v>1233</v>
      </c>
      <c r="D31" s="1" t="s">
        <v>1017</v>
      </c>
      <c r="E31" s="1" t="s">
        <v>951</v>
      </c>
      <c r="F31" s="37" t="s">
        <v>786</v>
      </c>
      <c r="G31" s="21">
        <v>11000</v>
      </c>
      <c r="H31" s="21">
        <v>0</v>
      </c>
      <c r="I31" s="21">
        <f t="shared" si="0"/>
        <v>11000</v>
      </c>
      <c r="J31" s="35">
        <f t="shared" si="1"/>
        <v>315.7</v>
      </c>
      <c r="K31" s="21">
        <v>0</v>
      </c>
      <c r="L31" s="21">
        <f t="shared" si="2"/>
        <v>334.4</v>
      </c>
      <c r="M31" s="21">
        <v>25</v>
      </c>
      <c r="N31" s="21">
        <f t="shared" si="3"/>
        <v>675.09999999999991</v>
      </c>
      <c r="O31" s="21">
        <f t="shared" si="4"/>
        <v>10324.9</v>
      </c>
    </row>
    <row r="32" spans="1:15" ht="30" x14ac:dyDescent="0.25">
      <c r="A32" s="1">
        <v>25</v>
      </c>
      <c r="B32" s="1" t="s">
        <v>1023</v>
      </c>
      <c r="C32" s="1" t="s">
        <v>1233</v>
      </c>
      <c r="D32" s="1" t="s">
        <v>1017</v>
      </c>
      <c r="E32" s="1" t="s">
        <v>951</v>
      </c>
      <c r="F32" s="37" t="s">
        <v>786</v>
      </c>
      <c r="G32" s="21">
        <v>35000</v>
      </c>
      <c r="H32" s="21">
        <v>0</v>
      </c>
      <c r="I32" s="21">
        <f t="shared" si="0"/>
        <v>35000</v>
      </c>
      <c r="J32" s="35">
        <f t="shared" si="1"/>
        <v>1004.5</v>
      </c>
      <c r="K32" s="21">
        <v>0</v>
      </c>
      <c r="L32" s="21">
        <f t="shared" si="2"/>
        <v>1064</v>
      </c>
      <c r="M32" s="21">
        <v>25</v>
      </c>
      <c r="N32" s="21">
        <f t="shared" si="3"/>
        <v>2093.5</v>
      </c>
      <c r="O32" s="21">
        <f t="shared" si="4"/>
        <v>32906.5</v>
      </c>
    </row>
    <row r="33" spans="1:15" ht="30" x14ac:dyDescent="0.25">
      <c r="A33" s="1">
        <v>26</v>
      </c>
      <c r="B33" s="1" t="s">
        <v>1069</v>
      </c>
      <c r="C33" s="1" t="s">
        <v>1233</v>
      </c>
      <c r="D33" s="1" t="s">
        <v>1017</v>
      </c>
      <c r="E33" s="1" t="s">
        <v>951</v>
      </c>
      <c r="F33" s="37" t="s">
        <v>786</v>
      </c>
      <c r="G33" s="21">
        <v>11000</v>
      </c>
      <c r="H33" s="21">
        <v>0</v>
      </c>
      <c r="I33" s="21">
        <f t="shared" si="0"/>
        <v>11000</v>
      </c>
      <c r="J33" s="35">
        <f t="shared" si="1"/>
        <v>315.7</v>
      </c>
      <c r="K33" s="21">
        <v>0</v>
      </c>
      <c r="L33" s="21">
        <f t="shared" si="2"/>
        <v>334.4</v>
      </c>
      <c r="M33" s="21">
        <v>25</v>
      </c>
      <c r="N33" s="21">
        <f t="shared" si="3"/>
        <v>675.09999999999991</v>
      </c>
      <c r="O33" s="21">
        <f t="shared" si="4"/>
        <v>10324.9</v>
      </c>
    </row>
    <row r="34" spans="1:15" ht="30" x14ac:dyDescent="0.25">
      <c r="A34" s="1">
        <v>27</v>
      </c>
      <c r="B34" s="1" t="s">
        <v>1070</v>
      </c>
      <c r="C34" s="1" t="s">
        <v>1233</v>
      </c>
      <c r="D34" s="1" t="s">
        <v>94</v>
      </c>
      <c r="E34" s="1" t="s">
        <v>951</v>
      </c>
      <c r="F34" s="37" t="s">
        <v>786</v>
      </c>
      <c r="G34" s="21">
        <v>35000</v>
      </c>
      <c r="H34" s="21">
        <v>0</v>
      </c>
      <c r="I34" s="21">
        <f t="shared" si="0"/>
        <v>35000</v>
      </c>
      <c r="J34" s="35">
        <f t="shared" si="1"/>
        <v>1004.5</v>
      </c>
      <c r="K34" s="21">
        <v>0</v>
      </c>
      <c r="L34" s="21">
        <f t="shared" si="2"/>
        <v>1064</v>
      </c>
      <c r="M34" s="21">
        <v>25</v>
      </c>
      <c r="N34" s="21">
        <f t="shared" si="3"/>
        <v>2093.5</v>
      </c>
      <c r="O34" s="21">
        <f t="shared" si="4"/>
        <v>32906.5</v>
      </c>
    </row>
    <row r="35" spans="1:15" ht="30" x14ac:dyDescent="0.25">
      <c r="A35" s="1">
        <v>28</v>
      </c>
      <c r="B35" s="1" t="s">
        <v>1024</v>
      </c>
      <c r="C35" s="1" t="s">
        <v>1233</v>
      </c>
      <c r="D35" s="1" t="s">
        <v>1017</v>
      </c>
      <c r="E35" s="1" t="s">
        <v>951</v>
      </c>
      <c r="F35" s="37" t="s">
        <v>786</v>
      </c>
      <c r="G35" s="21">
        <v>11000</v>
      </c>
      <c r="H35" s="21">
        <v>0</v>
      </c>
      <c r="I35" s="21">
        <f t="shared" si="0"/>
        <v>11000</v>
      </c>
      <c r="J35" s="35">
        <f t="shared" si="1"/>
        <v>315.7</v>
      </c>
      <c r="K35" s="21">
        <v>0</v>
      </c>
      <c r="L35" s="21">
        <f t="shared" si="2"/>
        <v>334.4</v>
      </c>
      <c r="M35" s="21">
        <v>25</v>
      </c>
      <c r="N35" s="21">
        <f t="shared" si="3"/>
        <v>675.09999999999991</v>
      </c>
      <c r="O35" s="21">
        <f t="shared" si="4"/>
        <v>10324.9</v>
      </c>
    </row>
    <row r="36" spans="1:15" ht="30" x14ac:dyDescent="0.25">
      <c r="A36" s="1">
        <v>29</v>
      </c>
      <c r="B36" s="1" t="s">
        <v>1025</v>
      </c>
      <c r="C36" s="1" t="s">
        <v>1233</v>
      </c>
      <c r="D36" s="1" t="s">
        <v>1017</v>
      </c>
      <c r="E36" s="1" t="s">
        <v>951</v>
      </c>
      <c r="F36" s="37" t="s">
        <v>786</v>
      </c>
      <c r="G36" s="21">
        <v>35000</v>
      </c>
      <c r="H36" s="21">
        <v>0</v>
      </c>
      <c r="I36" s="21">
        <f t="shared" si="0"/>
        <v>35000</v>
      </c>
      <c r="J36" s="35">
        <f t="shared" si="1"/>
        <v>1004.5</v>
      </c>
      <c r="K36" s="21">
        <v>0</v>
      </c>
      <c r="L36" s="21">
        <f t="shared" si="2"/>
        <v>1064</v>
      </c>
      <c r="M36" s="21">
        <v>25</v>
      </c>
      <c r="N36" s="21">
        <f t="shared" si="3"/>
        <v>2093.5</v>
      </c>
      <c r="O36" s="21">
        <f t="shared" si="4"/>
        <v>32906.5</v>
      </c>
    </row>
    <row r="37" spans="1:15" ht="30" x14ac:dyDescent="0.25">
      <c r="A37" s="1">
        <v>30</v>
      </c>
      <c r="B37" s="1" t="s">
        <v>1026</v>
      </c>
      <c r="C37" s="1" t="s">
        <v>1233</v>
      </c>
      <c r="D37" s="1" t="s">
        <v>1017</v>
      </c>
      <c r="E37" s="1" t="s">
        <v>951</v>
      </c>
      <c r="F37" s="37" t="s">
        <v>786</v>
      </c>
      <c r="G37" s="21">
        <v>11000</v>
      </c>
      <c r="H37" s="21">
        <v>0</v>
      </c>
      <c r="I37" s="21">
        <f t="shared" si="0"/>
        <v>11000</v>
      </c>
      <c r="J37" s="35">
        <f t="shared" si="1"/>
        <v>315.7</v>
      </c>
      <c r="K37" s="21">
        <v>0</v>
      </c>
      <c r="L37" s="21">
        <f t="shared" si="2"/>
        <v>334.4</v>
      </c>
      <c r="M37" s="21">
        <v>25</v>
      </c>
      <c r="N37" s="21">
        <f t="shared" si="3"/>
        <v>675.09999999999991</v>
      </c>
      <c r="O37" s="21">
        <f t="shared" si="4"/>
        <v>10324.9</v>
      </c>
    </row>
    <row r="38" spans="1:15" ht="30" x14ac:dyDescent="0.25">
      <c r="A38" s="1">
        <v>31</v>
      </c>
      <c r="B38" s="1" t="s">
        <v>1027</v>
      </c>
      <c r="C38" s="1" t="s">
        <v>1233</v>
      </c>
      <c r="D38" s="1" t="s">
        <v>1017</v>
      </c>
      <c r="E38" s="1" t="s">
        <v>951</v>
      </c>
      <c r="F38" s="37" t="s">
        <v>786</v>
      </c>
      <c r="G38" s="21">
        <v>35000</v>
      </c>
      <c r="H38" s="21">
        <v>0</v>
      </c>
      <c r="I38" s="21">
        <f t="shared" si="0"/>
        <v>35000</v>
      </c>
      <c r="J38" s="35">
        <f t="shared" si="1"/>
        <v>1004.5</v>
      </c>
      <c r="K38" s="21">
        <v>0</v>
      </c>
      <c r="L38" s="21">
        <f t="shared" si="2"/>
        <v>1064</v>
      </c>
      <c r="M38" s="21">
        <v>25</v>
      </c>
      <c r="N38" s="21">
        <f t="shared" si="3"/>
        <v>2093.5</v>
      </c>
      <c r="O38" s="21">
        <f t="shared" si="4"/>
        <v>32906.5</v>
      </c>
    </row>
    <row r="39" spans="1:15" ht="30" x14ac:dyDescent="0.25">
      <c r="A39" s="1">
        <v>32</v>
      </c>
      <c r="B39" s="1" t="s">
        <v>1028</v>
      </c>
      <c r="C39" s="1" t="s">
        <v>1233</v>
      </c>
      <c r="D39" s="1" t="s">
        <v>1017</v>
      </c>
      <c r="E39" s="1" t="s">
        <v>951</v>
      </c>
      <c r="F39" s="37" t="s">
        <v>786</v>
      </c>
      <c r="G39" s="21">
        <v>11000</v>
      </c>
      <c r="H39" s="21">
        <v>0</v>
      </c>
      <c r="I39" s="21">
        <f t="shared" si="0"/>
        <v>11000</v>
      </c>
      <c r="J39" s="35">
        <f t="shared" si="1"/>
        <v>315.7</v>
      </c>
      <c r="K39" s="21">
        <v>0</v>
      </c>
      <c r="L39" s="21">
        <f t="shared" si="2"/>
        <v>334.4</v>
      </c>
      <c r="M39" s="21">
        <v>25</v>
      </c>
      <c r="N39" s="21">
        <f t="shared" si="3"/>
        <v>675.09999999999991</v>
      </c>
      <c r="O39" s="21">
        <f t="shared" si="4"/>
        <v>10324.9</v>
      </c>
    </row>
    <row r="40" spans="1:15" ht="30" x14ac:dyDescent="0.25">
      <c r="A40" s="1">
        <v>33</v>
      </c>
      <c r="B40" s="1" t="s">
        <v>1029</v>
      </c>
      <c r="C40" s="1" t="s">
        <v>1233</v>
      </c>
      <c r="D40" s="1" t="s">
        <v>1017</v>
      </c>
      <c r="E40" s="1" t="s">
        <v>951</v>
      </c>
      <c r="F40" s="37" t="s">
        <v>786</v>
      </c>
      <c r="G40" s="21">
        <v>11000</v>
      </c>
      <c r="H40" s="21">
        <v>0</v>
      </c>
      <c r="I40" s="21">
        <f t="shared" si="0"/>
        <v>11000</v>
      </c>
      <c r="J40" s="35">
        <f t="shared" si="1"/>
        <v>315.7</v>
      </c>
      <c r="K40" s="21">
        <v>0</v>
      </c>
      <c r="L40" s="21">
        <f t="shared" si="2"/>
        <v>334.4</v>
      </c>
      <c r="M40" s="21">
        <v>25</v>
      </c>
      <c r="N40" s="21">
        <f t="shared" si="3"/>
        <v>675.09999999999991</v>
      </c>
      <c r="O40" s="21">
        <f t="shared" si="4"/>
        <v>10324.9</v>
      </c>
    </row>
    <row r="41" spans="1:15" ht="30" x14ac:dyDescent="0.25">
      <c r="A41" s="1">
        <v>34</v>
      </c>
      <c r="B41" s="1" t="s">
        <v>1030</v>
      </c>
      <c r="C41" s="1" t="s">
        <v>1233</v>
      </c>
      <c r="D41" s="1" t="s">
        <v>1017</v>
      </c>
      <c r="E41" s="1" t="s">
        <v>951</v>
      </c>
      <c r="F41" s="37" t="s">
        <v>786</v>
      </c>
      <c r="G41" s="21">
        <v>35000</v>
      </c>
      <c r="H41" s="21">
        <v>0</v>
      </c>
      <c r="I41" s="21">
        <f t="shared" si="0"/>
        <v>35000</v>
      </c>
      <c r="J41" s="35">
        <f t="shared" si="1"/>
        <v>1004.5</v>
      </c>
      <c r="K41" s="21">
        <v>0</v>
      </c>
      <c r="L41" s="21">
        <f t="shared" si="2"/>
        <v>1064</v>
      </c>
      <c r="M41" s="21">
        <v>25</v>
      </c>
      <c r="N41" s="21">
        <f t="shared" si="3"/>
        <v>2093.5</v>
      </c>
      <c r="O41" s="21">
        <f t="shared" si="4"/>
        <v>32906.5</v>
      </c>
    </row>
    <row r="42" spans="1:15" ht="30" x14ac:dyDescent="0.25">
      <c r="A42" s="1">
        <v>35</v>
      </c>
      <c r="B42" s="1" t="s">
        <v>1031</v>
      </c>
      <c r="C42" s="1" t="s">
        <v>1233</v>
      </c>
      <c r="D42" s="1" t="s">
        <v>1017</v>
      </c>
      <c r="E42" s="1" t="s">
        <v>951</v>
      </c>
      <c r="F42" s="37" t="s">
        <v>786</v>
      </c>
      <c r="G42" s="21">
        <v>35000</v>
      </c>
      <c r="H42" s="21">
        <v>0</v>
      </c>
      <c r="I42" s="21">
        <f t="shared" si="0"/>
        <v>35000</v>
      </c>
      <c r="J42" s="35">
        <f t="shared" si="1"/>
        <v>1004.5</v>
      </c>
      <c r="K42" s="21">
        <v>0</v>
      </c>
      <c r="L42" s="21">
        <f t="shared" si="2"/>
        <v>1064</v>
      </c>
      <c r="M42" s="21">
        <v>25</v>
      </c>
      <c r="N42" s="21">
        <f t="shared" si="3"/>
        <v>2093.5</v>
      </c>
      <c r="O42" s="21">
        <f t="shared" si="4"/>
        <v>32906.5</v>
      </c>
    </row>
    <row r="43" spans="1:15" ht="30" x14ac:dyDescent="0.25">
      <c r="A43" s="1">
        <v>36</v>
      </c>
      <c r="B43" s="1" t="s">
        <v>1078</v>
      </c>
      <c r="C43" s="1" t="s">
        <v>1233</v>
      </c>
      <c r="D43" s="1" t="s">
        <v>1079</v>
      </c>
      <c r="E43" s="1" t="s">
        <v>951</v>
      </c>
      <c r="F43" s="37" t="s">
        <v>786</v>
      </c>
      <c r="G43" s="21">
        <v>11000</v>
      </c>
      <c r="H43" s="21">
        <v>0</v>
      </c>
      <c r="I43" s="21">
        <f t="shared" si="0"/>
        <v>11000</v>
      </c>
      <c r="J43" s="35">
        <f t="shared" si="1"/>
        <v>315.7</v>
      </c>
      <c r="K43" s="21">
        <v>0</v>
      </c>
      <c r="L43" s="21">
        <f t="shared" si="2"/>
        <v>334.4</v>
      </c>
      <c r="M43" s="21">
        <v>25</v>
      </c>
      <c r="N43" s="21">
        <f t="shared" si="3"/>
        <v>675.09999999999991</v>
      </c>
      <c r="O43" s="21">
        <f t="shared" si="4"/>
        <v>10324.9</v>
      </c>
    </row>
    <row r="44" spans="1:15" ht="30" x14ac:dyDescent="0.25">
      <c r="A44" s="1">
        <v>37</v>
      </c>
      <c r="B44" s="1" t="s">
        <v>1080</v>
      </c>
      <c r="C44" s="1" t="s">
        <v>1233</v>
      </c>
      <c r="D44" s="1" t="s">
        <v>1079</v>
      </c>
      <c r="E44" s="1" t="s">
        <v>951</v>
      </c>
      <c r="F44" s="37" t="s">
        <v>786</v>
      </c>
      <c r="G44" s="21">
        <v>11000</v>
      </c>
      <c r="H44" s="21">
        <v>0</v>
      </c>
      <c r="I44" s="21">
        <v>11000</v>
      </c>
      <c r="J44" s="35">
        <f t="shared" si="1"/>
        <v>315.7</v>
      </c>
      <c r="K44" s="21">
        <v>0</v>
      </c>
      <c r="L44" s="21">
        <f t="shared" si="2"/>
        <v>334.4</v>
      </c>
      <c r="M44" s="21">
        <v>25</v>
      </c>
      <c r="N44" s="21">
        <f t="shared" si="3"/>
        <v>675.09999999999991</v>
      </c>
      <c r="O44" s="21">
        <f t="shared" si="4"/>
        <v>10324.9</v>
      </c>
    </row>
    <row r="45" spans="1:15" ht="30" x14ac:dyDescent="0.25">
      <c r="A45" s="1">
        <v>38</v>
      </c>
      <c r="B45" s="1" t="s">
        <v>1356</v>
      </c>
      <c r="C45" s="1" t="s">
        <v>1233</v>
      </c>
      <c r="D45" s="1" t="s">
        <v>1079</v>
      </c>
      <c r="E45" s="1" t="s">
        <v>951</v>
      </c>
      <c r="F45" s="37" t="s">
        <v>786</v>
      </c>
      <c r="G45" s="37">
        <v>11000</v>
      </c>
      <c r="H45" s="37">
        <v>0</v>
      </c>
      <c r="I45" s="37">
        <v>11000</v>
      </c>
      <c r="J45" s="37">
        <f>+I45*2.87%</f>
        <v>315.7</v>
      </c>
      <c r="K45" s="37">
        <v>0</v>
      </c>
      <c r="L45" s="37">
        <f>+I45*3.04%</f>
        <v>334.4</v>
      </c>
      <c r="M45" s="37">
        <v>25</v>
      </c>
      <c r="N45" s="37">
        <f>+J45+K45+L45+M45</f>
        <v>675.09999999999991</v>
      </c>
      <c r="O45" s="37">
        <f>+I45-N45</f>
        <v>10324.9</v>
      </c>
    </row>
    <row r="46" spans="1:15" ht="30" x14ac:dyDescent="0.25">
      <c r="A46" s="1">
        <v>39</v>
      </c>
      <c r="B46" s="1" t="s">
        <v>1335</v>
      </c>
      <c r="C46" s="1" t="s">
        <v>1233</v>
      </c>
      <c r="D46" s="1" t="s">
        <v>1079</v>
      </c>
      <c r="E46" s="1" t="s">
        <v>951</v>
      </c>
      <c r="F46" s="37" t="s">
        <v>786</v>
      </c>
      <c r="G46" s="37">
        <v>11000</v>
      </c>
      <c r="H46" s="37">
        <v>0</v>
      </c>
      <c r="I46" s="37">
        <v>11000</v>
      </c>
      <c r="J46" s="37">
        <f>+I46*2.87%</f>
        <v>315.7</v>
      </c>
      <c r="K46" s="37">
        <v>0</v>
      </c>
      <c r="L46" s="37">
        <f>+I46*3.04%</f>
        <v>334.4</v>
      </c>
      <c r="M46" s="37">
        <v>25</v>
      </c>
      <c r="N46" s="37">
        <f>+J46+K46+L46+M46</f>
        <v>675.09999999999991</v>
      </c>
      <c r="O46" s="37">
        <f>+I46-N46</f>
        <v>10324.9</v>
      </c>
    </row>
    <row r="47" spans="1:15" ht="30" x14ac:dyDescent="0.25">
      <c r="A47" s="1">
        <v>40</v>
      </c>
      <c r="B47" s="1" t="s">
        <v>1342</v>
      </c>
      <c r="C47" s="1" t="s">
        <v>1227</v>
      </c>
      <c r="D47" s="1" t="s">
        <v>21</v>
      </c>
      <c r="E47" s="1" t="s">
        <v>951</v>
      </c>
      <c r="F47" s="37" t="s">
        <v>786</v>
      </c>
      <c r="G47" s="35">
        <v>50000</v>
      </c>
      <c r="H47" s="27">
        <v>0</v>
      </c>
      <c r="I47" s="18">
        <f>+G47</f>
        <v>50000</v>
      </c>
      <c r="J47" s="35">
        <f t="shared" si="1"/>
        <v>1435</v>
      </c>
      <c r="K47" s="27">
        <v>1854</v>
      </c>
      <c r="L47" s="35">
        <f t="shared" si="2"/>
        <v>1520</v>
      </c>
      <c r="M47" s="35">
        <v>25</v>
      </c>
      <c r="N47" s="27">
        <f>+J47+K47+L47+M47</f>
        <v>4834</v>
      </c>
      <c r="O47" s="27">
        <f>+I47-N47</f>
        <v>45166</v>
      </c>
    </row>
    <row r="48" spans="1:15" x14ac:dyDescent="0.25">
      <c r="G48" s="21"/>
      <c r="H48" s="21"/>
      <c r="I48" s="21"/>
      <c r="J48" s="35"/>
      <c r="K48" s="21"/>
      <c r="L48" s="21"/>
      <c r="M48" s="21"/>
      <c r="N48" s="21"/>
      <c r="O48" s="21"/>
    </row>
    <row r="49" spans="3:19" x14ac:dyDescent="0.25">
      <c r="G49" s="10">
        <f>SUM(G8:G48)</f>
        <v>1044000</v>
      </c>
      <c r="H49" s="10">
        <f t="shared" ref="H49:N49" si="7">SUM(H8:H48)</f>
        <v>0</v>
      </c>
      <c r="I49" s="10">
        <f t="shared" si="7"/>
        <v>1044000</v>
      </c>
      <c r="J49" s="10">
        <f t="shared" si="7"/>
        <v>29962.80000000001</v>
      </c>
      <c r="K49" s="10">
        <f t="shared" si="7"/>
        <v>13420.65</v>
      </c>
      <c r="L49" s="10">
        <f t="shared" si="7"/>
        <v>31737.60000000002</v>
      </c>
      <c r="M49" s="10">
        <f>SUM(M8:M48)</f>
        <v>12024.279999999999</v>
      </c>
      <c r="N49" s="10">
        <f t="shared" si="7"/>
        <v>87145.330000000045</v>
      </c>
      <c r="O49" s="10">
        <f>SUM(O8:O48)</f>
        <v>956854.67000000027</v>
      </c>
    </row>
    <row r="50" spans="3:19" x14ac:dyDescent="0.25">
      <c r="G50" s="21"/>
      <c r="H50" s="21"/>
      <c r="I50" s="21"/>
      <c r="J50" s="35"/>
      <c r="K50" s="21"/>
      <c r="L50" s="21"/>
      <c r="M50" s="21"/>
      <c r="N50" s="21"/>
      <c r="O50" s="21"/>
    </row>
    <row r="51" spans="3:19" x14ac:dyDescent="0.25">
      <c r="G51" s="27"/>
      <c r="H51" s="27"/>
      <c r="I51" s="27"/>
      <c r="J51" s="35"/>
      <c r="K51" s="27"/>
      <c r="L51" s="27"/>
      <c r="M51" s="27"/>
      <c r="N51" s="27"/>
      <c r="O51" s="27"/>
    </row>
    <row r="52" spans="3:19" x14ac:dyDescent="0.25">
      <c r="G52" s="27"/>
      <c r="H52" s="27"/>
      <c r="I52" s="27"/>
      <c r="J52" s="35"/>
      <c r="K52" s="27"/>
      <c r="L52" s="27"/>
      <c r="M52" s="27"/>
      <c r="N52" s="27"/>
      <c r="O52" s="27"/>
      <c r="R52" s="54"/>
    </row>
    <row r="53" spans="3:19" x14ac:dyDescent="0.25">
      <c r="G53" s="21"/>
      <c r="H53" s="21"/>
      <c r="I53" s="21"/>
      <c r="J53" s="35"/>
      <c r="K53" s="21"/>
      <c r="L53" s="21"/>
      <c r="M53" s="21"/>
      <c r="N53" s="21"/>
      <c r="O53" s="21"/>
      <c r="R53" s="54"/>
    </row>
    <row r="54" spans="3:19" ht="15" customHeight="1" x14ac:dyDescent="0.25">
      <c r="F54" s="39" t="s">
        <v>1341</v>
      </c>
      <c r="G54" s="21"/>
      <c r="H54" s="21"/>
      <c r="I54" s="21"/>
      <c r="J54" s="35"/>
      <c r="K54" s="21"/>
      <c r="L54" s="21"/>
      <c r="M54" s="21"/>
      <c r="R54" s="54"/>
    </row>
    <row r="55" spans="3:19" ht="30" x14ac:dyDescent="0.25">
      <c r="F55" s="40" t="s">
        <v>946</v>
      </c>
      <c r="G55" s="21"/>
      <c r="H55" s="21"/>
      <c r="I55" s="21"/>
      <c r="J55" s="35"/>
      <c r="K55" s="41"/>
      <c r="L55" s="41"/>
      <c r="M55" s="41"/>
      <c r="N55" s="52"/>
      <c r="O55" s="52"/>
      <c r="P55" s="52"/>
      <c r="Q55" s="52"/>
      <c r="R55" s="52"/>
    </row>
    <row r="56" spans="3:19" x14ac:dyDescent="0.25">
      <c r="K56" s="52"/>
      <c r="L56" s="52"/>
      <c r="M56" s="52"/>
      <c r="N56" s="52"/>
      <c r="O56" s="52"/>
      <c r="P56" s="52"/>
      <c r="Q56" s="52"/>
      <c r="R56" s="52"/>
    </row>
    <row r="57" spans="3:19" x14ac:dyDescent="0.25">
      <c r="K57" s="52"/>
      <c r="L57" s="52"/>
      <c r="M57" s="52"/>
      <c r="N57" s="52"/>
      <c r="O57" s="52"/>
      <c r="P57" s="52"/>
      <c r="Q57" s="52"/>
      <c r="R57" s="52"/>
    </row>
    <row r="58" spans="3:19" x14ac:dyDescent="0.25">
      <c r="C58" s="27"/>
      <c r="D58" s="27"/>
      <c r="H58" s="37"/>
      <c r="I58" s="52"/>
      <c r="K58" s="41"/>
      <c r="L58" s="41"/>
      <c r="M58" s="52"/>
      <c r="N58" s="52"/>
      <c r="O58" s="52"/>
      <c r="P58" s="52"/>
      <c r="Q58" s="52"/>
      <c r="R58" s="52"/>
    </row>
    <row r="59" spans="3:19" x14ac:dyDescent="0.25">
      <c r="C59" s="27"/>
      <c r="D59" s="27"/>
      <c r="G59" s="41"/>
      <c r="H59" s="37"/>
      <c r="I59" s="52"/>
      <c r="K59" s="41"/>
      <c r="L59" s="41"/>
      <c r="M59" s="52"/>
      <c r="N59" s="52"/>
      <c r="O59" s="41"/>
      <c r="P59" s="52"/>
      <c r="Q59" s="52"/>
      <c r="R59" s="52"/>
    </row>
    <row r="60" spans="3:19" x14ac:dyDescent="0.25">
      <c r="C60" s="27"/>
      <c r="D60" s="27"/>
      <c r="G60" s="41"/>
      <c r="H60" s="37"/>
      <c r="I60" s="52"/>
      <c r="K60" s="41"/>
      <c r="L60" s="41"/>
      <c r="M60" s="41"/>
      <c r="N60" s="41"/>
      <c r="O60" s="52"/>
      <c r="P60" s="52"/>
      <c r="Q60" s="52"/>
      <c r="R60" s="52"/>
    </row>
    <row r="61" spans="3:19" x14ac:dyDescent="0.25">
      <c r="C61" s="27"/>
      <c r="D61" s="27"/>
      <c r="G61" s="41"/>
      <c r="H61" s="37"/>
      <c r="I61" s="52"/>
      <c r="K61" s="41"/>
      <c r="L61" s="41"/>
      <c r="M61" s="52"/>
      <c r="N61" s="52"/>
      <c r="O61" s="52"/>
      <c r="P61" s="52"/>
      <c r="Q61" s="52"/>
      <c r="R61" s="52"/>
      <c r="S61" s="18"/>
    </row>
    <row r="62" spans="3:19" x14ac:dyDescent="0.25">
      <c r="C62" s="27"/>
      <c r="D62" s="27"/>
      <c r="G62" s="41"/>
      <c r="H62" s="37"/>
      <c r="I62" s="37"/>
      <c r="K62" s="41"/>
      <c r="L62" s="41"/>
      <c r="M62" s="52"/>
      <c r="N62" s="52"/>
      <c r="O62" s="52"/>
      <c r="P62" s="52"/>
      <c r="Q62" s="52"/>
      <c r="R62" s="52"/>
    </row>
    <row r="63" spans="3:19" x14ac:dyDescent="0.25">
      <c r="C63" s="27"/>
      <c r="D63" s="27"/>
      <c r="G63" s="41"/>
      <c r="H63" s="37"/>
      <c r="I63" s="37"/>
      <c r="K63" s="41"/>
      <c r="L63" s="41"/>
      <c r="M63" s="41"/>
      <c r="N63" s="41"/>
      <c r="O63" s="41"/>
      <c r="P63" s="41"/>
      <c r="Q63" s="41"/>
      <c r="R63" s="52"/>
    </row>
    <row r="64" spans="3:19" x14ac:dyDescent="0.25">
      <c r="C64" s="27"/>
      <c r="D64" s="27"/>
      <c r="G64" s="41"/>
      <c r="H64" s="37"/>
      <c r="I64" s="37"/>
      <c r="K64" s="41"/>
      <c r="L64" s="41"/>
      <c r="M64" s="52"/>
      <c r="N64" s="52"/>
      <c r="O64" s="52"/>
      <c r="P64" s="52"/>
      <c r="Q64" s="52"/>
      <c r="R64" s="52"/>
    </row>
    <row r="65" spans="3:18" x14ac:dyDescent="0.25">
      <c r="C65" s="27"/>
      <c r="D65" s="27"/>
      <c r="G65" s="18"/>
      <c r="K65" s="52"/>
      <c r="L65" s="52"/>
      <c r="M65" s="52"/>
      <c r="N65" s="52"/>
      <c r="O65" s="41"/>
      <c r="P65" s="52"/>
      <c r="Q65" s="52"/>
      <c r="R65" s="52"/>
    </row>
    <row r="66" spans="3:18" x14ac:dyDescent="0.25">
      <c r="C66" s="27"/>
      <c r="D66" s="27"/>
      <c r="H66" s="18"/>
      <c r="I66" s="18"/>
      <c r="J66" s="18"/>
      <c r="K66" s="52"/>
      <c r="L66" s="52"/>
      <c r="M66" s="52"/>
      <c r="N66" s="52"/>
      <c r="O66" s="52"/>
      <c r="P66" s="52"/>
      <c r="Q66" s="52"/>
      <c r="R66" s="52"/>
    </row>
    <row r="67" spans="3:18" x14ac:dyDescent="0.25">
      <c r="C67" s="27"/>
      <c r="D67" s="27"/>
      <c r="K67" s="52"/>
      <c r="L67" s="52"/>
      <c r="M67" s="52"/>
      <c r="N67" s="52"/>
      <c r="O67" s="52"/>
      <c r="P67" s="52"/>
      <c r="Q67" s="52"/>
      <c r="R67" s="52"/>
    </row>
    <row r="68" spans="3:18" x14ac:dyDescent="0.25">
      <c r="C68" s="27"/>
      <c r="D68" s="27"/>
      <c r="K68" s="52"/>
      <c r="L68" s="52"/>
      <c r="M68" s="52"/>
      <c r="N68" s="52"/>
      <c r="O68" s="52"/>
      <c r="P68" s="52"/>
      <c r="Q68" s="52"/>
      <c r="R68" s="52"/>
    </row>
    <row r="69" spans="3:18" x14ac:dyDescent="0.25">
      <c r="C69" s="27"/>
      <c r="D69" s="27"/>
      <c r="K69" s="52"/>
      <c r="L69" s="52"/>
      <c r="M69" s="52"/>
      <c r="N69" s="52"/>
      <c r="O69" s="52"/>
      <c r="P69" s="52"/>
      <c r="Q69" s="52"/>
      <c r="R69" s="41"/>
    </row>
    <row r="70" spans="3:18" x14ac:dyDescent="0.25">
      <c r="C70" s="27"/>
      <c r="D70" s="27"/>
      <c r="K70" s="52"/>
      <c r="L70" s="52"/>
      <c r="M70" s="52"/>
      <c r="N70" s="52"/>
      <c r="O70" s="52"/>
      <c r="P70" s="52"/>
      <c r="Q70" s="52"/>
      <c r="R70" s="41"/>
    </row>
    <row r="71" spans="3:18" x14ac:dyDescent="0.25">
      <c r="C71" s="27"/>
      <c r="D71" s="27"/>
      <c r="K71" s="52"/>
      <c r="L71" s="52"/>
      <c r="M71" s="52"/>
      <c r="N71" s="52"/>
      <c r="O71" s="52"/>
      <c r="P71" s="52"/>
      <c r="Q71" s="52"/>
      <c r="R71" s="41"/>
    </row>
    <row r="72" spans="3:18" x14ac:dyDescent="0.25">
      <c r="C72" s="27"/>
      <c r="D72" s="27"/>
      <c r="G72" s="37"/>
      <c r="H72" s="37"/>
      <c r="I72" s="37"/>
      <c r="K72" s="52"/>
      <c r="L72" s="52"/>
      <c r="M72" s="52"/>
      <c r="N72" s="52"/>
      <c r="O72" s="52"/>
      <c r="P72" s="52"/>
      <c r="Q72" s="52"/>
      <c r="R72" s="41"/>
    </row>
    <row r="73" spans="3:18" x14ac:dyDescent="0.25">
      <c r="C73" s="27"/>
      <c r="D73" s="27"/>
    </row>
    <row r="74" spans="3:18" x14ac:dyDescent="0.25">
      <c r="C74" s="27"/>
      <c r="D74" s="27"/>
    </row>
    <row r="75" spans="3:18" x14ac:dyDescent="0.25">
      <c r="C75" s="27"/>
      <c r="D75" s="27"/>
    </row>
    <row r="76" spans="3:18" x14ac:dyDescent="0.25">
      <c r="C76" s="27"/>
      <c r="D76" s="27"/>
    </row>
    <row r="77" spans="3:18" x14ac:dyDescent="0.25">
      <c r="C77" s="27"/>
      <c r="D77" s="27"/>
    </row>
    <row r="78" spans="3:18" x14ac:dyDescent="0.25">
      <c r="C78" s="27"/>
      <c r="D78" s="27"/>
    </row>
    <row r="79" spans="3:18" x14ac:dyDescent="0.25">
      <c r="C79" s="27"/>
      <c r="D79" s="27"/>
    </row>
  </sheetData>
  <mergeCells count="4">
    <mergeCell ref="B4:O4"/>
    <mergeCell ref="A5:O5"/>
    <mergeCell ref="B2:O2"/>
    <mergeCell ref="B3:O3"/>
  </mergeCells>
  <conditionalFormatting sqref="B43:B46">
    <cfRule type="duplicateValues" dxfId="7" priority="5"/>
    <cfRule type="duplicateValues" dxfId="6" priority="6"/>
  </conditionalFormatting>
  <conditionalFormatting sqref="B1:B4 B6:B7">
    <cfRule type="expression" dxfId="5" priority="7" stopIfTrue="1">
      <formula>AND(COUNTIF($B$1:$B$4, B1)+COUNTIF($B$6:$B$7, B1)&gt;1,NOT(ISBLANK(B1)))</formula>
    </cfRule>
    <cfRule type="expression" dxfId="4" priority="8" stopIfTrue="1">
      <formula>AND(COUNTIF($B$1:$B$4, B1)+COUNTIF($B$6:$B$7, B1)&gt;1,NOT(ISBLANK(B1)))</formula>
    </cfRule>
  </conditionalFormatting>
  <conditionalFormatting sqref="A5">
    <cfRule type="duplicateValues" dxfId="3" priority="3"/>
    <cfRule type="duplicateValues" dxfId="2" priority="4"/>
  </conditionalFormatting>
  <conditionalFormatting sqref="B48:B55">
    <cfRule type="duplicateValues" dxfId="1" priority="1"/>
    <cfRule type="duplicateValues" dxfId="0" priority="2"/>
  </conditionalFormatting>
  <pageMargins left="0.7" right="0.7" top="0.75" bottom="0.75" header="0.3" footer="0.3"/>
  <pageSetup paperSize="5" scale="62" fitToHeight="0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9"/>
  <sheetViews>
    <sheetView topLeftCell="A103" workbookViewId="0">
      <selection activeCell="M117" sqref="M117"/>
    </sheetView>
  </sheetViews>
  <sheetFormatPr baseColWidth="10" defaultRowHeight="15" x14ac:dyDescent="0.25"/>
  <cols>
    <col min="1" max="1" width="4.42578125" style="1" customWidth="1"/>
    <col min="2" max="2" width="33.7109375" style="1" customWidth="1"/>
    <col min="3" max="3" width="27.140625" style="1" customWidth="1"/>
    <col min="4" max="4" width="30" style="1" customWidth="1"/>
    <col min="5" max="5" width="16.140625" style="1" customWidth="1"/>
    <col min="6" max="6" width="14.140625" style="1" customWidth="1"/>
    <col min="7" max="7" width="21.28515625" style="21" customWidth="1"/>
    <col min="8" max="8" width="13.42578125" style="21" customWidth="1"/>
    <col min="9" max="9" width="21.140625" style="21" bestFit="1" customWidth="1"/>
    <col min="10" max="10" width="15.42578125" style="21" customWidth="1"/>
    <col min="11" max="11" width="14.7109375" style="21" customWidth="1"/>
    <col min="12" max="12" width="16.7109375" style="21" customWidth="1"/>
    <col min="13" max="13" width="16.42578125" style="21" bestFit="1" customWidth="1"/>
    <col min="14" max="14" width="16" style="21" bestFit="1" customWidth="1"/>
    <col min="15" max="15" width="19.5703125" style="21" customWidth="1"/>
    <col min="16" max="16384" width="11.42578125" style="1"/>
  </cols>
  <sheetData>
    <row r="1" spans="1:16" ht="69" customHeight="1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6" x14ac:dyDescent="0.25">
      <c r="A2" s="55" t="s">
        <v>782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6" x14ac:dyDescent="0.25">
      <c r="A3" s="55" t="s">
        <v>783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6" ht="15.75" x14ac:dyDescent="0.25">
      <c r="A4" s="58" t="s">
        <v>784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6" ht="21" x14ac:dyDescent="0.35">
      <c r="A5" s="60" t="s">
        <v>1407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1" t="s">
        <v>777</v>
      </c>
    </row>
    <row r="6" spans="1:16" ht="30" x14ac:dyDescent="0.25">
      <c r="E6" s="62" t="s">
        <v>0</v>
      </c>
      <c r="F6" s="62"/>
      <c r="G6" s="21" t="s">
        <v>1</v>
      </c>
      <c r="H6" s="21" t="s">
        <v>2</v>
      </c>
      <c r="I6" s="21" t="s">
        <v>3</v>
      </c>
      <c r="J6" s="21" t="s">
        <v>4</v>
      </c>
      <c r="L6" s="21" t="s">
        <v>5</v>
      </c>
    </row>
    <row r="7" spans="1:16" ht="30" x14ac:dyDescent="0.25">
      <c r="A7" s="23" t="s">
        <v>6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785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6" ht="30" x14ac:dyDescent="0.25">
      <c r="A8" s="4">
        <v>1</v>
      </c>
      <c r="B8" s="4" t="s">
        <v>845</v>
      </c>
      <c r="C8" s="4" t="s">
        <v>1263</v>
      </c>
      <c r="D8" s="4" t="s">
        <v>846</v>
      </c>
      <c r="E8" s="4" t="s">
        <v>780</v>
      </c>
      <c r="F8" s="4" t="s">
        <v>787</v>
      </c>
      <c r="G8" s="5">
        <v>60000</v>
      </c>
      <c r="H8" s="5">
        <v>0</v>
      </c>
      <c r="I8" s="5">
        <f t="shared" ref="I8:I76" si="0">+G8+H8</f>
        <v>60000</v>
      </c>
      <c r="J8" s="5">
        <f t="shared" ref="J8:J76" si="1">+I8*2.87%</f>
        <v>1722</v>
      </c>
      <c r="K8" s="5">
        <v>3486.65</v>
      </c>
      <c r="L8" s="5">
        <f t="shared" ref="L8:L76" si="2">+I8*3.04%</f>
        <v>1824</v>
      </c>
      <c r="M8" s="5">
        <v>25</v>
      </c>
      <c r="N8" s="5">
        <f t="shared" ref="N8:N17" si="3">+J8+K8+L8+M8</f>
        <v>7057.65</v>
      </c>
      <c r="O8" s="5">
        <f>+I8-N8</f>
        <v>52942.35</v>
      </c>
    </row>
    <row r="9" spans="1:16" ht="45" x14ac:dyDescent="0.25">
      <c r="A9" s="4">
        <v>2</v>
      </c>
      <c r="B9" s="4" t="s">
        <v>812</v>
      </c>
      <c r="C9" s="4" t="s">
        <v>1264</v>
      </c>
      <c r="D9" s="4" t="s">
        <v>205</v>
      </c>
      <c r="E9" s="4" t="s">
        <v>780</v>
      </c>
      <c r="F9" s="4" t="s">
        <v>787</v>
      </c>
      <c r="G9" s="5">
        <v>35000</v>
      </c>
      <c r="H9" s="5">
        <v>0</v>
      </c>
      <c r="I9" s="5">
        <f t="shared" si="0"/>
        <v>35000</v>
      </c>
      <c r="J9" s="5">
        <f t="shared" si="1"/>
        <v>1004.5</v>
      </c>
      <c r="K9" s="5"/>
      <c r="L9" s="5">
        <f t="shared" si="2"/>
        <v>1064</v>
      </c>
      <c r="M9" s="5">
        <v>25</v>
      </c>
      <c r="N9" s="5">
        <f t="shared" si="3"/>
        <v>2093.5</v>
      </c>
      <c r="O9" s="5">
        <f>+I9-N9</f>
        <v>32906.5</v>
      </c>
    </row>
    <row r="10" spans="1:16" ht="30" x14ac:dyDescent="0.25">
      <c r="A10" s="4">
        <v>3</v>
      </c>
      <c r="B10" s="4" t="s">
        <v>1361</v>
      </c>
      <c r="C10" s="4" t="s">
        <v>987</v>
      </c>
      <c r="D10" s="4" t="s">
        <v>481</v>
      </c>
      <c r="E10" s="4" t="s">
        <v>780</v>
      </c>
      <c r="F10" s="4" t="s">
        <v>787</v>
      </c>
      <c r="G10" s="5">
        <v>25000</v>
      </c>
      <c r="H10" s="5">
        <v>0</v>
      </c>
      <c r="I10" s="5">
        <f>+G10+H10</f>
        <v>25000</v>
      </c>
      <c r="J10" s="5">
        <f t="shared" si="1"/>
        <v>717.5</v>
      </c>
      <c r="K10" s="5">
        <v>0</v>
      </c>
      <c r="L10" s="5">
        <f t="shared" si="2"/>
        <v>760</v>
      </c>
      <c r="M10" s="5">
        <v>25</v>
      </c>
      <c r="N10" s="5">
        <f>+J10+K10+L10+M10</f>
        <v>1502.5</v>
      </c>
      <c r="O10" s="5">
        <f t="shared" ref="O10:O40" si="4">+I10-N10</f>
        <v>23497.5</v>
      </c>
    </row>
    <row r="11" spans="1:16" x14ac:dyDescent="0.25">
      <c r="A11" s="4">
        <v>4</v>
      </c>
      <c r="B11" s="4" t="s">
        <v>840</v>
      </c>
      <c r="C11" s="4" t="s">
        <v>1265</v>
      </c>
      <c r="D11" s="4" t="s">
        <v>841</v>
      </c>
      <c r="E11" s="4" t="s">
        <v>780</v>
      </c>
      <c r="F11" s="4" t="s">
        <v>787</v>
      </c>
      <c r="G11" s="14">
        <v>41000</v>
      </c>
      <c r="H11" s="14">
        <v>0</v>
      </c>
      <c r="I11" s="14">
        <f t="shared" si="0"/>
        <v>41000</v>
      </c>
      <c r="J11" s="5">
        <f t="shared" si="1"/>
        <v>1176.7</v>
      </c>
      <c r="K11" s="14">
        <v>583.79</v>
      </c>
      <c r="L11" s="5">
        <f t="shared" si="2"/>
        <v>1246.4000000000001</v>
      </c>
      <c r="M11" s="14">
        <v>25</v>
      </c>
      <c r="N11" s="14">
        <f t="shared" si="3"/>
        <v>3031.8900000000003</v>
      </c>
      <c r="O11" s="5">
        <f t="shared" si="4"/>
        <v>37968.11</v>
      </c>
    </row>
    <row r="12" spans="1:16" ht="30" x14ac:dyDescent="0.25">
      <c r="A12" s="4">
        <v>5</v>
      </c>
      <c r="B12" s="4" t="s">
        <v>843</v>
      </c>
      <c r="C12" s="4" t="s">
        <v>1266</v>
      </c>
      <c r="D12" s="4" t="s">
        <v>844</v>
      </c>
      <c r="E12" s="4" t="s">
        <v>780</v>
      </c>
      <c r="F12" s="4" t="s">
        <v>787</v>
      </c>
      <c r="G12" s="5">
        <v>22050</v>
      </c>
      <c r="H12" s="5">
        <v>0</v>
      </c>
      <c r="I12" s="5">
        <f t="shared" si="0"/>
        <v>22050</v>
      </c>
      <c r="J12" s="5">
        <f t="shared" si="1"/>
        <v>632.83500000000004</v>
      </c>
      <c r="K12" s="5"/>
      <c r="L12" s="5">
        <f t="shared" si="2"/>
        <v>670.32</v>
      </c>
      <c r="M12" s="5">
        <f>25+470</f>
        <v>495</v>
      </c>
      <c r="N12" s="5">
        <f t="shared" si="3"/>
        <v>1798.1550000000002</v>
      </c>
      <c r="O12" s="5">
        <f t="shared" si="4"/>
        <v>20251.845000000001</v>
      </c>
    </row>
    <row r="13" spans="1:16" ht="30" x14ac:dyDescent="0.25">
      <c r="A13" s="4">
        <v>6</v>
      </c>
      <c r="B13" s="4" t="s">
        <v>1113</v>
      </c>
      <c r="C13" s="4" t="s">
        <v>793</v>
      </c>
      <c r="D13" s="4" t="s">
        <v>1114</v>
      </c>
      <c r="E13" s="4" t="s">
        <v>780</v>
      </c>
      <c r="F13" s="4" t="s">
        <v>794</v>
      </c>
      <c r="G13" s="5">
        <v>60000</v>
      </c>
      <c r="H13" s="5">
        <v>0</v>
      </c>
      <c r="I13" s="5">
        <f t="shared" si="0"/>
        <v>60000</v>
      </c>
      <c r="J13" s="5">
        <f t="shared" si="1"/>
        <v>1722</v>
      </c>
      <c r="K13" s="5">
        <v>3486.65</v>
      </c>
      <c r="L13" s="5">
        <f t="shared" si="2"/>
        <v>1824</v>
      </c>
      <c r="M13" s="5">
        <v>25</v>
      </c>
      <c r="N13" s="5">
        <f t="shared" si="3"/>
        <v>7057.65</v>
      </c>
      <c r="O13" s="5">
        <f t="shared" si="4"/>
        <v>52942.35</v>
      </c>
    </row>
    <row r="14" spans="1:16" ht="30" x14ac:dyDescent="0.25">
      <c r="A14" s="4">
        <v>7</v>
      </c>
      <c r="B14" s="4" t="s">
        <v>1115</v>
      </c>
      <c r="C14" s="4" t="s">
        <v>793</v>
      </c>
      <c r="D14" s="4" t="s">
        <v>873</v>
      </c>
      <c r="E14" s="4" t="s">
        <v>780</v>
      </c>
      <c r="F14" s="4" t="s">
        <v>794</v>
      </c>
      <c r="G14" s="5">
        <v>65000</v>
      </c>
      <c r="H14" s="5">
        <v>0</v>
      </c>
      <c r="I14" s="5">
        <f t="shared" si="0"/>
        <v>65000</v>
      </c>
      <c r="J14" s="5">
        <f t="shared" si="1"/>
        <v>1865.5</v>
      </c>
      <c r="K14" s="5">
        <v>4427.55</v>
      </c>
      <c r="L14" s="5">
        <f t="shared" si="2"/>
        <v>1976</v>
      </c>
      <c r="M14" s="5">
        <v>25</v>
      </c>
      <c r="N14" s="5">
        <f t="shared" si="3"/>
        <v>8294.0499999999993</v>
      </c>
      <c r="O14" s="5">
        <f t="shared" si="4"/>
        <v>56705.95</v>
      </c>
    </row>
    <row r="15" spans="1:16" ht="30" x14ac:dyDescent="0.25">
      <c r="A15" s="4">
        <v>8</v>
      </c>
      <c r="B15" s="4" t="s">
        <v>804</v>
      </c>
      <c r="C15" s="4" t="s">
        <v>793</v>
      </c>
      <c r="D15" s="4" t="s">
        <v>805</v>
      </c>
      <c r="E15" s="4" t="s">
        <v>779</v>
      </c>
      <c r="F15" s="4" t="s">
        <v>794</v>
      </c>
      <c r="G15" s="5">
        <v>11000</v>
      </c>
      <c r="H15" s="5">
        <v>0</v>
      </c>
      <c r="I15" s="5">
        <f t="shared" si="0"/>
        <v>11000</v>
      </c>
      <c r="J15" s="5">
        <f t="shared" si="1"/>
        <v>315.7</v>
      </c>
      <c r="K15" s="5"/>
      <c r="L15" s="5">
        <f t="shared" si="2"/>
        <v>334.4</v>
      </c>
      <c r="M15" s="5">
        <v>25</v>
      </c>
      <c r="N15" s="5">
        <f t="shared" si="3"/>
        <v>675.09999999999991</v>
      </c>
      <c r="O15" s="5">
        <f t="shared" si="4"/>
        <v>10324.9</v>
      </c>
    </row>
    <row r="16" spans="1:16" ht="30" x14ac:dyDescent="0.25">
      <c r="A16" s="4">
        <v>9</v>
      </c>
      <c r="B16" s="4" t="s">
        <v>815</v>
      </c>
      <c r="C16" s="4" t="s">
        <v>793</v>
      </c>
      <c r="D16" s="4" t="s">
        <v>526</v>
      </c>
      <c r="E16" s="4" t="s">
        <v>780</v>
      </c>
      <c r="F16" s="4" t="s">
        <v>794</v>
      </c>
      <c r="G16" s="5">
        <v>15000</v>
      </c>
      <c r="H16" s="5">
        <v>0</v>
      </c>
      <c r="I16" s="5">
        <f t="shared" si="0"/>
        <v>15000</v>
      </c>
      <c r="J16" s="5">
        <f t="shared" si="1"/>
        <v>430.5</v>
      </c>
      <c r="K16" s="5"/>
      <c r="L16" s="5">
        <f t="shared" si="2"/>
        <v>456</v>
      </c>
      <c r="M16" s="5">
        <v>25</v>
      </c>
      <c r="N16" s="5">
        <f t="shared" si="3"/>
        <v>911.5</v>
      </c>
      <c r="O16" s="5">
        <f t="shared" si="4"/>
        <v>14088.5</v>
      </c>
    </row>
    <row r="17" spans="1:15" ht="30" x14ac:dyDescent="0.25">
      <c r="A17" s="4">
        <v>10</v>
      </c>
      <c r="B17" s="4" t="s">
        <v>792</v>
      </c>
      <c r="C17" s="4" t="s">
        <v>1233</v>
      </c>
      <c r="D17" s="4" t="s">
        <v>350</v>
      </c>
      <c r="E17" s="4" t="s">
        <v>780</v>
      </c>
      <c r="F17" s="4" t="s">
        <v>794</v>
      </c>
      <c r="G17" s="5">
        <v>25000</v>
      </c>
      <c r="H17" s="5">
        <v>0</v>
      </c>
      <c r="I17" s="5">
        <f t="shared" si="0"/>
        <v>25000</v>
      </c>
      <c r="J17" s="5">
        <f t="shared" si="1"/>
        <v>717.5</v>
      </c>
      <c r="K17" s="5">
        <v>0</v>
      </c>
      <c r="L17" s="5">
        <f t="shared" si="2"/>
        <v>760</v>
      </c>
      <c r="M17" s="5">
        <v>25</v>
      </c>
      <c r="N17" s="5">
        <f t="shared" si="3"/>
        <v>1502.5</v>
      </c>
      <c r="O17" s="5">
        <f t="shared" si="4"/>
        <v>23497.5</v>
      </c>
    </row>
    <row r="18" spans="1:15" ht="30" x14ac:dyDescent="0.25">
      <c r="A18" s="4">
        <v>11</v>
      </c>
      <c r="B18" s="4" t="s">
        <v>797</v>
      </c>
      <c r="C18" s="4" t="s">
        <v>1233</v>
      </c>
      <c r="D18" s="4" t="s">
        <v>350</v>
      </c>
      <c r="E18" s="4" t="s">
        <v>780</v>
      </c>
      <c r="F18" s="4" t="s">
        <v>794</v>
      </c>
      <c r="G18" s="5">
        <v>30000</v>
      </c>
      <c r="H18" s="5">
        <v>0</v>
      </c>
      <c r="I18" s="5">
        <f t="shared" si="0"/>
        <v>30000</v>
      </c>
      <c r="J18" s="5">
        <f t="shared" si="1"/>
        <v>861</v>
      </c>
      <c r="K18" s="5"/>
      <c r="L18" s="5">
        <f t="shared" si="2"/>
        <v>912</v>
      </c>
      <c r="M18" s="5">
        <v>25</v>
      </c>
      <c r="N18" s="5">
        <f>+J18+K18+L18+M18</f>
        <v>1798</v>
      </c>
      <c r="O18" s="5">
        <f t="shared" si="4"/>
        <v>28202</v>
      </c>
    </row>
    <row r="19" spans="1:15" ht="30" x14ac:dyDescent="0.25">
      <c r="A19" s="4">
        <v>12</v>
      </c>
      <c r="B19" s="4" t="s">
        <v>806</v>
      </c>
      <c r="C19" s="4" t="s">
        <v>1233</v>
      </c>
      <c r="D19" s="4" t="s">
        <v>45</v>
      </c>
      <c r="E19" s="4" t="s">
        <v>780</v>
      </c>
      <c r="F19" s="4" t="s">
        <v>787</v>
      </c>
      <c r="G19" s="5">
        <v>28350</v>
      </c>
      <c r="H19" s="5">
        <v>0</v>
      </c>
      <c r="I19" s="5">
        <f t="shared" si="0"/>
        <v>28350</v>
      </c>
      <c r="J19" s="5">
        <f t="shared" si="1"/>
        <v>813.64499999999998</v>
      </c>
      <c r="K19" s="5"/>
      <c r="L19" s="5">
        <f t="shared" si="2"/>
        <v>861.84</v>
      </c>
      <c r="M19" s="5">
        <f>1350.12+25</f>
        <v>1375.12</v>
      </c>
      <c r="N19" s="5">
        <f>+J19+K19+L19+M19</f>
        <v>3050.605</v>
      </c>
      <c r="O19" s="5">
        <f t="shared" si="4"/>
        <v>25299.395</v>
      </c>
    </row>
    <row r="20" spans="1:15" ht="30" x14ac:dyDescent="0.25">
      <c r="A20" s="4">
        <v>13</v>
      </c>
      <c r="B20" s="4" t="s">
        <v>807</v>
      </c>
      <c r="C20" s="4" t="s">
        <v>1233</v>
      </c>
      <c r="D20" s="4" t="s">
        <v>160</v>
      </c>
      <c r="E20" s="4" t="s">
        <v>779</v>
      </c>
      <c r="F20" s="4" t="s">
        <v>794</v>
      </c>
      <c r="G20" s="5">
        <v>11000</v>
      </c>
      <c r="H20" s="5">
        <v>0</v>
      </c>
      <c r="I20" s="5">
        <f t="shared" si="0"/>
        <v>11000</v>
      </c>
      <c r="J20" s="5">
        <f t="shared" si="1"/>
        <v>315.7</v>
      </c>
      <c r="K20" s="5"/>
      <c r="L20" s="5">
        <f t="shared" si="2"/>
        <v>334.4</v>
      </c>
      <c r="M20" s="5">
        <v>25</v>
      </c>
      <c r="N20" s="5">
        <f t="shared" ref="N20:N86" si="5">+J20+K20+L20+M20</f>
        <v>675.09999999999991</v>
      </c>
      <c r="O20" s="5">
        <f t="shared" si="4"/>
        <v>10324.9</v>
      </c>
    </row>
    <row r="21" spans="1:15" ht="30" x14ac:dyDescent="0.25">
      <c r="A21" s="4">
        <v>14</v>
      </c>
      <c r="B21" s="4" t="s">
        <v>827</v>
      </c>
      <c r="C21" s="4" t="s">
        <v>1233</v>
      </c>
      <c r="D21" s="4" t="s">
        <v>828</v>
      </c>
      <c r="E21" s="4" t="s">
        <v>780</v>
      </c>
      <c r="F21" s="4" t="s">
        <v>787</v>
      </c>
      <c r="G21" s="5">
        <v>35000</v>
      </c>
      <c r="H21" s="5">
        <v>0</v>
      </c>
      <c r="I21" s="5">
        <f t="shared" si="0"/>
        <v>35000</v>
      </c>
      <c r="J21" s="5">
        <f t="shared" si="1"/>
        <v>1004.5</v>
      </c>
      <c r="K21" s="5"/>
      <c r="L21" s="5">
        <f t="shared" si="2"/>
        <v>1064</v>
      </c>
      <c r="M21" s="5">
        <f>25+3424.9</f>
        <v>3449.9</v>
      </c>
      <c r="N21" s="5">
        <f t="shared" si="5"/>
        <v>5518.4</v>
      </c>
      <c r="O21" s="5">
        <f t="shared" si="4"/>
        <v>29481.599999999999</v>
      </c>
    </row>
    <row r="22" spans="1:15" ht="30" x14ac:dyDescent="0.25">
      <c r="A22" s="4">
        <v>15</v>
      </c>
      <c r="B22" s="4" t="s">
        <v>833</v>
      </c>
      <c r="C22" s="4" t="s">
        <v>1233</v>
      </c>
      <c r="D22" s="4" t="s">
        <v>160</v>
      </c>
      <c r="E22" s="4" t="s">
        <v>779</v>
      </c>
      <c r="F22" s="4" t="s">
        <v>794</v>
      </c>
      <c r="G22" s="5">
        <v>10000</v>
      </c>
      <c r="H22" s="5">
        <v>0</v>
      </c>
      <c r="I22" s="5">
        <f t="shared" si="0"/>
        <v>10000</v>
      </c>
      <c r="J22" s="5">
        <f t="shared" si="1"/>
        <v>287</v>
      </c>
      <c r="K22" s="5"/>
      <c r="L22" s="5">
        <f t="shared" si="2"/>
        <v>304</v>
      </c>
      <c r="M22" s="5">
        <v>25</v>
      </c>
      <c r="N22" s="5">
        <f t="shared" si="5"/>
        <v>616</v>
      </c>
      <c r="O22" s="5">
        <f t="shared" si="4"/>
        <v>9384</v>
      </c>
    </row>
    <row r="23" spans="1:15" ht="30" x14ac:dyDescent="0.25">
      <c r="A23" s="4">
        <v>16</v>
      </c>
      <c r="B23" s="4" t="s">
        <v>866</v>
      </c>
      <c r="C23" s="4" t="s">
        <v>1233</v>
      </c>
      <c r="D23" s="4" t="s">
        <v>859</v>
      </c>
      <c r="E23" s="4" t="s">
        <v>780</v>
      </c>
      <c r="F23" s="4" t="s">
        <v>794</v>
      </c>
      <c r="G23" s="5">
        <v>50000</v>
      </c>
      <c r="H23" s="5">
        <v>0</v>
      </c>
      <c r="I23" s="5">
        <f t="shared" si="0"/>
        <v>50000</v>
      </c>
      <c r="J23" s="5">
        <f t="shared" si="1"/>
        <v>1435</v>
      </c>
      <c r="K23" s="5">
        <v>1854</v>
      </c>
      <c r="L23" s="5">
        <f t="shared" si="2"/>
        <v>1520</v>
      </c>
      <c r="M23" s="5">
        <f>25+400</f>
        <v>425</v>
      </c>
      <c r="N23" s="5">
        <f t="shared" si="5"/>
        <v>5234</v>
      </c>
      <c r="O23" s="5">
        <f t="shared" si="4"/>
        <v>44766</v>
      </c>
    </row>
    <row r="24" spans="1:15" ht="30" x14ac:dyDescent="0.25">
      <c r="A24" s="4">
        <v>17</v>
      </c>
      <c r="B24" s="4" t="s">
        <v>871</v>
      </c>
      <c r="C24" s="4" t="s">
        <v>1233</v>
      </c>
      <c r="D24" s="4" t="s">
        <v>859</v>
      </c>
      <c r="E24" s="4" t="s">
        <v>780</v>
      </c>
      <c r="F24" s="4" t="s">
        <v>794</v>
      </c>
      <c r="G24" s="5">
        <v>50000</v>
      </c>
      <c r="H24" s="5">
        <v>0</v>
      </c>
      <c r="I24" s="5">
        <f t="shared" si="0"/>
        <v>50000</v>
      </c>
      <c r="J24" s="5">
        <f t="shared" si="1"/>
        <v>1435</v>
      </c>
      <c r="K24" s="5">
        <v>1854</v>
      </c>
      <c r="L24" s="5">
        <f t="shared" si="2"/>
        <v>1520</v>
      </c>
      <c r="M24" s="5">
        <f>1350.12+25</f>
        <v>1375.12</v>
      </c>
      <c r="N24" s="5">
        <f t="shared" si="5"/>
        <v>6184.12</v>
      </c>
      <c r="O24" s="5">
        <f t="shared" si="4"/>
        <v>43815.88</v>
      </c>
    </row>
    <row r="25" spans="1:15" ht="30" x14ac:dyDescent="0.25">
      <c r="A25" s="4">
        <v>18</v>
      </c>
      <c r="B25" s="4" t="s">
        <v>881</v>
      </c>
      <c r="C25" s="4" t="s">
        <v>1233</v>
      </c>
      <c r="D25" s="4" t="s">
        <v>148</v>
      </c>
      <c r="E25" s="4" t="s">
        <v>780</v>
      </c>
      <c r="F25" s="4" t="s">
        <v>787</v>
      </c>
      <c r="G25" s="5">
        <v>22050</v>
      </c>
      <c r="H25" s="5">
        <v>0</v>
      </c>
      <c r="I25" s="5">
        <f t="shared" si="0"/>
        <v>22050</v>
      </c>
      <c r="J25" s="5">
        <f t="shared" si="1"/>
        <v>632.83500000000004</v>
      </c>
      <c r="K25" s="5"/>
      <c r="L25" s="5">
        <f t="shared" si="2"/>
        <v>670.32</v>
      </c>
      <c r="M25" s="5">
        <v>25</v>
      </c>
      <c r="N25" s="5">
        <f t="shared" si="5"/>
        <v>1328.1550000000002</v>
      </c>
      <c r="O25" s="5">
        <f t="shared" si="4"/>
        <v>20721.845000000001</v>
      </c>
    </row>
    <row r="26" spans="1:15" ht="30" x14ac:dyDescent="0.25">
      <c r="A26" s="4">
        <v>19</v>
      </c>
      <c r="B26" s="4" t="s">
        <v>893</v>
      </c>
      <c r="C26" s="4" t="s">
        <v>1233</v>
      </c>
      <c r="D26" s="4" t="s">
        <v>894</v>
      </c>
      <c r="E26" s="4" t="s">
        <v>780</v>
      </c>
      <c r="F26" s="4" t="s">
        <v>787</v>
      </c>
      <c r="G26" s="5">
        <v>40000</v>
      </c>
      <c r="H26" s="5">
        <v>0</v>
      </c>
      <c r="I26" s="5">
        <f t="shared" si="0"/>
        <v>40000</v>
      </c>
      <c r="J26" s="5">
        <f t="shared" si="1"/>
        <v>1148</v>
      </c>
      <c r="K26" s="5">
        <v>442.65</v>
      </c>
      <c r="L26" s="5">
        <f t="shared" si="2"/>
        <v>1216</v>
      </c>
      <c r="M26" s="5">
        <f>25+3024.9</f>
        <v>3049.9</v>
      </c>
      <c r="N26" s="5">
        <f t="shared" si="5"/>
        <v>5856.55</v>
      </c>
      <c r="O26" s="5">
        <f t="shared" si="4"/>
        <v>34143.449999999997</v>
      </c>
    </row>
    <row r="27" spans="1:15" ht="30" x14ac:dyDescent="0.25">
      <c r="A27" s="4">
        <v>20</v>
      </c>
      <c r="B27" s="4" t="s">
        <v>904</v>
      </c>
      <c r="C27" s="4" t="s">
        <v>1233</v>
      </c>
      <c r="D27" s="4" t="s">
        <v>859</v>
      </c>
      <c r="E27" s="4" t="s">
        <v>780</v>
      </c>
      <c r="F27" s="4" t="s">
        <v>794</v>
      </c>
      <c r="G27" s="5">
        <v>50000</v>
      </c>
      <c r="H27" s="5">
        <v>0</v>
      </c>
      <c r="I27" s="5">
        <f t="shared" si="0"/>
        <v>50000</v>
      </c>
      <c r="J27" s="5">
        <f t="shared" si="1"/>
        <v>1435</v>
      </c>
      <c r="K27" s="5">
        <v>1854</v>
      </c>
      <c r="L27" s="5">
        <f t="shared" si="2"/>
        <v>1520</v>
      </c>
      <c r="M27" s="5">
        <f>25+6475</f>
        <v>6500</v>
      </c>
      <c r="N27" s="5">
        <f t="shared" si="5"/>
        <v>11309</v>
      </c>
      <c r="O27" s="5">
        <f t="shared" si="4"/>
        <v>38691</v>
      </c>
    </row>
    <row r="28" spans="1:15" ht="30" x14ac:dyDescent="0.25">
      <c r="A28" s="4">
        <v>21</v>
      </c>
      <c r="B28" s="4" t="s">
        <v>906</v>
      </c>
      <c r="C28" s="4" t="s">
        <v>1233</v>
      </c>
      <c r="D28" s="4" t="s">
        <v>814</v>
      </c>
      <c r="E28" s="4" t="s">
        <v>780</v>
      </c>
      <c r="F28" s="4" t="s">
        <v>787</v>
      </c>
      <c r="G28" s="14">
        <v>45000</v>
      </c>
      <c r="H28" s="14">
        <v>0</v>
      </c>
      <c r="I28" s="14">
        <f t="shared" si="0"/>
        <v>45000</v>
      </c>
      <c r="J28" s="5">
        <f t="shared" si="1"/>
        <v>1291.5</v>
      </c>
      <c r="K28" s="14">
        <v>1148.33</v>
      </c>
      <c r="L28" s="5">
        <f t="shared" si="2"/>
        <v>1368</v>
      </c>
      <c r="M28" s="14">
        <f>25+1912.45</f>
        <v>1937.45</v>
      </c>
      <c r="N28" s="14">
        <f t="shared" si="5"/>
        <v>5745.28</v>
      </c>
      <c r="O28" s="5">
        <f t="shared" si="4"/>
        <v>39254.720000000001</v>
      </c>
    </row>
    <row r="29" spans="1:15" ht="30" x14ac:dyDescent="0.25">
      <c r="A29" s="4">
        <v>22</v>
      </c>
      <c r="B29" s="4" t="s">
        <v>921</v>
      </c>
      <c r="C29" s="4" t="s">
        <v>1233</v>
      </c>
      <c r="D29" s="4" t="s">
        <v>916</v>
      </c>
      <c r="E29" s="4" t="s">
        <v>780</v>
      </c>
      <c r="F29" s="4" t="s">
        <v>794</v>
      </c>
      <c r="G29" s="5">
        <v>25000</v>
      </c>
      <c r="H29" s="5">
        <v>0</v>
      </c>
      <c r="I29" s="5">
        <f t="shared" si="0"/>
        <v>25000</v>
      </c>
      <c r="J29" s="5">
        <f t="shared" si="1"/>
        <v>717.5</v>
      </c>
      <c r="K29" s="5"/>
      <c r="L29" s="5">
        <f t="shared" si="2"/>
        <v>760</v>
      </c>
      <c r="M29" s="5">
        <v>25</v>
      </c>
      <c r="N29" s="5">
        <f t="shared" si="5"/>
        <v>1502.5</v>
      </c>
      <c r="O29" s="5">
        <f t="shared" si="4"/>
        <v>23497.5</v>
      </c>
    </row>
    <row r="30" spans="1:15" ht="30" x14ac:dyDescent="0.25">
      <c r="A30" s="4">
        <v>23</v>
      </c>
      <c r="B30" s="4" t="s">
        <v>927</v>
      </c>
      <c r="C30" s="4" t="s">
        <v>1233</v>
      </c>
      <c r="D30" s="4" t="s">
        <v>926</v>
      </c>
      <c r="E30" s="4" t="s">
        <v>779</v>
      </c>
      <c r="F30" s="4" t="s">
        <v>794</v>
      </c>
      <c r="G30" s="5">
        <v>10000</v>
      </c>
      <c r="H30" s="5">
        <v>0</v>
      </c>
      <c r="I30" s="5">
        <f t="shared" si="0"/>
        <v>10000</v>
      </c>
      <c r="J30" s="5">
        <f t="shared" si="1"/>
        <v>287</v>
      </c>
      <c r="K30" s="5"/>
      <c r="L30" s="5">
        <f t="shared" si="2"/>
        <v>304</v>
      </c>
      <c r="M30" s="5">
        <v>25</v>
      </c>
      <c r="N30" s="5">
        <f t="shared" si="5"/>
        <v>616</v>
      </c>
      <c r="O30" s="5">
        <f t="shared" si="4"/>
        <v>9384</v>
      </c>
    </row>
    <row r="31" spans="1:15" ht="30" x14ac:dyDescent="0.25">
      <c r="A31" s="4">
        <v>24</v>
      </c>
      <c r="B31" s="4" t="s">
        <v>928</v>
      </c>
      <c r="C31" s="4" t="s">
        <v>1233</v>
      </c>
      <c r="D31" s="4" t="s">
        <v>926</v>
      </c>
      <c r="E31" s="4" t="s">
        <v>779</v>
      </c>
      <c r="F31" s="4" t="s">
        <v>794</v>
      </c>
      <c r="G31" s="5">
        <v>10000</v>
      </c>
      <c r="H31" s="5">
        <v>0</v>
      </c>
      <c r="I31" s="5">
        <f t="shared" si="0"/>
        <v>10000</v>
      </c>
      <c r="J31" s="5">
        <f t="shared" si="1"/>
        <v>287</v>
      </c>
      <c r="K31" s="5"/>
      <c r="L31" s="5">
        <f t="shared" si="2"/>
        <v>304</v>
      </c>
      <c r="M31" s="5">
        <f>3654.5+25</f>
        <v>3679.5</v>
      </c>
      <c r="N31" s="5">
        <f>+J31+K31+L31+M31</f>
        <v>4270.5</v>
      </c>
      <c r="O31" s="5">
        <f t="shared" si="4"/>
        <v>5729.5</v>
      </c>
    </row>
    <row r="32" spans="1:15" ht="30" x14ac:dyDescent="0.25">
      <c r="A32" s="4">
        <v>25</v>
      </c>
      <c r="B32" s="4" t="s">
        <v>929</v>
      </c>
      <c r="C32" s="4" t="s">
        <v>1233</v>
      </c>
      <c r="D32" s="4" t="s">
        <v>926</v>
      </c>
      <c r="E32" s="4" t="s">
        <v>779</v>
      </c>
      <c r="F32" s="4" t="s">
        <v>794</v>
      </c>
      <c r="G32" s="5">
        <v>11000</v>
      </c>
      <c r="H32" s="5">
        <v>0</v>
      </c>
      <c r="I32" s="5">
        <f t="shared" si="0"/>
        <v>11000</v>
      </c>
      <c r="J32" s="5">
        <f t="shared" si="1"/>
        <v>315.7</v>
      </c>
      <c r="K32" s="5"/>
      <c r="L32" s="5">
        <f t="shared" si="2"/>
        <v>334.4</v>
      </c>
      <c r="M32" s="5">
        <v>25</v>
      </c>
      <c r="N32" s="5">
        <f t="shared" si="5"/>
        <v>675.09999999999991</v>
      </c>
      <c r="O32" s="5">
        <f t="shared" si="4"/>
        <v>10324.9</v>
      </c>
    </row>
    <row r="33" spans="1:15" ht="30" x14ac:dyDescent="0.25">
      <c r="A33" s="4">
        <v>26</v>
      </c>
      <c r="B33" s="4" t="s">
        <v>935</v>
      </c>
      <c r="C33" s="4" t="s">
        <v>1233</v>
      </c>
      <c r="D33" s="4" t="s">
        <v>919</v>
      </c>
      <c r="E33" s="4" t="s">
        <v>779</v>
      </c>
      <c r="F33" s="4" t="s">
        <v>794</v>
      </c>
      <c r="G33" s="5">
        <v>10000</v>
      </c>
      <c r="H33" s="5">
        <v>0</v>
      </c>
      <c r="I33" s="5">
        <f t="shared" si="0"/>
        <v>10000</v>
      </c>
      <c r="J33" s="5">
        <f t="shared" si="1"/>
        <v>287</v>
      </c>
      <c r="K33" s="5"/>
      <c r="L33" s="5">
        <f t="shared" si="2"/>
        <v>304</v>
      </c>
      <c r="M33" s="5">
        <v>25</v>
      </c>
      <c r="N33" s="5">
        <f t="shared" si="5"/>
        <v>616</v>
      </c>
      <c r="O33" s="5">
        <f t="shared" si="4"/>
        <v>9384</v>
      </c>
    </row>
    <row r="34" spans="1:15" ht="30" x14ac:dyDescent="0.25">
      <c r="A34" s="4">
        <v>27</v>
      </c>
      <c r="B34" s="4" t="s">
        <v>1384</v>
      </c>
      <c r="C34" s="4" t="s">
        <v>1385</v>
      </c>
      <c r="D34" s="4" t="s">
        <v>1079</v>
      </c>
      <c r="E34" s="4" t="s">
        <v>779</v>
      </c>
      <c r="F34" s="4" t="s">
        <v>787</v>
      </c>
      <c r="G34" s="5">
        <v>20000</v>
      </c>
      <c r="H34" s="5"/>
      <c r="I34" s="5">
        <v>20000</v>
      </c>
      <c r="J34" s="5">
        <f>+I34*2.87%</f>
        <v>574</v>
      </c>
      <c r="K34" s="5"/>
      <c r="L34" s="5">
        <f>+I34*3.04%</f>
        <v>608</v>
      </c>
      <c r="M34" s="5">
        <v>26</v>
      </c>
      <c r="N34" s="5">
        <f>+J34+K34+L34+M34</f>
        <v>1208</v>
      </c>
      <c r="O34" s="5">
        <f>+I34-N34</f>
        <v>18792</v>
      </c>
    </row>
    <row r="35" spans="1:15" ht="30" x14ac:dyDescent="0.25">
      <c r="A35" s="4">
        <v>28</v>
      </c>
      <c r="B35" s="4" t="s">
        <v>897</v>
      </c>
      <c r="C35" s="4" t="s">
        <v>1127</v>
      </c>
      <c r="D35" s="4" t="s">
        <v>898</v>
      </c>
      <c r="E35" s="4" t="s">
        <v>780</v>
      </c>
      <c r="F35" s="4" t="s">
        <v>794</v>
      </c>
      <c r="G35" s="5">
        <v>50000</v>
      </c>
      <c r="H35" s="5">
        <v>0</v>
      </c>
      <c r="I35" s="5">
        <f t="shared" si="0"/>
        <v>50000</v>
      </c>
      <c r="J35" s="5">
        <f t="shared" si="1"/>
        <v>1435</v>
      </c>
      <c r="K35" s="5">
        <v>1854</v>
      </c>
      <c r="L35" s="5">
        <f t="shared" si="2"/>
        <v>1520</v>
      </c>
      <c r="M35" s="5">
        <f>25+3424.9</f>
        <v>3449.9</v>
      </c>
      <c r="N35" s="5">
        <f t="shared" si="5"/>
        <v>8258.9</v>
      </c>
      <c r="O35" s="5">
        <f t="shared" si="4"/>
        <v>41741.1</v>
      </c>
    </row>
    <row r="36" spans="1:15" ht="30" x14ac:dyDescent="0.25">
      <c r="A36" s="4">
        <v>29</v>
      </c>
      <c r="B36" s="4" t="s">
        <v>864</v>
      </c>
      <c r="C36" s="4" t="s">
        <v>1127</v>
      </c>
      <c r="D36" s="4" t="s">
        <v>160</v>
      </c>
      <c r="E36" s="4" t="s">
        <v>779</v>
      </c>
      <c r="F36" s="4" t="s">
        <v>794</v>
      </c>
      <c r="G36" s="5">
        <v>11000</v>
      </c>
      <c r="H36" s="5">
        <v>0</v>
      </c>
      <c r="I36" s="5">
        <f t="shared" si="0"/>
        <v>11000</v>
      </c>
      <c r="J36" s="5">
        <f t="shared" si="1"/>
        <v>315.7</v>
      </c>
      <c r="K36" s="5"/>
      <c r="L36" s="5">
        <f t="shared" si="2"/>
        <v>334.4</v>
      </c>
      <c r="M36" s="5">
        <v>25</v>
      </c>
      <c r="N36" s="5">
        <f t="shared" si="5"/>
        <v>675.09999999999991</v>
      </c>
      <c r="O36" s="5">
        <f t="shared" si="4"/>
        <v>10324.9</v>
      </c>
    </row>
    <row r="37" spans="1:15" ht="30" x14ac:dyDescent="0.25">
      <c r="A37" s="4">
        <v>30</v>
      </c>
      <c r="B37" s="4" t="s">
        <v>856</v>
      </c>
      <c r="C37" s="4" t="s">
        <v>1127</v>
      </c>
      <c r="D37" s="4" t="s">
        <v>160</v>
      </c>
      <c r="E37" s="4" t="s">
        <v>779</v>
      </c>
      <c r="F37" s="4" t="s">
        <v>794</v>
      </c>
      <c r="G37" s="5">
        <v>11000</v>
      </c>
      <c r="H37" s="5">
        <v>0</v>
      </c>
      <c r="I37" s="5">
        <f t="shared" si="0"/>
        <v>11000</v>
      </c>
      <c r="J37" s="5">
        <f t="shared" si="1"/>
        <v>315.7</v>
      </c>
      <c r="K37" s="5"/>
      <c r="L37" s="5">
        <f t="shared" si="2"/>
        <v>334.4</v>
      </c>
      <c r="M37" s="5">
        <v>25</v>
      </c>
      <c r="N37" s="5">
        <f t="shared" si="5"/>
        <v>675.09999999999991</v>
      </c>
      <c r="O37" s="5">
        <f t="shared" si="4"/>
        <v>10324.9</v>
      </c>
    </row>
    <row r="38" spans="1:15" ht="30" x14ac:dyDescent="0.25">
      <c r="A38" s="4">
        <v>31</v>
      </c>
      <c r="B38" s="4" t="s">
        <v>825</v>
      </c>
      <c r="C38" s="4" t="s">
        <v>1267</v>
      </c>
      <c r="D38" s="4" t="s">
        <v>814</v>
      </c>
      <c r="E38" s="4" t="s">
        <v>780</v>
      </c>
      <c r="F38" s="4" t="s">
        <v>794</v>
      </c>
      <c r="G38" s="5">
        <v>40000</v>
      </c>
      <c r="H38" s="5">
        <v>0</v>
      </c>
      <c r="I38" s="5">
        <f t="shared" si="0"/>
        <v>40000</v>
      </c>
      <c r="J38" s="5">
        <f t="shared" si="1"/>
        <v>1148</v>
      </c>
      <c r="K38" s="5">
        <v>442.65</v>
      </c>
      <c r="L38" s="5">
        <f t="shared" si="2"/>
        <v>1216</v>
      </c>
      <c r="M38" s="5">
        <f>25+400</f>
        <v>425</v>
      </c>
      <c r="N38" s="5">
        <f t="shared" si="5"/>
        <v>3231.65</v>
      </c>
      <c r="O38" s="5">
        <f t="shared" si="4"/>
        <v>36768.35</v>
      </c>
    </row>
    <row r="39" spans="1:15" ht="30" x14ac:dyDescent="0.25">
      <c r="A39" s="4">
        <v>32</v>
      </c>
      <c r="B39" s="4" t="s">
        <v>818</v>
      </c>
      <c r="C39" s="4" t="s">
        <v>1127</v>
      </c>
      <c r="D39" s="4" t="s">
        <v>819</v>
      </c>
      <c r="E39" s="4" t="s">
        <v>779</v>
      </c>
      <c r="F39" s="4" t="s">
        <v>794</v>
      </c>
      <c r="G39" s="14">
        <v>11000</v>
      </c>
      <c r="H39" s="14">
        <v>0</v>
      </c>
      <c r="I39" s="14">
        <f t="shared" si="0"/>
        <v>11000</v>
      </c>
      <c r="J39" s="5">
        <f t="shared" si="1"/>
        <v>315.7</v>
      </c>
      <c r="K39" s="14"/>
      <c r="L39" s="5">
        <f t="shared" si="2"/>
        <v>334.4</v>
      </c>
      <c r="M39" s="14">
        <v>25</v>
      </c>
      <c r="N39" s="14">
        <f t="shared" si="5"/>
        <v>675.09999999999991</v>
      </c>
      <c r="O39" s="5">
        <f t="shared" si="4"/>
        <v>10324.9</v>
      </c>
    </row>
    <row r="40" spans="1:15" ht="30" x14ac:dyDescent="0.25">
      <c r="A40" s="4">
        <v>33</v>
      </c>
      <c r="B40" s="4" t="s">
        <v>795</v>
      </c>
      <c r="C40" s="4" t="s">
        <v>1127</v>
      </c>
      <c r="D40" s="4" t="s">
        <v>526</v>
      </c>
      <c r="E40" s="4" t="s">
        <v>779</v>
      </c>
      <c r="F40" s="4" t="s">
        <v>794</v>
      </c>
      <c r="G40" s="5">
        <v>15000</v>
      </c>
      <c r="H40" s="5">
        <v>0</v>
      </c>
      <c r="I40" s="5">
        <f t="shared" si="0"/>
        <v>15000</v>
      </c>
      <c r="J40" s="5">
        <f t="shared" si="1"/>
        <v>430.5</v>
      </c>
      <c r="K40" s="5"/>
      <c r="L40" s="5">
        <f t="shared" si="2"/>
        <v>456</v>
      </c>
      <c r="M40" s="5">
        <v>25</v>
      </c>
      <c r="N40" s="5">
        <f t="shared" si="5"/>
        <v>911.5</v>
      </c>
      <c r="O40" s="5">
        <f t="shared" si="4"/>
        <v>14088.5</v>
      </c>
    </row>
    <row r="41" spans="1:15" ht="30" x14ac:dyDescent="0.25">
      <c r="A41" s="4">
        <v>34</v>
      </c>
      <c r="B41" s="4" t="s">
        <v>801</v>
      </c>
      <c r="C41" s="4" t="s">
        <v>1232</v>
      </c>
      <c r="D41" s="4" t="s">
        <v>350</v>
      </c>
      <c r="E41" s="4" t="s">
        <v>780</v>
      </c>
      <c r="F41" s="4" t="s">
        <v>794</v>
      </c>
      <c r="G41" s="5">
        <v>30000</v>
      </c>
      <c r="H41" s="5">
        <v>0</v>
      </c>
      <c r="I41" s="5">
        <f t="shared" si="0"/>
        <v>30000</v>
      </c>
      <c r="J41" s="5">
        <f t="shared" si="1"/>
        <v>861</v>
      </c>
      <c r="K41" s="5"/>
      <c r="L41" s="5">
        <f t="shared" si="2"/>
        <v>912</v>
      </c>
      <c r="M41" s="5">
        <v>25</v>
      </c>
      <c r="N41" s="5">
        <f t="shared" si="5"/>
        <v>1798</v>
      </c>
      <c r="O41" s="5">
        <f>+I41-N41</f>
        <v>28202</v>
      </c>
    </row>
    <row r="42" spans="1:15" ht="30" x14ac:dyDescent="0.25">
      <c r="A42" s="4">
        <v>35</v>
      </c>
      <c r="B42" s="4" t="s">
        <v>895</v>
      </c>
      <c r="C42" s="4" t="s">
        <v>1232</v>
      </c>
      <c r="D42" s="4" t="s">
        <v>859</v>
      </c>
      <c r="E42" s="4" t="s">
        <v>780</v>
      </c>
      <c r="F42" s="4" t="s">
        <v>794</v>
      </c>
      <c r="G42" s="5">
        <v>50000</v>
      </c>
      <c r="H42" s="5">
        <v>0</v>
      </c>
      <c r="I42" s="5">
        <f t="shared" si="0"/>
        <v>50000</v>
      </c>
      <c r="J42" s="5">
        <f t="shared" si="1"/>
        <v>1435</v>
      </c>
      <c r="K42" s="5">
        <v>1854</v>
      </c>
      <c r="L42" s="5">
        <f t="shared" si="2"/>
        <v>1520</v>
      </c>
      <c r="M42" s="5">
        <v>25</v>
      </c>
      <c r="N42" s="5">
        <f t="shared" si="5"/>
        <v>4834</v>
      </c>
      <c r="O42" s="5">
        <f>+I42-N42</f>
        <v>45166</v>
      </c>
    </row>
    <row r="43" spans="1:15" ht="30" x14ac:dyDescent="0.25">
      <c r="A43" s="4">
        <v>36</v>
      </c>
      <c r="B43" s="4" t="s">
        <v>942</v>
      </c>
      <c r="C43" s="4" t="s">
        <v>1232</v>
      </c>
      <c r="D43" s="4" t="s">
        <v>926</v>
      </c>
      <c r="E43" s="4" t="s">
        <v>779</v>
      </c>
      <c r="F43" s="4" t="s">
        <v>794</v>
      </c>
      <c r="G43" s="5">
        <v>11000</v>
      </c>
      <c r="H43" s="5">
        <v>0</v>
      </c>
      <c r="I43" s="5">
        <f t="shared" si="0"/>
        <v>11000</v>
      </c>
      <c r="J43" s="5">
        <f t="shared" si="1"/>
        <v>315.7</v>
      </c>
      <c r="K43" s="5"/>
      <c r="L43" s="5">
        <f t="shared" si="2"/>
        <v>334.4</v>
      </c>
      <c r="M43" s="5">
        <v>25</v>
      </c>
      <c r="N43" s="5">
        <f t="shared" si="5"/>
        <v>675.09999999999991</v>
      </c>
      <c r="O43" s="5">
        <f t="shared" ref="O43:O48" si="6">+I43-N43</f>
        <v>10324.9</v>
      </c>
    </row>
    <row r="44" spans="1:15" ht="30" x14ac:dyDescent="0.25">
      <c r="A44" s="4">
        <v>37</v>
      </c>
      <c r="B44" s="4" t="s">
        <v>943</v>
      </c>
      <c r="C44" s="4" t="s">
        <v>1232</v>
      </c>
      <c r="D44" s="4" t="s">
        <v>926</v>
      </c>
      <c r="E44" s="4" t="s">
        <v>779</v>
      </c>
      <c r="F44" s="4" t="s">
        <v>794</v>
      </c>
      <c r="G44" s="5">
        <v>10000</v>
      </c>
      <c r="H44" s="5">
        <v>0</v>
      </c>
      <c r="I44" s="5">
        <f t="shared" si="0"/>
        <v>10000</v>
      </c>
      <c r="J44" s="5">
        <f t="shared" si="1"/>
        <v>287</v>
      </c>
      <c r="K44" s="5"/>
      <c r="L44" s="5">
        <f t="shared" si="2"/>
        <v>304</v>
      </c>
      <c r="M44" s="5">
        <v>25</v>
      </c>
      <c r="N44" s="5">
        <f t="shared" si="5"/>
        <v>616</v>
      </c>
      <c r="O44" s="5">
        <f t="shared" si="6"/>
        <v>9384</v>
      </c>
    </row>
    <row r="45" spans="1:15" ht="30" x14ac:dyDescent="0.25">
      <c r="A45" s="4">
        <v>38</v>
      </c>
      <c r="B45" s="4" t="s">
        <v>944</v>
      </c>
      <c r="C45" s="4" t="s">
        <v>1232</v>
      </c>
      <c r="D45" s="4" t="s">
        <v>926</v>
      </c>
      <c r="E45" s="4" t="s">
        <v>779</v>
      </c>
      <c r="F45" s="4" t="s">
        <v>794</v>
      </c>
      <c r="G45" s="5">
        <v>10000</v>
      </c>
      <c r="H45" s="5">
        <v>0</v>
      </c>
      <c r="I45" s="5">
        <f t="shared" si="0"/>
        <v>10000</v>
      </c>
      <c r="J45" s="5">
        <f t="shared" si="1"/>
        <v>287</v>
      </c>
      <c r="K45" s="5"/>
      <c r="L45" s="5">
        <f t="shared" si="2"/>
        <v>304</v>
      </c>
      <c r="M45" s="5">
        <v>25</v>
      </c>
      <c r="N45" s="5">
        <f t="shared" si="5"/>
        <v>616</v>
      </c>
      <c r="O45" s="5">
        <f t="shared" si="6"/>
        <v>9384</v>
      </c>
    </row>
    <row r="46" spans="1:15" ht="30" x14ac:dyDescent="0.25">
      <c r="A46" s="4">
        <v>39</v>
      </c>
      <c r="B46" s="4" t="s">
        <v>934</v>
      </c>
      <c r="C46" s="4" t="s">
        <v>1232</v>
      </c>
      <c r="D46" s="4" t="s">
        <v>919</v>
      </c>
      <c r="E46" s="4" t="s">
        <v>779</v>
      </c>
      <c r="F46" s="4" t="s">
        <v>794</v>
      </c>
      <c r="G46" s="5">
        <v>10000</v>
      </c>
      <c r="H46" s="5">
        <v>0</v>
      </c>
      <c r="I46" s="5">
        <f t="shared" si="0"/>
        <v>10000</v>
      </c>
      <c r="J46" s="5">
        <f t="shared" si="1"/>
        <v>287</v>
      </c>
      <c r="K46" s="5"/>
      <c r="L46" s="5">
        <f t="shared" si="2"/>
        <v>304</v>
      </c>
      <c r="M46" s="5">
        <v>25</v>
      </c>
      <c r="N46" s="5">
        <f t="shared" si="5"/>
        <v>616</v>
      </c>
      <c r="O46" s="5">
        <f t="shared" si="6"/>
        <v>9384</v>
      </c>
    </row>
    <row r="47" spans="1:15" ht="30" x14ac:dyDescent="0.25">
      <c r="A47" s="4">
        <v>40</v>
      </c>
      <c r="B47" s="4" t="s">
        <v>925</v>
      </c>
      <c r="C47" s="4" t="s">
        <v>1232</v>
      </c>
      <c r="D47" s="4" t="s">
        <v>926</v>
      </c>
      <c r="E47" s="4" t="s">
        <v>779</v>
      </c>
      <c r="F47" s="4" t="s">
        <v>794</v>
      </c>
      <c r="G47" s="5">
        <v>11000</v>
      </c>
      <c r="H47" s="5">
        <v>0</v>
      </c>
      <c r="I47" s="5">
        <f t="shared" si="0"/>
        <v>11000</v>
      </c>
      <c r="J47" s="5">
        <f t="shared" si="1"/>
        <v>315.7</v>
      </c>
      <c r="K47" s="5"/>
      <c r="L47" s="5">
        <f t="shared" si="2"/>
        <v>334.4</v>
      </c>
      <c r="M47" s="5">
        <v>25</v>
      </c>
      <c r="N47" s="5">
        <f t="shared" si="5"/>
        <v>675.09999999999991</v>
      </c>
      <c r="O47" s="5">
        <f t="shared" si="6"/>
        <v>10324.9</v>
      </c>
    </row>
    <row r="48" spans="1:15" ht="30" x14ac:dyDescent="0.25">
      <c r="A48" s="4">
        <v>41</v>
      </c>
      <c r="B48" s="4" t="s">
        <v>922</v>
      </c>
      <c r="C48" s="4" t="s">
        <v>1232</v>
      </c>
      <c r="D48" s="4" t="s">
        <v>916</v>
      </c>
      <c r="E48" s="4" t="s">
        <v>779</v>
      </c>
      <c r="F48" s="4" t="s">
        <v>794</v>
      </c>
      <c r="G48" s="5">
        <v>11000</v>
      </c>
      <c r="H48" s="5">
        <v>0</v>
      </c>
      <c r="I48" s="5">
        <f t="shared" si="0"/>
        <v>11000</v>
      </c>
      <c r="J48" s="5">
        <f t="shared" si="1"/>
        <v>315.7</v>
      </c>
      <c r="K48" s="5"/>
      <c r="L48" s="5">
        <f t="shared" si="2"/>
        <v>334.4</v>
      </c>
      <c r="M48" s="5">
        <v>25</v>
      </c>
      <c r="N48" s="5">
        <f t="shared" si="5"/>
        <v>675.09999999999991</v>
      </c>
      <c r="O48" s="5">
        <f t="shared" si="6"/>
        <v>10324.9</v>
      </c>
    </row>
    <row r="49" spans="1:15" ht="30" x14ac:dyDescent="0.25">
      <c r="A49" s="4">
        <v>42</v>
      </c>
      <c r="B49" s="4" t="s">
        <v>923</v>
      </c>
      <c r="C49" s="4" t="s">
        <v>1232</v>
      </c>
      <c r="D49" s="4" t="s">
        <v>916</v>
      </c>
      <c r="E49" s="4" t="s">
        <v>779</v>
      </c>
      <c r="F49" s="4" t="s">
        <v>794</v>
      </c>
      <c r="G49" s="5">
        <v>11000</v>
      </c>
      <c r="H49" s="5">
        <v>0</v>
      </c>
      <c r="I49" s="5">
        <f t="shared" si="0"/>
        <v>11000</v>
      </c>
      <c r="J49" s="5">
        <f t="shared" si="1"/>
        <v>315.7</v>
      </c>
      <c r="K49" s="5"/>
      <c r="L49" s="5">
        <f t="shared" si="2"/>
        <v>334.4</v>
      </c>
      <c r="M49" s="5">
        <v>25</v>
      </c>
      <c r="N49" s="5">
        <f t="shared" si="5"/>
        <v>675.09999999999991</v>
      </c>
      <c r="O49" s="5">
        <f t="shared" ref="O49:O56" si="7">+I49-N49</f>
        <v>10324.9</v>
      </c>
    </row>
    <row r="50" spans="1:15" ht="30" x14ac:dyDescent="0.25">
      <c r="A50" s="4">
        <v>43</v>
      </c>
      <c r="B50" s="4" t="s">
        <v>862</v>
      </c>
      <c r="C50" s="4" t="s">
        <v>1232</v>
      </c>
      <c r="D50" s="4" t="s">
        <v>859</v>
      </c>
      <c r="E50" s="4" t="s">
        <v>779</v>
      </c>
      <c r="F50" s="4" t="s">
        <v>794</v>
      </c>
      <c r="G50" s="5">
        <v>50000</v>
      </c>
      <c r="H50" s="5">
        <v>0</v>
      </c>
      <c r="I50" s="5">
        <f t="shared" si="0"/>
        <v>50000</v>
      </c>
      <c r="J50" s="5">
        <f t="shared" si="1"/>
        <v>1435</v>
      </c>
      <c r="K50" s="5">
        <v>1854</v>
      </c>
      <c r="L50" s="5">
        <f t="shared" si="2"/>
        <v>1520</v>
      </c>
      <c r="M50" s="5">
        <v>25</v>
      </c>
      <c r="N50" s="5">
        <f t="shared" si="5"/>
        <v>4834</v>
      </c>
      <c r="O50" s="5">
        <f t="shared" si="7"/>
        <v>45166</v>
      </c>
    </row>
    <row r="51" spans="1:15" ht="30" x14ac:dyDescent="0.25">
      <c r="A51" s="4">
        <v>44</v>
      </c>
      <c r="B51" s="4" t="s">
        <v>1357</v>
      </c>
      <c r="C51" s="4" t="s">
        <v>1232</v>
      </c>
      <c r="D51" s="4" t="s">
        <v>1358</v>
      </c>
      <c r="E51" s="4" t="s">
        <v>779</v>
      </c>
      <c r="F51" s="4" t="s">
        <v>794</v>
      </c>
      <c r="G51" s="5">
        <v>11000</v>
      </c>
      <c r="H51" s="5">
        <v>0</v>
      </c>
      <c r="I51" s="5">
        <f>+G51+H51</f>
        <v>11000</v>
      </c>
      <c r="J51" s="5">
        <f t="shared" si="1"/>
        <v>315.7</v>
      </c>
      <c r="K51" s="5"/>
      <c r="L51" s="5">
        <f t="shared" si="2"/>
        <v>334.4</v>
      </c>
      <c r="M51" s="5">
        <v>25</v>
      </c>
      <c r="N51" s="5">
        <f>+J51+K51+L51+M51</f>
        <v>675.09999999999991</v>
      </c>
      <c r="O51" s="5">
        <f t="shared" si="7"/>
        <v>10324.9</v>
      </c>
    </row>
    <row r="52" spans="1:15" ht="30" x14ac:dyDescent="0.25">
      <c r="A52" s="4">
        <v>45</v>
      </c>
      <c r="B52" s="4" t="s">
        <v>940</v>
      </c>
      <c r="C52" s="4" t="s">
        <v>1228</v>
      </c>
      <c r="D52" s="4" t="s">
        <v>926</v>
      </c>
      <c r="E52" s="4" t="s">
        <v>779</v>
      </c>
      <c r="F52" s="4" t="s">
        <v>787</v>
      </c>
      <c r="G52" s="5">
        <v>10000</v>
      </c>
      <c r="H52" s="5">
        <v>0</v>
      </c>
      <c r="I52" s="5">
        <f t="shared" si="0"/>
        <v>10000</v>
      </c>
      <c r="J52" s="5">
        <f t="shared" si="1"/>
        <v>287</v>
      </c>
      <c r="K52" s="5"/>
      <c r="L52" s="5">
        <f t="shared" si="2"/>
        <v>304</v>
      </c>
      <c r="M52" s="5">
        <v>25</v>
      </c>
      <c r="N52" s="5">
        <f t="shared" si="5"/>
        <v>616</v>
      </c>
      <c r="O52" s="5">
        <f t="shared" si="7"/>
        <v>9384</v>
      </c>
    </row>
    <row r="53" spans="1:15" ht="30" x14ac:dyDescent="0.25">
      <c r="A53" s="4">
        <v>46</v>
      </c>
      <c r="B53" s="4" t="s">
        <v>941</v>
      </c>
      <c r="C53" s="4" t="s">
        <v>1228</v>
      </c>
      <c r="D53" s="4" t="s">
        <v>926</v>
      </c>
      <c r="E53" s="4" t="s">
        <v>779</v>
      </c>
      <c r="F53" s="4" t="s">
        <v>794</v>
      </c>
      <c r="G53" s="5">
        <v>10000</v>
      </c>
      <c r="H53" s="5">
        <v>0</v>
      </c>
      <c r="I53" s="5">
        <f t="shared" si="0"/>
        <v>10000</v>
      </c>
      <c r="J53" s="5">
        <f t="shared" si="1"/>
        <v>287</v>
      </c>
      <c r="K53" s="5"/>
      <c r="L53" s="5">
        <f t="shared" si="2"/>
        <v>304</v>
      </c>
      <c r="M53" s="5">
        <f>25+1350.12</f>
        <v>1375.12</v>
      </c>
      <c r="N53" s="5">
        <f t="shared" si="5"/>
        <v>1966.12</v>
      </c>
      <c r="O53" s="5">
        <f t="shared" si="7"/>
        <v>8033.88</v>
      </c>
    </row>
    <row r="54" spans="1:15" ht="30" x14ac:dyDescent="0.25">
      <c r="A54" s="4">
        <v>47</v>
      </c>
      <c r="B54" s="4" t="s">
        <v>936</v>
      </c>
      <c r="C54" s="4" t="s">
        <v>1228</v>
      </c>
      <c r="D54" s="4" t="s">
        <v>926</v>
      </c>
      <c r="E54" s="4" t="s">
        <v>779</v>
      </c>
      <c r="F54" s="4" t="s">
        <v>794</v>
      </c>
      <c r="G54" s="5">
        <v>10000</v>
      </c>
      <c r="H54" s="5">
        <v>0</v>
      </c>
      <c r="I54" s="5">
        <f t="shared" si="0"/>
        <v>10000</v>
      </c>
      <c r="J54" s="5">
        <f t="shared" si="1"/>
        <v>287</v>
      </c>
      <c r="K54" s="5"/>
      <c r="L54" s="5">
        <f t="shared" si="2"/>
        <v>304</v>
      </c>
      <c r="M54" s="5">
        <v>25</v>
      </c>
      <c r="N54" s="5">
        <f t="shared" si="5"/>
        <v>616</v>
      </c>
      <c r="O54" s="5">
        <f t="shared" si="7"/>
        <v>9384</v>
      </c>
    </row>
    <row r="55" spans="1:15" ht="30" x14ac:dyDescent="0.25">
      <c r="A55" s="4">
        <v>48</v>
      </c>
      <c r="B55" s="4" t="s">
        <v>937</v>
      </c>
      <c r="C55" s="4" t="s">
        <v>1228</v>
      </c>
      <c r="D55" s="4" t="s">
        <v>926</v>
      </c>
      <c r="E55" s="4" t="s">
        <v>779</v>
      </c>
      <c r="F55" s="4" t="s">
        <v>794</v>
      </c>
      <c r="G55" s="5">
        <v>10000</v>
      </c>
      <c r="H55" s="5">
        <v>0</v>
      </c>
      <c r="I55" s="5">
        <f t="shared" si="0"/>
        <v>10000</v>
      </c>
      <c r="J55" s="5">
        <f t="shared" si="1"/>
        <v>287</v>
      </c>
      <c r="K55" s="5"/>
      <c r="L55" s="5">
        <f t="shared" si="2"/>
        <v>304</v>
      </c>
      <c r="M55" s="5">
        <v>25</v>
      </c>
      <c r="N55" s="5">
        <f t="shared" si="5"/>
        <v>616</v>
      </c>
      <c r="O55" s="5">
        <f t="shared" si="7"/>
        <v>9384</v>
      </c>
    </row>
    <row r="56" spans="1:15" ht="30" x14ac:dyDescent="0.25">
      <c r="A56" s="4">
        <v>49</v>
      </c>
      <c r="B56" s="4" t="s">
        <v>938</v>
      </c>
      <c r="C56" s="4" t="s">
        <v>1228</v>
      </c>
      <c r="D56" s="4" t="s">
        <v>919</v>
      </c>
      <c r="E56" s="4" t="s">
        <v>779</v>
      </c>
      <c r="F56" s="4" t="s">
        <v>794</v>
      </c>
      <c r="G56" s="5">
        <v>10000</v>
      </c>
      <c r="H56" s="5">
        <v>0</v>
      </c>
      <c r="I56" s="5">
        <f t="shared" si="0"/>
        <v>10000</v>
      </c>
      <c r="J56" s="5">
        <f t="shared" si="1"/>
        <v>287</v>
      </c>
      <c r="K56" s="5"/>
      <c r="L56" s="5">
        <f t="shared" si="2"/>
        <v>304</v>
      </c>
      <c r="M56" s="5">
        <v>25</v>
      </c>
      <c r="N56" s="5">
        <f t="shared" si="5"/>
        <v>616</v>
      </c>
      <c r="O56" s="5">
        <f t="shared" si="7"/>
        <v>9384</v>
      </c>
    </row>
    <row r="57" spans="1:15" ht="30" x14ac:dyDescent="0.25">
      <c r="A57" s="4">
        <v>50</v>
      </c>
      <c r="B57" s="4" t="s">
        <v>930</v>
      </c>
      <c r="C57" s="4" t="s">
        <v>1228</v>
      </c>
      <c r="D57" s="4" t="s">
        <v>926</v>
      </c>
      <c r="E57" s="4" t="s">
        <v>779</v>
      </c>
      <c r="F57" s="4" t="s">
        <v>794</v>
      </c>
      <c r="G57" s="5">
        <v>10000</v>
      </c>
      <c r="H57" s="5">
        <v>0</v>
      </c>
      <c r="I57" s="5">
        <f t="shared" si="0"/>
        <v>10000</v>
      </c>
      <c r="J57" s="5">
        <f t="shared" si="1"/>
        <v>287</v>
      </c>
      <c r="K57" s="5"/>
      <c r="L57" s="5">
        <f t="shared" si="2"/>
        <v>304</v>
      </c>
      <c r="M57" s="5">
        <v>25</v>
      </c>
      <c r="N57" s="5">
        <f t="shared" si="5"/>
        <v>616</v>
      </c>
      <c r="O57" s="5">
        <f t="shared" ref="O57:O119" si="8">+I57-N57</f>
        <v>9384</v>
      </c>
    </row>
    <row r="58" spans="1:15" ht="30" x14ac:dyDescent="0.25">
      <c r="A58" s="4">
        <v>51</v>
      </c>
      <c r="B58" s="4" t="s">
        <v>915</v>
      </c>
      <c r="C58" s="4" t="s">
        <v>1228</v>
      </c>
      <c r="D58" s="4" t="s">
        <v>916</v>
      </c>
      <c r="E58" s="4" t="s">
        <v>779</v>
      </c>
      <c r="F58" s="4" t="s">
        <v>794</v>
      </c>
      <c r="G58" s="5">
        <v>15000</v>
      </c>
      <c r="H58" s="5">
        <v>0</v>
      </c>
      <c r="I58" s="5">
        <f t="shared" si="0"/>
        <v>15000</v>
      </c>
      <c r="J58" s="5">
        <f t="shared" si="1"/>
        <v>430.5</v>
      </c>
      <c r="K58" s="5"/>
      <c r="L58" s="5">
        <f t="shared" si="2"/>
        <v>456</v>
      </c>
      <c r="M58" s="5">
        <v>25</v>
      </c>
      <c r="N58" s="5">
        <f t="shared" si="5"/>
        <v>911.5</v>
      </c>
      <c r="O58" s="5">
        <f t="shared" si="8"/>
        <v>14088.5</v>
      </c>
    </row>
    <row r="59" spans="1:15" ht="30" x14ac:dyDescent="0.25">
      <c r="A59" s="4">
        <v>52</v>
      </c>
      <c r="B59" s="4" t="s">
        <v>1344</v>
      </c>
      <c r="C59" s="4" t="s">
        <v>1228</v>
      </c>
      <c r="D59" s="4" t="s">
        <v>308</v>
      </c>
      <c r="E59" s="4" t="s">
        <v>779</v>
      </c>
      <c r="F59" s="4" t="s">
        <v>794</v>
      </c>
      <c r="G59" s="5">
        <v>15000</v>
      </c>
      <c r="H59" s="5">
        <v>0</v>
      </c>
      <c r="I59" s="5">
        <f t="shared" si="0"/>
        <v>15000</v>
      </c>
      <c r="J59" s="5">
        <f t="shared" si="1"/>
        <v>430.5</v>
      </c>
      <c r="K59" s="5"/>
      <c r="L59" s="5">
        <f t="shared" si="2"/>
        <v>456</v>
      </c>
      <c r="M59" s="5">
        <v>25</v>
      </c>
      <c r="N59" s="5">
        <f t="shared" si="5"/>
        <v>911.5</v>
      </c>
      <c r="O59" s="5">
        <f t="shared" si="8"/>
        <v>14088.5</v>
      </c>
    </row>
    <row r="60" spans="1:15" ht="30" x14ac:dyDescent="0.25">
      <c r="A60" s="4">
        <v>53</v>
      </c>
      <c r="B60" s="4" t="s">
        <v>902</v>
      </c>
      <c r="C60" s="4" t="s">
        <v>1228</v>
      </c>
      <c r="D60" s="4" t="s">
        <v>859</v>
      </c>
      <c r="E60" s="4" t="s">
        <v>780</v>
      </c>
      <c r="F60" s="4" t="s">
        <v>787</v>
      </c>
      <c r="G60" s="5">
        <v>50000</v>
      </c>
      <c r="H60" s="5">
        <v>0</v>
      </c>
      <c r="I60" s="5">
        <f t="shared" si="0"/>
        <v>50000</v>
      </c>
      <c r="J60" s="5">
        <f t="shared" si="1"/>
        <v>1435</v>
      </c>
      <c r="K60" s="5">
        <v>1854</v>
      </c>
      <c r="L60" s="5">
        <f t="shared" si="2"/>
        <v>1520</v>
      </c>
      <c r="M60" s="5">
        <f>25+400</f>
        <v>425</v>
      </c>
      <c r="N60" s="5">
        <f t="shared" si="5"/>
        <v>5234</v>
      </c>
      <c r="O60" s="5">
        <f t="shared" si="8"/>
        <v>44766</v>
      </c>
    </row>
    <row r="61" spans="1:15" x14ac:dyDescent="0.25">
      <c r="A61" s="4">
        <v>54</v>
      </c>
      <c r="B61" s="4" t="s">
        <v>880</v>
      </c>
      <c r="C61" s="4" t="s">
        <v>1228</v>
      </c>
      <c r="D61" s="4" t="s">
        <v>160</v>
      </c>
      <c r="E61" s="4" t="s">
        <v>780</v>
      </c>
      <c r="F61" s="4" t="s">
        <v>794</v>
      </c>
      <c r="G61" s="5">
        <v>35000</v>
      </c>
      <c r="H61" s="5">
        <v>0</v>
      </c>
      <c r="I61" s="5">
        <f t="shared" si="0"/>
        <v>35000</v>
      </c>
      <c r="J61" s="5">
        <f t="shared" si="1"/>
        <v>1004.5</v>
      </c>
      <c r="K61" s="5"/>
      <c r="L61" s="5">
        <f t="shared" si="2"/>
        <v>1064</v>
      </c>
      <c r="M61" s="5">
        <f>25+400</f>
        <v>425</v>
      </c>
      <c r="N61" s="5">
        <f t="shared" si="5"/>
        <v>2493.5</v>
      </c>
      <c r="O61" s="5">
        <f t="shared" si="8"/>
        <v>32506.5</v>
      </c>
    </row>
    <row r="62" spans="1:15" ht="30" x14ac:dyDescent="0.25">
      <c r="A62" s="4">
        <v>55</v>
      </c>
      <c r="B62" s="4" t="s">
        <v>839</v>
      </c>
      <c r="C62" s="4" t="s">
        <v>1228</v>
      </c>
      <c r="D62" s="4" t="s">
        <v>21</v>
      </c>
      <c r="E62" s="4" t="s">
        <v>780</v>
      </c>
      <c r="F62" s="4" t="s">
        <v>794</v>
      </c>
      <c r="G62" s="5">
        <v>35000</v>
      </c>
      <c r="H62" s="5">
        <v>0</v>
      </c>
      <c r="I62" s="5">
        <f t="shared" si="0"/>
        <v>35000</v>
      </c>
      <c r="J62" s="5">
        <f t="shared" si="1"/>
        <v>1004.5</v>
      </c>
      <c r="K62" s="5"/>
      <c r="L62" s="5">
        <f t="shared" si="2"/>
        <v>1064</v>
      </c>
      <c r="M62" s="5">
        <v>25</v>
      </c>
      <c r="N62" s="5">
        <f t="shared" si="5"/>
        <v>2093.5</v>
      </c>
      <c r="O62" s="5">
        <f t="shared" si="8"/>
        <v>32906.5</v>
      </c>
    </row>
    <row r="63" spans="1:15" ht="30" x14ac:dyDescent="0.25">
      <c r="A63" s="4">
        <v>56</v>
      </c>
      <c r="B63" s="4" t="s">
        <v>1345</v>
      </c>
      <c r="C63" s="4" t="s">
        <v>1228</v>
      </c>
      <c r="D63" s="4" t="s">
        <v>350</v>
      </c>
      <c r="E63" s="4" t="s">
        <v>779</v>
      </c>
      <c r="F63" s="4" t="s">
        <v>794</v>
      </c>
      <c r="G63" s="5">
        <v>25000</v>
      </c>
      <c r="H63" s="5">
        <v>0</v>
      </c>
      <c r="I63" s="5">
        <v>25000</v>
      </c>
      <c r="J63" s="5">
        <f t="shared" si="1"/>
        <v>717.5</v>
      </c>
      <c r="K63" s="5"/>
      <c r="L63" s="5">
        <f t="shared" si="2"/>
        <v>760</v>
      </c>
      <c r="M63" s="5">
        <v>25</v>
      </c>
      <c r="N63" s="5">
        <f t="shared" si="5"/>
        <v>1502.5</v>
      </c>
      <c r="O63" s="5">
        <f t="shared" si="8"/>
        <v>23497.5</v>
      </c>
    </row>
    <row r="64" spans="1:15" ht="30" x14ac:dyDescent="0.25">
      <c r="A64" s="4">
        <v>57</v>
      </c>
      <c r="B64" s="4" t="s">
        <v>823</v>
      </c>
      <c r="C64" s="4" t="s">
        <v>1228</v>
      </c>
      <c r="D64" s="4" t="s">
        <v>160</v>
      </c>
      <c r="E64" s="4" t="s">
        <v>779</v>
      </c>
      <c r="F64" s="4" t="s">
        <v>794</v>
      </c>
      <c r="G64" s="5">
        <v>11000</v>
      </c>
      <c r="H64" s="5">
        <v>0</v>
      </c>
      <c r="I64" s="5">
        <f t="shared" si="0"/>
        <v>11000</v>
      </c>
      <c r="J64" s="5">
        <f t="shared" si="1"/>
        <v>315.7</v>
      </c>
      <c r="K64" s="5"/>
      <c r="L64" s="5">
        <f t="shared" si="2"/>
        <v>334.4</v>
      </c>
      <c r="M64" s="5">
        <v>25</v>
      </c>
      <c r="N64" s="5">
        <f t="shared" si="5"/>
        <v>675.09999999999991</v>
      </c>
      <c r="O64" s="5">
        <f t="shared" si="8"/>
        <v>10324.9</v>
      </c>
    </row>
    <row r="65" spans="1:15" x14ac:dyDescent="0.25">
      <c r="A65" s="4">
        <v>58</v>
      </c>
      <c r="B65" s="4" t="s">
        <v>824</v>
      </c>
      <c r="C65" s="4" t="s">
        <v>1228</v>
      </c>
      <c r="D65" s="4" t="s">
        <v>94</v>
      </c>
      <c r="E65" s="4" t="s">
        <v>780</v>
      </c>
      <c r="F65" s="4" t="s">
        <v>787</v>
      </c>
      <c r="G65" s="5">
        <v>35000</v>
      </c>
      <c r="H65" s="5">
        <v>0</v>
      </c>
      <c r="I65" s="5">
        <f t="shared" si="0"/>
        <v>35000</v>
      </c>
      <c r="J65" s="5">
        <f t="shared" si="1"/>
        <v>1004.5</v>
      </c>
      <c r="K65" s="5"/>
      <c r="L65" s="5">
        <f t="shared" si="2"/>
        <v>1064</v>
      </c>
      <c r="M65" s="5">
        <f>1512.45+25</f>
        <v>1537.45</v>
      </c>
      <c r="N65" s="5">
        <f t="shared" si="5"/>
        <v>3605.95</v>
      </c>
      <c r="O65" s="5">
        <f t="shared" si="8"/>
        <v>31394.05</v>
      </c>
    </row>
    <row r="66" spans="1:15" ht="30" x14ac:dyDescent="0.25">
      <c r="A66" s="4">
        <v>59</v>
      </c>
      <c r="B66" s="4" t="s">
        <v>803</v>
      </c>
      <c r="C66" s="4" t="s">
        <v>1085</v>
      </c>
      <c r="D66" s="4" t="s">
        <v>160</v>
      </c>
      <c r="E66" s="4" t="s">
        <v>779</v>
      </c>
      <c r="F66" s="4" t="s">
        <v>794</v>
      </c>
      <c r="G66" s="5">
        <v>21000</v>
      </c>
      <c r="H66" s="5">
        <v>0</v>
      </c>
      <c r="I66" s="5">
        <f t="shared" si="0"/>
        <v>21000</v>
      </c>
      <c r="J66" s="5">
        <f t="shared" si="1"/>
        <v>602.70000000000005</v>
      </c>
      <c r="K66" s="5"/>
      <c r="L66" s="5">
        <f t="shared" si="2"/>
        <v>638.4</v>
      </c>
      <c r="M66" s="5">
        <v>25</v>
      </c>
      <c r="N66" s="5">
        <f t="shared" si="5"/>
        <v>1266.0999999999999</v>
      </c>
      <c r="O66" s="5">
        <f t="shared" si="8"/>
        <v>19733.900000000001</v>
      </c>
    </row>
    <row r="67" spans="1:15" x14ac:dyDescent="0.25">
      <c r="A67" s="4">
        <v>60</v>
      </c>
      <c r="B67" s="4" t="s">
        <v>813</v>
      </c>
      <c r="C67" s="4" t="s">
        <v>1228</v>
      </c>
      <c r="D67" s="4" t="s">
        <v>814</v>
      </c>
      <c r="E67" s="4" t="s">
        <v>780</v>
      </c>
      <c r="F67" s="4" t="s">
        <v>794</v>
      </c>
      <c r="G67" s="5">
        <v>40000</v>
      </c>
      <c r="H67" s="5"/>
      <c r="I67" s="5">
        <f t="shared" si="0"/>
        <v>40000</v>
      </c>
      <c r="J67" s="5">
        <f t="shared" si="1"/>
        <v>1148</v>
      </c>
      <c r="K67" s="5">
        <v>442.65</v>
      </c>
      <c r="L67" s="5">
        <f t="shared" si="2"/>
        <v>1216</v>
      </c>
      <c r="M67" s="5">
        <v>425</v>
      </c>
      <c r="N67" s="5">
        <f t="shared" si="5"/>
        <v>3231.65</v>
      </c>
      <c r="O67" s="5">
        <f t="shared" si="8"/>
        <v>36768.35</v>
      </c>
    </row>
    <row r="68" spans="1:15" ht="30" x14ac:dyDescent="0.25">
      <c r="A68" s="4">
        <v>61</v>
      </c>
      <c r="B68" s="4" t="s">
        <v>798</v>
      </c>
      <c r="C68" s="4" t="s">
        <v>1234</v>
      </c>
      <c r="D68" s="4" t="s">
        <v>350</v>
      </c>
      <c r="E68" s="4" t="s">
        <v>780</v>
      </c>
      <c r="F68" s="4" t="s">
        <v>794</v>
      </c>
      <c r="G68" s="5">
        <v>25000</v>
      </c>
      <c r="H68" s="5">
        <v>0</v>
      </c>
      <c r="I68" s="5">
        <f t="shared" si="0"/>
        <v>25000</v>
      </c>
      <c r="J68" s="5">
        <f t="shared" si="1"/>
        <v>717.5</v>
      </c>
      <c r="K68" s="5"/>
      <c r="L68" s="5">
        <f t="shared" si="2"/>
        <v>760</v>
      </c>
      <c r="M68" s="5">
        <v>25</v>
      </c>
      <c r="N68" s="5">
        <f t="shared" si="5"/>
        <v>1502.5</v>
      </c>
      <c r="O68" s="5">
        <f t="shared" si="8"/>
        <v>23497.5</v>
      </c>
    </row>
    <row r="69" spans="1:15" x14ac:dyDescent="0.25">
      <c r="A69" s="4">
        <v>62</v>
      </c>
      <c r="B69" s="4" t="s">
        <v>796</v>
      </c>
      <c r="C69" s="4" t="s">
        <v>1234</v>
      </c>
      <c r="D69" s="4" t="s">
        <v>350</v>
      </c>
      <c r="E69" s="4" t="s">
        <v>780</v>
      </c>
      <c r="F69" s="4" t="s">
        <v>794</v>
      </c>
      <c r="G69" s="5">
        <v>25000</v>
      </c>
      <c r="H69" s="5">
        <v>0</v>
      </c>
      <c r="I69" s="5">
        <f t="shared" si="0"/>
        <v>25000</v>
      </c>
      <c r="J69" s="5">
        <f t="shared" si="1"/>
        <v>717.5</v>
      </c>
      <c r="K69" s="5"/>
      <c r="L69" s="5">
        <f t="shared" si="2"/>
        <v>760</v>
      </c>
      <c r="M69" s="5">
        <v>25</v>
      </c>
      <c r="N69" s="5">
        <f t="shared" si="5"/>
        <v>1502.5</v>
      </c>
      <c r="O69" s="5">
        <f t="shared" si="8"/>
        <v>23497.5</v>
      </c>
    </row>
    <row r="70" spans="1:15" x14ac:dyDescent="0.25">
      <c r="A70" s="4">
        <v>63</v>
      </c>
      <c r="B70" s="4" t="s">
        <v>829</v>
      </c>
      <c r="C70" s="4" t="s">
        <v>1268</v>
      </c>
      <c r="D70" s="4" t="s">
        <v>45</v>
      </c>
      <c r="E70" s="4" t="s">
        <v>780</v>
      </c>
      <c r="F70" s="4" t="s">
        <v>787</v>
      </c>
      <c r="G70" s="5">
        <v>22050</v>
      </c>
      <c r="H70" s="5">
        <v>0</v>
      </c>
      <c r="I70" s="5">
        <f t="shared" si="0"/>
        <v>22050</v>
      </c>
      <c r="J70" s="5">
        <f t="shared" si="1"/>
        <v>632.83500000000004</v>
      </c>
      <c r="K70" s="5"/>
      <c r="L70" s="5">
        <f t="shared" si="2"/>
        <v>670.32</v>
      </c>
      <c r="M70" s="5">
        <f>2553+25</f>
        <v>2578</v>
      </c>
      <c r="N70" s="5">
        <f t="shared" si="5"/>
        <v>3881.1550000000002</v>
      </c>
      <c r="O70" s="5">
        <f t="shared" si="8"/>
        <v>18168.845000000001</v>
      </c>
    </row>
    <row r="71" spans="1:15" x14ac:dyDescent="0.25">
      <c r="A71" s="4">
        <v>64</v>
      </c>
      <c r="B71" s="4" t="s">
        <v>848</v>
      </c>
      <c r="C71" s="4" t="s">
        <v>1234</v>
      </c>
      <c r="D71" s="4" t="s">
        <v>816</v>
      </c>
      <c r="E71" s="4" t="s">
        <v>780</v>
      </c>
      <c r="F71" s="4" t="s">
        <v>787</v>
      </c>
      <c r="G71" s="5">
        <v>40000</v>
      </c>
      <c r="H71" s="5">
        <v>0</v>
      </c>
      <c r="I71" s="5">
        <f t="shared" si="0"/>
        <v>40000</v>
      </c>
      <c r="J71" s="5">
        <f t="shared" si="1"/>
        <v>1148</v>
      </c>
      <c r="K71" s="14">
        <v>442.65</v>
      </c>
      <c r="L71" s="5">
        <f t="shared" si="2"/>
        <v>1216</v>
      </c>
      <c r="M71" s="5">
        <f>25+400</f>
        <v>425</v>
      </c>
      <c r="N71" s="5">
        <f t="shared" si="5"/>
        <v>3231.65</v>
      </c>
      <c r="O71" s="5">
        <f t="shared" si="8"/>
        <v>36768.35</v>
      </c>
    </row>
    <row r="72" spans="1:15" x14ac:dyDescent="0.25">
      <c r="A72" s="4">
        <v>65</v>
      </c>
      <c r="B72" s="4" t="s">
        <v>901</v>
      </c>
      <c r="C72" s="4" t="s">
        <v>1234</v>
      </c>
      <c r="D72" s="4" t="s">
        <v>21</v>
      </c>
      <c r="E72" s="4" t="s">
        <v>780</v>
      </c>
      <c r="F72" s="4" t="s">
        <v>787</v>
      </c>
      <c r="G72" s="5">
        <v>35000</v>
      </c>
      <c r="H72" s="5">
        <v>0</v>
      </c>
      <c r="I72" s="5">
        <f t="shared" si="0"/>
        <v>35000</v>
      </c>
      <c r="J72" s="5">
        <f t="shared" si="1"/>
        <v>1004.5</v>
      </c>
      <c r="K72" s="5"/>
      <c r="L72" s="5">
        <f t="shared" si="2"/>
        <v>1064</v>
      </c>
      <c r="M72" s="5">
        <f>25+400</f>
        <v>425</v>
      </c>
      <c r="N72" s="5">
        <f t="shared" si="5"/>
        <v>2493.5</v>
      </c>
      <c r="O72" s="5">
        <f t="shared" si="8"/>
        <v>32506.5</v>
      </c>
    </row>
    <row r="73" spans="1:15" ht="30" x14ac:dyDescent="0.25">
      <c r="A73" s="4">
        <v>66</v>
      </c>
      <c r="B73" s="4" t="s">
        <v>888</v>
      </c>
      <c r="C73" s="4" t="s">
        <v>1234</v>
      </c>
      <c r="D73" s="4" t="s">
        <v>831</v>
      </c>
      <c r="E73" s="4" t="s">
        <v>780</v>
      </c>
      <c r="F73" s="4" t="s">
        <v>794</v>
      </c>
      <c r="G73" s="5">
        <v>40000</v>
      </c>
      <c r="H73" s="5">
        <v>0</v>
      </c>
      <c r="I73" s="5">
        <f t="shared" si="0"/>
        <v>40000</v>
      </c>
      <c r="J73" s="5">
        <f t="shared" si="1"/>
        <v>1148</v>
      </c>
      <c r="K73" s="14">
        <v>442.65</v>
      </c>
      <c r="L73" s="5">
        <f t="shared" si="2"/>
        <v>1216</v>
      </c>
      <c r="M73" s="5">
        <f>25+400</f>
        <v>425</v>
      </c>
      <c r="N73" s="5">
        <f t="shared" si="5"/>
        <v>3231.65</v>
      </c>
      <c r="O73" s="5">
        <f t="shared" si="8"/>
        <v>36768.35</v>
      </c>
    </row>
    <row r="74" spans="1:15" ht="30" x14ac:dyDescent="0.25">
      <c r="A74" s="4">
        <v>67</v>
      </c>
      <c r="B74" s="4" t="s">
        <v>1359</v>
      </c>
      <c r="C74" s="4" t="s">
        <v>1234</v>
      </c>
      <c r="D74" s="4" t="s">
        <v>1079</v>
      </c>
      <c r="E74" s="4" t="s">
        <v>779</v>
      </c>
      <c r="F74" s="4" t="s">
        <v>794</v>
      </c>
      <c r="G74" s="5">
        <v>15000</v>
      </c>
      <c r="H74" s="5">
        <v>0</v>
      </c>
      <c r="I74" s="5">
        <f t="shared" si="0"/>
        <v>15000</v>
      </c>
      <c r="J74" s="5">
        <f t="shared" si="1"/>
        <v>430.5</v>
      </c>
      <c r="K74" s="5"/>
      <c r="L74" s="5">
        <f t="shared" si="2"/>
        <v>456</v>
      </c>
      <c r="M74" s="5">
        <v>25</v>
      </c>
      <c r="N74" s="5">
        <f>+J74+K74+L74+M74</f>
        <v>911.5</v>
      </c>
      <c r="O74" s="5">
        <f t="shared" si="8"/>
        <v>14088.5</v>
      </c>
    </row>
    <row r="75" spans="1:15" x14ac:dyDescent="0.25">
      <c r="A75" s="4">
        <v>68</v>
      </c>
      <c r="B75" s="4" t="s">
        <v>1360</v>
      </c>
      <c r="C75" s="4" t="s">
        <v>1234</v>
      </c>
      <c r="D75" s="4" t="s">
        <v>894</v>
      </c>
      <c r="E75" s="4" t="s">
        <v>780</v>
      </c>
      <c r="F75" s="4" t="s">
        <v>787</v>
      </c>
      <c r="G75" s="5">
        <v>35000</v>
      </c>
      <c r="H75" s="5">
        <v>0</v>
      </c>
      <c r="I75" s="5">
        <f t="shared" si="0"/>
        <v>35000</v>
      </c>
      <c r="J75" s="5">
        <f t="shared" si="1"/>
        <v>1004.5</v>
      </c>
      <c r="K75" s="5"/>
      <c r="L75" s="5">
        <f t="shared" si="2"/>
        <v>1064</v>
      </c>
      <c r="M75" s="5">
        <v>25</v>
      </c>
      <c r="N75" s="5">
        <f>+J75+K75+L75+M75</f>
        <v>2093.5</v>
      </c>
      <c r="O75" s="5">
        <f t="shared" si="8"/>
        <v>32906.5</v>
      </c>
    </row>
    <row r="76" spans="1:15" ht="30" x14ac:dyDescent="0.25">
      <c r="A76" s="4">
        <v>69</v>
      </c>
      <c r="B76" s="4" t="s">
        <v>802</v>
      </c>
      <c r="C76" s="4" t="s">
        <v>1130</v>
      </c>
      <c r="D76" s="4" t="s">
        <v>160</v>
      </c>
      <c r="E76" s="4" t="s">
        <v>779</v>
      </c>
      <c r="F76" s="4" t="s">
        <v>794</v>
      </c>
      <c r="G76" s="5">
        <v>21000</v>
      </c>
      <c r="H76" s="5">
        <v>0</v>
      </c>
      <c r="I76" s="5">
        <f t="shared" si="0"/>
        <v>21000</v>
      </c>
      <c r="J76" s="5">
        <f t="shared" si="1"/>
        <v>602.70000000000005</v>
      </c>
      <c r="K76" s="5"/>
      <c r="L76" s="5">
        <f t="shared" si="2"/>
        <v>638.4</v>
      </c>
      <c r="M76" s="5">
        <v>25</v>
      </c>
      <c r="N76" s="5">
        <f t="shared" si="5"/>
        <v>1266.0999999999999</v>
      </c>
      <c r="O76" s="5">
        <f t="shared" si="8"/>
        <v>19733.900000000001</v>
      </c>
    </row>
    <row r="77" spans="1:15" ht="30" x14ac:dyDescent="0.25">
      <c r="A77" s="4">
        <v>70</v>
      </c>
      <c r="B77" s="4" t="s">
        <v>799</v>
      </c>
      <c r="C77" s="4" t="s">
        <v>1130</v>
      </c>
      <c r="D77" s="4" t="s">
        <v>350</v>
      </c>
      <c r="E77" s="4" t="s">
        <v>780</v>
      </c>
      <c r="F77" s="4" t="s">
        <v>794</v>
      </c>
      <c r="G77" s="5">
        <v>30000</v>
      </c>
      <c r="H77" s="5">
        <v>0</v>
      </c>
      <c r="I77" s="5">
        <f t="shared" ref="I77:I108" si="9">+G77+H77</f>
        <v>30000</v>
      </c>
      <c r="J77" s="5">
        <f t="shared" ref="J77:J139" si="10">+I77*2.87%</f>
        <v>861</v>
      </c>
      <c r="K77" s="5"/>
      <c r="L77" s="5">
        <f t="shared" ref="L77:L139" si="11">+I77*3.04%</f>
        <v>912</v>
      </c>
      <c r="M77" s="5">
        <v>25</v>
      </c>
      <c r="N77" s="5">
        <f t="shared" si="5"/>
        <v>1798</v>
      </c>
      <c r="O77" s="5">
        <f t="shared" si="8"/>
        <v>28202</v>
      </c>
    </row>
    <row r="78" spans="1:15" ht="30" x14ac:dyDescent="0.25">
      <c r="A78" s="4">
        <v>71</v>
      </c>
      <c r="B78" s="4" t="s">
        <v>896</v>
      </c>
      <c r="C78" s="4" t="s">
        <v>1269</v>
      </c>
      <c r="D78" s="4" t="s">
        <v>814</v>
      </c>
      <c r="E78" s="4" t="s">
        <v>780</v>
      </c>
      <c r="F78" s="4" t="s">
        <v>794</v>
      </c>
      <c r="G78" s="5">
        <v>45000</v>
      </c>
      <c r="H78" s="5">
        <v>0</v>
      </c>
      <c r="I78" s="5">
        <f t="shared" si="9"/>
        <v>45000</v>
      </c>
      <c r="J78" s="5">
        <f t="shared" si="10"/>
        <v>1291.5</v>
      </c>
      <c r="K78" s="5">
        <v>1148.33</v>
      </c>
      <c r="L78" s="5">
        <f t="shared" si="11"/>
        <v>1368</v>
      </c>
      <c r="M78" s="5">
        <f>25+400</f>
        <v>425</v>
      </c>
      <c r="N78" s="5">
        <f t="shared" si="5"/>
        <v>4232.83</v>
      </c>
      <c r="O78" s="5">
        <f t="shared" si="8"/>
        <v>40767.17</v>
      </c>
    </row>
    <row r="79" spans="1:15" ht="30" x14ac:dyDescent="0.25">
      <c r="A79" s="4">
        <v>72</v>
      </c>
      <c r="B79" s="4" t="s">
        <v>917</v>
      </c>
      <c r="C79" s="4" t="s">
        <v>1227</v>
      </c>
      <c r="D79" s="4" t="s">
        <v>916</v>
      </c>
      <c r="E79" s="4" t="s">
        <v>779</v>
      </c>
      <c r="F79" s="4" t="s">
        <v>794</v>
      </c>
      <c r="G79" s="5">
        <v>10000</v>
      </c>
      <c r="H79" s="5">
        <v>0</v>
      </c>
      <c r="I79" s="5">
        <f t="shared" si="9"/>
        <v>10000</v>
      </c>
      <c r="J79" s="5">
        <f t="shared" si="10"/>
        <v>287</v>
      </c>
      <c r="K79" s="5"/>
      <c r="L79" s="5">
        <f t="shared" si="11"/>
        <v>304</v>
      </c>
      <c r="M79" s="5">
        <v>25</v>
      </c>
      <c r="N79" s="5">
        <f t="shared" si="5"/>
        <v>616</v>
      </c>
      <c r="O79" s="5">
        <f t="shared" si="8"/>
        <v>9384</v>
      </c>
    </row>
    <row r="80" spans="1:15" ht="30" x14ac:dyDescent="0.25">
      <c r="A80" s="4">
        <v>73</v>
      </c>
      <c r="B80" s="4" t="s">
        <v>918</v>
      </c>
      <c r="C80" s="4" t="s">
        <v>1227</v>
      </c>
      <c r="D80" s="4" t="s">
        <v>919</v>
      </c>
      <c r="E80" s="4" t="s">
        <v>779</v>
      </c>
      <c r="F80" s="4" t="s">
        <v>794</v>
      </c>
      <c r="G80" s="5">
        <v>10000</v>
      </c>
      <c r="H80" s="5"/>
      <c r="I80" s="5">
        <f t="shared" si="9"/>
        <v>10000</v>
      </c>
      <c r="J80" s="5">
        <f t="shared" si="10"/>
        <v>287</v>
      </c>
      <c r="K80" s="5"/>
      <c r="L80" s="5">
        <f t="shared" si="11"/>
        <v>304</v>
      </c>
      <c r="M80" s="5">
        <v>25</v>
      </c>
      <c r="N80" s="5">
        <f t="shared" si="5"/>
        <v>616</v>
      </c>
      <c r="O80" s="5">
        <f t="shared" si="8"/>
        <v>9384</v>
      </c>
    </row>
    <row r="81" spans="1:15" ht="30" x14ac:dyDescent="0.25">
      <c r="A81" s="4">
        <v>74</v>
      </c>
      <c r="B81" s="4" t="s">
        <v>920</v>
      </c>
      <c r="C81" s="4" t="s">
        <v>1227</v>
      </c>
      <c r="D81" s="4" t="s">
        <v>916</v>
      </c>
      <c r="E81" s="4" t="s">
        <v>779</v>
      </c>
      <c r="F81" s="4" t="s">
        <v>794</v>
      </c>
      <c r="G81" s="5">
        <v>10000</v>
      </c>
      <c r="H81" s="5">
        <v>0</v>
      </c>
      <c r="I81" s="5">
        <f t="shared" si="9"/>
        <v>10000</v>
      </c>
      <c r="J81" s="5">
        <f t="shared" si="10"/>
        <v>287</v>
      </c>
      <c r="K81" s="5"/>
      <c r="L81" s="5">
        <f t="shared" si="11"/>
        <v>304</v>
      </c>
      <c r="M81" s="5">
        <v>25</v>
      </c>
      <c r="N81" s="5">
        <f t="shared" si="5"/>
        <v>616</v>
      </c>
      <c r="O81" s="5">
        <f t="shared" si="8"/>
        <v>9384</v>
      </c>
    </row>
    <row r="82" spans="1:15" ht="30" x14ac:dyDescent="0.25">
      <c r="A82" s="4">
        <v>75</v>
      </c>
      <c r="B82" s="4" t="s">
        <v>939</v>
      </c>
      <c r="C82" s="4" t="s">
        <v>1227</v>
      </c>
      <c r="D82" s="4" t="s">
        <v>926</v>
      </c>
      <c r="E82" s="4" t="s">
        <v>779</v>
      </c>
      <c r="F82" s="4" t="s">
        <v>787</v>
      </c>
      <c r="G82" s="5">
        <v>10000</v>
      </c>
      <c r="H82" s="5">
        <v>0</v>
      </c>
      <c r="I82" s="5">
        <f t="shared" si="9"/>
        <v>10000</v>
      </c>
      <c r="J82" s="5">
        <f t="shared" si="10"/>
        <v>287</v>
      </c>
      <c r="K82" s="5"/>
      <c r="L82" s="5">
        <f t="shared" si="11"/>
        <v>304</v>
      </c>
      <c r="M82" s="5">
        <v>25</v>
      </c>
      <c r="N82" s="5">
        <f t="shared" si="5"/>
        <v>616</v>
      </c>
      <c r="O82" s="5">
        <f t="shared" si="8"/>
        <v>9384</v>
      </c>
    </row>
    <row r="83" spans="1:15" ht="30" x14ac:dyDescent="0.25">
      <c r="A83" s="4">
        <v>76</v>
      </c>
      <c r="B83" s="4" t="s">
        <v>945</v>
      </c>
      <c r="C83" s="4" t="s">
        <v>1227</v>
      </c>
      <c r="D83" s="4" t="s">
        <v>926</v>
      </c>
      <c r="E83" s="4" t="s">
        <v>779</v>
      </c>
      <c r="F83" s="4" t="s">
        <v>794</v>
      </c>
      <c r="G83" s="5">
        <v>10000</v>
      </c>
      <c r="H83" s="5">
        <v>0</v>
      </c>
      <c r="I83" s="5">
        <f t="shared" si="9"/>
        <v>10000</v>
      </c>
      <c r="J83" s="5">
        <f t="shared" si="10"/>
        <v>287</v>
      </c>
      <c r="K83" s="5"/>
      <c r="L83" s="5">
        <f t="shared" si="11"/>
        <v>304</v>
      </c>
      <c r="M83" s="5">
        <v>25</v>
      </c>
      <c r="N83" s="5">
        <f t="shared" si="5"/>
        <v>616</v>
      </c>
      <c r="O83" s="5">
        <f t="shared" si="8"/>
        <v>9384</v>
      </c>
    </row>
    <row r="84" spans="1:15" ht="30" x14ac:dyDescent="0.25">
      <c r="A84" s="4">
        <v>77</v>
      </c>
      <c r="B84" s="4" t="s">
        <v>932</v>
      </c>
      <c r="C84" s="4" t="s">
        <v>1227</v>
      </c>
      <c r="D84" s="4" t="s">
        <v>926</v>
      </c>
      <c r="E84" s="4" t="s">
        <v>779</v>
      </c>
      <c r="F84" s="4" t="s">
        <v>794</v>
      </c>
      <c r="G84" s="5">
        <v>10000</v>
      </c>
      <c r="H84" s="5">
        <v>0</v>
      </c>
      <c r="I84" s="5">
        <f t="shared" si="9"/>
        <v>10000</v>
      </c>
      <c r="J84" s="5">
        <f t="shared" si="10"/>
        <v>287</v>
      </c>
      <c r="K84" s="5"/>
      <c r="L84" s="5">
        <f t="shared" si="11"/>
        <v>304</v>
      </c>
      <c r="M84" s="5">
        <v>25</v>
      </c>
      <c r="N84" s="5">
        <f t="shared" si="5"/>
        <v>616</v>
      </c>
      <c r="O84" s="5">
        <f t="shared" si="8"/>
        <v>9384</v>
      </c>
    </row>
    <row r="85" spans="1:15" ht="45" x14ac:dyDescent="0.25">
      <c r="A85" s="4">
        <v>78</v>
      </c>
      <c r="B85" s="4" t="s">
        <v>933</v>
      </c>
      <c r="C85" s="4" t="s">
        <v>1270</v>
      </c>
      <c r="D85" s="4" t="s">
        <v>926</v>
      </c>
      <c r="E85" s="4" t="s">
        <v>779</v>
      </c>
      <c r="F85" s="4" t="s">
        <v>794</v>
      </c>
      <c r="G85" s="5">
        <v>10000</v>
      </c>
      <c r="H85" s="5">
        <v>0</v>
      </c>
      <c r="I85" s="5">
        <f t="shared" si="9"/>
        <v>10000</v>
      </c>
      <c r="J85" s="5">
        <f t="shared" si="10"/>
        <v>287</v>
      </c>
      <c r="K85" s="5"/>
      <c r="L85" s="5">
        <f t="shared" si="11"/>
        <v>304</v>
      </c>
      <c r="M85" s="5">
        <v>25</v>
      </c>
      <c r="N85" s="5">
        <f t="shared" si="5"/>
        <v>616</v>
      </c>
      <c r="O85" s="5">
        <f t="shared" si="8"/>
        <v>9384</v>
      </c>
    </row>
    <row r="86" spans="1:15" ht="30" x14ac:dyDescent="0.25">
      <c r="A86" s="4">
        <v>79</v>
      </c>
      <c r="B86" s="4" t="s">
        <v>800</v>
      </c>
      <c r="C86" s="4" t="s">
        <v>1086</v>
      </c>
      <c r="D86" s="4" t="s">
        <v>160</v>
      </c>
      <c r="E86" s="4" t="s">
        <v>779</v>
      </c>
      <c r="F86" s="4" t="s">
        <v>794</v>
      </c>
      <c r="G86" s="5">
        <v>15000</v>
      </c>
      <c r="H86" s="5">
        <v>0</v>
      </c>
      <c r="I86" s="5">
        <f t="shared" si="9"/>
        <v>15000</v>
      </c>
      <c r="J86" s="5">
        <f t="shared" si="10"/>
        <v>430.5</v>
      </c>
      <c r="K86" s="5"/>
      <c r="L86" s="5">
        <f t="shared" si="11"/>
        <v>456</v>
      </c>
      <c r="M86" s="5">
        <v>25</v>
      </c>
      <c r="N86" s="5">
        <f t="shared" si="5"/>
        <v>911.5</v>
      </c>
      <c r="O86" s="5">
        <f t="shared" si="8"/>
        <v>14088.5</v>
      </c>
    </row>
    <row r="87" spans="1:15" ht="30" x14ac:dyDescent="0.25">
      <c r="A87" s="4">
        <v>80</v>
      </c>
      <c r="B87" s="4" t="s">
        <v>822</v>
      </c>
      <c r="C87" s="4" t="s">
        <v>1086</v>
      </c>
      <c r="D87" s="4" t="s">
        <v>160</v>
      </c>
      <c r="E87" s="4" t="s">
        <v>779</v>
      </c>
      <c r="F87" s="4" t="s">
        <v>794</v>
      </c>
      <c r="G87" s="5">
        <v>11000</v>
      </c>
      <c r="H87" s="5">
        <v>0</v>
      </c>
      <c r="I87" s="5">
        <f t="shared" si="9"/>
        <v>11000</v>
      </c>
      <c r="J87" s="5">
        <f t="shared" si="10"/>
        <v>315.7</v>
      </c>
      <c r="K87" s="5"/>
      <c r="L87" s="5">
        <f t="shared" si="11"/>
        <v>334.4</v>
      </c>
      <c r="M87" s="5">
        <v>25</v>
      </c>
      <c r="N87" s="5">
        <f t="shared" ref="N87:N110" si="12">+J87+K87+L87+M87</f>
        <v>675.09999999999991</v>
      </c>
      <c r="O87" s="5">
        <f t="shared" si="8"/>
        <v>10324.9</v>
      </c>
    </row>
    <row r="88" spans="1:15" ht="30" x14ac:dyDescent="0.25">
      <c r="A88" s="4">
        <v>81</v>
      </c>
      <c r="B88" s="4" t="s">
        <v>834</v>
      </c>
      <c r="C88" s="4" t="s">
        <v>1086</v>
      </c>
      <c r="D88" s="4" t="s">
        <v>160</v>
      </c>
      <c r="E88" s="4" t="s">
        <v>779</v>
      </c>
      <c r="F88" s="4" t="s">
        <v>794</v>
      </c>
      <c r="G88" s="5">
        <v>11000</v>
      </c>
      <c r="H88" s="5">
        <v>0</v>
      </c>
      <c r="I88" s="5">
        <f t="shared" si="9"/>
        <v>11000</v>
      </c>
      <c r="J88" s="5">
        <f t="shared" si="10"/>
        <v>315.7</v>
      </c>
      <c r="K88" s="5"/>
      <c r="L88" s="5">
        <f t="shared" si="11"/>
        <v>334.4</v>
      </c>
      <c r="M88" s="5">
        <v>25</v>
      </c>
      <c r="N88" s="5">
        <f t="shared" si="12"/>
        <v>675.09999999999991</v>
      </c>
      <c r="O88" s="5">
        <f t="shared" si="8"/>
        <v>10324.9</v>
      </c>
    </row>
    <row r="89" spans="1:15" ht="30" x14ac:dyDescent="0.25">
      <c r="A89" s="4">
        <v>82</v>
      </c>
      <c r="B89" s="4" t="s">
        <v>849</v>
      </c>
      <c r="C89" s="4" t="s">
        <v>1086</v>
      </c>
      <c r="D89" s="4" t="s">
        <v>148</v>
      </c>
      <c r="E89" s="4" t="s">
        <v>780</v>
      </c>
      <c r="F89" s="4" t="s">
        <v>794</v>
      </c>
      <c r="G89" s="5">
        <v>25000</v>
      </c>
      <c r="H89" s="5">
        <v>0</v>
      </c>
      <c r="I89" s="5">
        <f t="shared" si="9"/>
        <v>25000</v>
      </c>
      <c r="J89" s="5">
        <f t="shared" si="10"/>
        <v>717.5</v>
      </c>
      <c r="K89" s="14"/>
      <c r="L89" s="5">
        <f t="shared" si="11"/>
        <v>760</v>
      </c>
      <c r="M89" s="5">
        <v>25</v>
      </c>
      <c r="N89" s="5">
        <f t="shared" si="12"/>
        <v>1502.5</v>
      </c>
      <c r="O89" s="5">
        <f t="shared" si="8"/>
        <v>23497.5</v>
      </c>
    </row>
    <row r="90" spans="1:15" ht="30" x14ac:dyDescent="0.25">
      <c r="A90" s="4">
        <v>83</v>
      </c>
      <c r="B90" s="4" t="s">
        <v>1362</v>
      </c>
      <c r="C90" s="4" t="s">
        <v>1086</v>
      </c>
      <c r="D90" s="4" t="s">
        <v>350</v>
      </c>
      <c r="E90" s="4" t="s">
        <v>780</v>
      </c>
      <c r="F90" s="4" t="s">
        <v>794</v>
      </c>
      <c r="G90" s="5">
        <v>20000</v>
      </c>
      <c r="H90" s="5">
        <v>0</v>
      </c>
      <c r="I90" s="5">
        <f t="shared" si="9"/>
        <v>20000</v>
      </c>
      <c r="J90" s="5">
        <f t="shared" si="10"/>
        <v>574</v>
      </c>
      <c r="K90" s="14"/>
      <c r="L90" s="5">
        <f t="shared" si="11"/>
        <v>608</v>
      </c>
      <c r="M90" s="5">
        <v>25</v>
      </c>
      <c r="N90" s="5">
        <f t="shared" si="12"/>
        <v>1207</v>
      </c>
      <c r="O90" s="5">
        <f t="shared" si="8"/>
        <v>18793</v>
      </c>
    </row>
    <row r="91" spans="1:15" ht="30" x14ac:dyDescent="0.25">
      <c r="A91" s="4">
        <v>84</v>
      </c>
      <c r="B91" s="4" t="s">
        <v>826</v>
      </c>
      <c r="C91" s="4" t="s">
        <v>1271</v>
      </c>
      <c r="D91" s="4" t="s">
        <v>814</v>
      </c>
      <c r="E91" s="4" t="s">
        <v>780</v>
      </c>
      <c r="F91" s="4" t="s">
        <v>794</v>
      </c>
      <c r="G91" s="5">
        <v>35000</v>
      </c>
      <c r="H91" s="5">
        <v>0</v>
      </c>
      <c r="I91" s="5">
        <f t="shared" si="9"/>
        <v>35000</v>
      </c>
      <c r="J91" s="5">
        <f t="shared" si="10"/>
        <v>1004.5</v>
      </c>
      <c r="K91" s="5"/>
      <c r="L91" s="5">
        <f t="shared" si="11"/>
        <v>1064</v>
      </c>
      <c r="M91" s="5">
        <v>25</v>
      </c>
      <c r="N91" s="5">
        <f t="shared" si="12"/>
        <v>2093.5</v>
      </c>
      <c r="O91" s="5">
        <f t="shared" si="8"/>
        <v>32906.5</v>
      </c>
    </row>
    <row r="92" spans="1:15" ht="30" x14ac:dyDescent="0.25">
      <c r="A92" s="4">
        <v>85</v>
      </c>
      <c r="B92" s="4" t="s">
        <v>817</v>
      </c>
      <c r="C92" s="4" t="s">
        <v>1272</v>
      </c>
      <c r="D92" s="4" t="s">
        <v>21</v>
      </c>
      <c r="E92" s="4" t="s">
        <v>780</v>
      </c>
      <c r="F92" s="4" t="s">
        <v>787</v>
      </c>
      <c r="G92" s="5">
        <v>45000</v>
      </c>
      <c r="H92" s="5">
        <v>0</v>
      </c>
      <c r="I92" s="5">
        <f t="shared" si="9"/>
        <v>45000</v>
      </c>
      <c r="J92" s="5">
        <f t="shared" si="10"/>
        <v>1291.5</v>
      </c>
      <c r="K92" s="5">
        <v>1148.33</v>
      </c>
      <c r="L92" s="5">
        <f t="shared" si="11"/>
        <v>1368</v>
      </c>
      <c r="M92" s="5">
        <f>25+1350.12</f>
        <v>1375.12</v>
      </c>
      <c r="N92" s="5">
        <f t="shared" si="12"/>
        <v>5182.95</v>
      </c>
      <c r="O92" s="5">
        <f t="shared" si="8"/>
        <v>39817.050000000003</v>
      </c>
    </row>
    <row r="93" spans="1:15" x14ac:dyDescent="0.25">
      <c r="A93" s="4">
        <v>86</v>
      </c>
      <c r="B93" s="4" t="s">
        <v>820</v>
      </c>
      <c r="C93" s="4" t="s">
        <v>1271</v>
      </c>
      <c r="D93" s="4" t="s">
        <v>814</v>
      </c>
      <c r="E93" s="4" t="s">
        <v>780</v>
      </c>
      <c r="F93" s="4" t="s">
        <v>794</v>
      </c>
      <c r="G93" s="5">
        <v>35000</v>
      </c>
      <c r="H93" s="5">
        <v>0</v>
      </c>
      <c r="I93" s="5">
        <f t="shared" si="9"/>
        <v>35000</v>
      </c>
      <c r="J93" s="5">
        <f t="shared" si="10"/>
        <v>1004.5</v>
      </c>
      <c r="K93" s="5"/>
      <c r="L93" s="5">
        <f t="shared" si="11"/>
        <v>1064</v>
      </c>
      <c r="M93" s="5">
        <v>25</v>
      </c>
      <c r="N93" s="5">
        <f t="shared" si="12"/>
        <v>2093.5</v>
      </c>
      <c r="O93" s="5">
        <f t="shared" si="8"/>
        <v>32906.5</v>
      </c>
    </row>
    <row r="94" spans="1:15" ht="30" x14ac:dyDescent="0.25">
      <c r="A94" s="4">
        <v>87</v>
      </c>
      <c r="B94" s="4" t="s">
        <v>821</v>
      </c>
      <c r="C94" s="4" t="s">
        <v>1271</v>
      </c>
      <c r="D94" s="4" t="s">
        <v>21</v>
      </c>
      <c r="E94" s="4" t="s">
        <v>780</v>
      </c>
      <c r="F94" s="4" t="s">
        <v>794</v>
      </c>
      <c r="G94" s="5">
        <v>45000</v>
      </c>
      <c r="H94" s="5">
        <v>0</v>
      </c>
      <c r="I94" s="5">
        <f t="shared" si="9"/>
        <v>45000</v>
      </c>
      <c r="J94" s="5">
        <f t="shared" si="10"/>
        <v>1291.5</v>
      </c>
      <c r="K94" s="14">
        <v>1148.33</v>
      </c>
      <c r="L94" s="5">
        <f t="shared" si="11"/>
        <v>1368</v>
      </c>
      <c r="M94" s="5">
        <v>25</v>
      </c>
      <c r="N94" s="5">
        <f t="shared" si="12"/>
        <v>3832.83</v>
      </c>
      <c r="O94" s="5">
        <f t="shared" si="8"/>
        <v>41167.17</v>
      </c>
    </row>
    <row r="95" spans="1:15" x14ac:dyDescent="0.25">
      <c r="A95" s="4">
        <v>88</v>
      </c>
      <c r="B95" s="4" t="s">
        <v>892</v>
      </c>
      <c r="C95" s="4" t="s">
        <v>1271</v>
      </c>
      <c r="D95" s="4" t="s">
        <v>814</v>
      </c>
      <c r="E95" s="4" t="s">
        <v>780</v>
      </c>
      <c r="F95" s="4" t="s">
        <v>794</v>
      </c>
      <c r="G95" s="5">
        <v>40000</v>
      </c>
      <c r="H95" s="5">
        <v>0</v>
      </c>
      <c r="I95" s="5">
        <f t="shared" si="9"/>
        <v>40000</v>
      </c>
      <c r="J95" s="5">
        <f t="shared" si="10"/>
        <v>1148</v>
      </c>
      <c r="K95" s="14">
        <v>442.65</v>
      </c>
      <c r="L95" s="5">
        <f t="shared" si="11"/>
        <v>1216</v>
      </c>
      <c r="M95" s="5">
        <f>25+400</f>
        <v>425</v>
      </c>
      <c r="N95" s="5">
        <f t="shared" si="12"/>
        <v>3231.65</v>
      </c>
      <c r="O95" s="5">
        <f t="shared" si="8"/>
        <v>36768.35</v>
      </c>
    </row>
    <row r="96" spans="1:15" x14ac:dyDescent="0.25">
      <c r="A96" s="4">
        <v>89</v>
      </c>
      <c r="B96" s="4" t="s">
        <v>882</v>
      </c>
      <c r="C96" s="4" t="s">
        <v>1271</v>
      </c>
      <c r="D96" s="4" t="s">
        <v>883</v>
      </c>
      <c r="E96" s="4" t="s">
        <v>780</v>
      </c>
      <c r="F96" s="4" t="s">
        <v>787</v>
      </c>
      <c r="G96" s="5">
        <v>40000</v>
      </c>
      <c r="H96" s="5">
        <v>0</v>
      </c>
      <c r="I96" s="5">
        <f t="shared" si="9"/>
        <v>40000</v>
      </c>
      <c r="J96" s="5">
        <f t="shared" si="10"/>
        <v>1148</v>
      </c>
      <c r="K96" s="5">
        <v>442.65</v>
      </c>
      <c r="L96" s="5">
        <f t="shared" si="11"/>
        <v>1216</v>
      </c>
      <c r="M96" s="5">
        <f>25+1512.45</f>
        <v>1537.45</v>
      </c>
      <c r="N96" s="5">
        <f t="shared" si="12"/>
        <v>4344.1000000000004</v>
      </c>
      <c r="O96" s="5">
        <f t="shared" si="8"/>
        <v>35655.9</v>
      </c>
    </row>
    <row r="97" spans="1:15" ht="30" x14ac:dyDescent="0.25">
      <c r="A97" s="4">
        <v>90</v>
      </c>
      <c r="B97" s="4" t="s">
        <v>830</v>
      </c>
      <c r="C97" s="4" t="s">
        <v>1271</v>
      </c>
      <c r="D97" s="4" t="s">
        <v>831</v>
      </c>
      <c r="E97" s="4" t="s">
        <v>780</v>
      </c>
      <c r="F97" s="4" t="s">
        <v>794</v>
      </c>
      <c r="G97" s="5">
        <v>50000</v>
      </c>
      <c r="H97" s="5">
        <v>0</v>
      </c>
      <c r="I97" s="5">
        <f t="shared" si="9"/>
        <v>50000</v>
      </c>
      <c r="J97" s="5">
        <f t="shared" si="10"/>
        <v>1435</v>
      </c>
      <c r="K97" s="5">
        <v>1854</v>
      </c>
      <c r="L97" s="5">
        <f t="shared" si="11"/>
        <v>1520</v>
      </c>
      <c r="M97" s="5">
        <f>25+3175</f>
        <v>3200</v>
      </c>
      <c r="N97" s="5">
        <f t="shared" si="12"/>
        <v>8009</v>
      </c>
      <c r="O97" s="5">
        <f t="shared" si="8"/>
        <v>41991</v>
      </c>
    </row>
    <row r="98" spans="1:15" x14ac:dyDescent="0.25">
      <c r="A98" s="4">
        <v>91</v>
      </c>
      <c r="B98" s="4" t="s">
        <v>910</v>
      </c>
      <c r="C98" s="4" t="s">
        <v>1271</v>
      </c>
      <c r="D98" s="4" t="s">
        <v>21</v>
      </c>
      <c r="E98" s="4" t="s">
        <v>780</v>
      </c>
      <c r="F98" s="4" t="s">
        <v>787</v>
      </c>
      <c r="G98" s="5">
        <v>35000</v>
      </c>
      <c r="H98" s="5">
        <v>0</v>
      </c>
      <c r="I98" s="5">
        <f t="shared" si="9"/>
        <v>35000</v>
      </c>
      <c r="J98" s="5">
        <f t="shared" si="10"/>
        <v>1004.5</v>
      </c>
      <c r="K98" s="5"/>
      <c r="L98" s="5">
        <f t="shared" si="11"/>
        <v>1064</v>
      </c>
      <c r="M98" s="5">
        <v>25</v>
      </c>
      <c r="N98" s="5">
        <f t="shared" si="12"/>
        <v>2093.5</v>
      </c>
      <c r="O98" s="5">
        <f t="shared" si="8"/>
        <v>32906.5</v>
      </c>
    </row>
    <row r="99" spans="1:15" ht="30" x14ac:dyDescent="0.25">
      <c r="A99" s="4">
        <v>92</v>
      </c>
      <c r="B99" s="4" t="s">
        <v>865</v>
      </c>
      <c r="C99" s="4" t="s">
        <v>1271</v>
      </c>
      <c r="D99" s="4" t="s">
        <v>805</v>
      </c>
      <c r="E99" s="4" t="s">
        <v>779</v>
      </c>
      <c r="F99" s="4" t="s">
        <v>794</v>
      </c>
      <c r="G99" s="5">
        <v>11000</v>
      </c>
      <c r="H99" s="5">
        <v>0</v>
      </c>
      <c r="I99" s="5">
        <f t="shared" si="9"/>
        <v>11000</v>
      </c>
      <c r="J99" s="5">
        <f t="shared" si="10"/>
        <v>315.7</v>
      </c>
      <c r="K99" s="5"/>
      <c r="L99" s="5">
        <f t="shared" si="11"/>
        <v>334.4</v>
      </c>
      <c r="M99" s="5">
        <v>25</v>
      </c>
      <c r="N99" s="5">
        <f t="shared" si="12"/>
        <v>675.09999999999991</v>
      </c>
      <c r="O99" s="5">
        <f t="shared" si="8"/>
        <v>10324.9</v>
      </c>
    </row>
    <row r="100" spans="1:15" x14ac:dyDescent="0.25">
      <c r="A100" s="4">
        <v>93</v>
      </c>
      <c r="B100" s="4" t="s">
        <v>851</v>
      </c>
      <c r="C100" s="4" t="s">
        <v>1271</v>
      </c>
      <c r="D100" s="4" t="s">
        <v>21</v>
      </c>
      <c r="E100" s="4" t="s">
        <v>780</v>
      </c>
      <c r="F100" s="4" t="s">
        <v>787</v>
      </c>
      <c r="G100" s="5">
        <v>35000</v>
      </c>
      <c r="H100" s="5">
        <v>0</v>
      </c>
      <c r="I100" s="5">
        <f t="shared" si="9"/>
        <v>35000</v>
      </c>
      <c r="J100" s="5">
        <f t="shared" si="10"/>
        <v>1004.5</v>
      </c>
      <c r="K100" s="5"/>
      <c r="L100" s="5">
        <f t="shared" si="11"/>
        <v>1064</v>
      </c>
      <c r="M100" s="5">
        <f>5150.22+25</f>
        <v>5175.22</v>
      </c>
      <c r="N100" s="5">
        <f t="shared" si="12"/>
        <v>7243.72</v>
      </c>
      <c r="O100" s="5">
        <f t="shared" si="8"/>
        <v>27756.28</v>
      </c>
    </row>
    <row r="101" spans="1:15" ht="30" x14ac:dyDescent="0.25">
      <c r="A101" s="4">
        <v>94</v>
      </c>
      <c r="B101" s="4" t="s">
        <v>808</v>
      </c>
      <c r="C101" s="4" t="s">
        <v>1273</v>
      </c>
      <c r="D101" s="4" t="s">
        <v>350</v>
      </c>
      <c r="E101" s="4" t="s">
        <v>780</v>
      </c>
      <c r="F101" s="4" t="s">
        <v>794</v>
      </c>
      <c r="G101" s="5">
        <v>25000</v>
      </c>
      <c r="H101" s="5">
        <v>0</v>
      </c>
      <c r="I101" s="5">
        <f t="shared" si="9"/>
        <v>25000</v>
      </c>
      <c r="J101" s="5">
        <f t="shared" si="10"/>
        <v>717.5</v>
      </c>
      <c r="K101" s="5"/>
      <c r="L101" s="5">
        <f t="shared" si="11"/>
        <v>760</v>
      </c>
      <c r="M101" s="5">
        <v>25</v>
      </c>
      <c r="N101" s="5">
        <f t="shared" si="12"/>
        <v>1502.5</v>
      </c>
      <c r="O101" s="5">
        <f t="shared" si="8"/>
        <v>23497.5</v>
      </c>
    </row>
    <row r="102" spans="1:15" ht="30" x14ac:dyDescent="0.25">
      <c r="A102" s="4">
        <v>95</v>
      </c>
      <c r="B102" s="4" t="s">
        <v>810</v>
      </c>
      <c r="C102" s="4" t="s">
        <v>1273</v>
      </c>
      <c r="D102" s="4" t="s">
        <v>350</v>
      </c>
      <c r="E102" s="4" t="s">
        <v>780</v>
      </c>
      <c r="F102" s="4" t="s">
        <v>794</v>
      </c>
      <c r="G102" s="5">
        <v>25000</v>
      </c>
      <c r="H102" s="5">
        <v>0</v>
      </c>
      <c r="I102" s="5">
        <f t="shared" si="9"/>
        <v>25000</v>
      </c>
      <c r="J102" s="5">
        <f t="shared" si="10"/>
        <v>717.5</v>
      </c>
      <c r="K102" s="5"/>
      <c r="L102" s="5">
        <f t="shared" si="11"/>
        <v>760</v>
      </c>
      <c r="M102" s="5">
        <v>25</v>
      </c>
      <c r="N102" s="5">
        <f t="shared" si="12"/>
        <v>1502.5</v>
      </c>
      <c r="O102" s="5">
        <f t="shared" si="8"/>
        <v>23497.5</v>
      </c>
    </row>
    <row r="103" spans="1:15" ht="30" x14ac:dyDescent="0.25">
      <c r="A103" s="4">
        <v>96</v>
      </c>
      <c r="B103" s="4" t="s">
        <v>855</v>
      </c>
      <c r="C103" s="4" t="s">
        <v>1273</v>
      </c>
      <c r="D103" s="4" t="s">
        <v>188</v>
      </c>
      <c r="E103" s="4" t="s">
        <v>779</v>
      </c>
      <c r="F103" s="4" t="s">
        <v>787</v>
      </c>
      <c r="G103" s="5">
        <v>13200</v>
      </c>
      <c r="H103" s="5">
        <v>0</v>
      </c>
      <c r="I103" s="5">
        <f t="shared" si="9"/>
        <v>13200</v>
      </c>
      <c r="J103" s="5">
        <f t="shared" si="10"/>
        <v>378.84</v>
      </c>
      <c r="K103" s="5"/>
      <c r="L103" s="5">
        <f t="shared" si="11"/>
        <v>401.28</v>
      </c>
      <c r="M103" s="5">
        <f>25+1512.45</f>
        <v>1537.45</v>
      </c>
      <c r="N103" s="5">
        <f t="shared" si="12"/>
        <v>2317.5699999999997</v>
      </c>
      <c r="O103" s="5">
        <f t="shared" si="8"/>
        <v>10882.43</v>
      </c>
    </row>
    <row r="104" spans="1:15" ht="30" x14ac:dyDescent="0.25">
      <c r="A104" s="4">
        <v>97</v>
      </c>
      <c r="B104" s="4" t="s">
        <v>899</v>
      </c>
      <c r="C104" s="4" t="s">
        <v>1273</v>
      </c>
      <c r="D104" s="4" t="s">
        <v>859</v>
      </c>
      <c r="E104" s="4" t="s">
        <v>780</v>
      </c>
      <c r="F104" s="4" t="s">
        <v>794</v>
      </c>
      <c r="G104" s="5">
        <v>50000</v>
      </c>
      <c r="H104" s="5">
        <v>0</v>
      </c>
      <c r="I104" s="5">
        <f t="shared" si="9"/>
        <v>50000</v>
      </c>
      <c r="J104" s="5">
        <f t="shared" si="10"/>
        <v>1435</v>
      </c>
      <c r="K104" s="5">
        <v>1854</v>
      </c>
      <c r="L104" s="5">
        <f t="shared" si="11"/>
        <v>1520</v>
      </c>
      <c r="M104" s="5">
        <v>25</v>
      </c>
      <c r="N104" s="5">
        <f t="shared" si="12"/>
        <v>4834</v>
      </c>
      <c r="O104" s="5">
        <f t="shared" si="8"/>
        <v>45166</v>
      </c>
    </row>
    <row r="105" spans="1:15" ht="30" x14ac:dyDescent="0.25">
      <c r="A105" s="4">
        <v>98</v>
      </c>
      <c r="B105" s="4" t="s">
        <v>900</v>
      </c>
      <c r="C105" s="4" t="s">
        <v>1273</v>
      </c>
      <c r="D105" s="4" t="s">
        <v>139</v>
      </c>
      <c r="E105" s="4" t="s">
        <v>779</v>
      </c>
      <c r="F105" s="4" t="s">
        <v>787</v>
      </c>
      <c r="G105" s="5">
        <v>11000</v>
      </c>
      <c r="H105" s="5">
        <v>0</v>
      </c>
      <c r="I105" s="5">
        <f t="shared" si="9"/>
        <v>11000</v>
      </c>
      <c r="J105" s="5">
        <f t="shared" si="10"/>
        <v>315.7</v>
      </c>
      <c r="K105" s="5"/>
      <c r="L105" s="5">
        <f t="shared" si="11"/>
        <v>334.4</v>
      </c>
      <c r="M105" s="5">
        <v>25</v>
      </c>
      <c r="N105" s="5">
        <f t="shared" si="12"/>
        <v>675.09999999999991</v>
      </c>
      <c r="O105" s="5">
        <f t="shared" si="8"/>
        <v>10324.9</v>
      </c>
    </row>
    <row r="106" spans="1:15" ht="30" x14ac:dyDescent="0.25">
      <c r="A106" s="4">
        <v>99</v>
      </c>
      <c r="B106" s="4" t="s">
        <v>1352</v>
      </c>
      <c r="C106" s="4" t="s">
        <v>1273</v>
      </c>
      <c r="D106" s="4" t="s">
        <v>45</v>
      </c>
      <c r="E106" s="4" t="s">
        <v>779</v>
      </c>
      <c r="F106" s="4" t="s">
        <v>787</v>
      </c>
      <c r="G106" s="5">
        <v>13000</v>
      </c>
      <c r="H106" s="5">
        <v>0</v>
      </c>
      <c r="I106" s="5">
        <f t="shared" si="9"/>
        <v>13000</v>
      </c>
      <c r="J106" s="5">
        <f t="shared" si="10"/>
        <v>373.1</v>
      </c>
      <c r="K106" s="5"/>
      <c r="L106" s="5">
        <f t="shared" si="11"/>
        <v>395.2</v>
      </c>
      <c r="M106" s="5">
        <v>25</v>
      </c>
      <c r="N106" s="5">
        <f t="shared" si="12"/>
        <v>793.3</v>
      </c>
      <c r="O106" s="5">
        <f t="shared" si="8"/>
        <v>12206.7</v>
      </c>
    </row>
    <row r="107" spans="1:15" ht="30" x14ac:dyDescent="0.25">
      <c r="A107" s="4">
        <v>100</v>
      </c>
      <c r="B107" s="4" t="s">
        <v>1116</v>
      </c>
      <c r="C107" s="4" t="s">
        <v>1274</v>
      </c>
      <c r="D107" s="4" t="s">
        <v>831</v>
      </c>
      <c r="E107" s="4" t="s">
        <v>780</v>
      </c>
      <c r="F107" s="4" t="s">
        <v>794</v>
      </c>
      <c r="G107" s="5">
        <v>50000</v>
      </c>
      <c r="H107" s="5">
        <v>0</v>
      </c>
      <c r="I107" s="5">
        <f t="shared" si="9"/>
        <v>50000</v>
      </c>
      <c r="J107" s="5">
        <f t="shared" si="10"/>
        <v>1435</v>
      </c>
      <c r="K107" s="14">
        <v>1854</v>
      </c>
      <c r="L107" s="5">
        <f t="shared" si="11"/>
        <v>1520</v>
      </c>
      <c r="M107" s="5">
        <f>25+3424.9</f>
        <v>3449.9</v>
      </c>
      <c r="N107" s="5">
        <f t="shared" si="12"/>
        <v>8258.9</v>
      </c>
      <c r="O107" s="5">
        <f t="shared" si="8"/>
        <v>41741.1</v>
      </c>
    </row>
    <row r="108" spans="1:15" ht="30" x14ac:dyDescent="0.25">
      <c r="A108" s="4">
        <v>101</v>
      </c>
      <c r="B108" s="4" t="s">
        <v>905</v>
      </c>
      <c r="C108" s="4" t="s">
        <v>1274</v>
      </c>
      <c r="D108" s="4" t="s">
        <v>831</v>
      </c>
      <c r="E108" s="4" t="s">
        <v>780</v>
      </c>
      <c r="F108" s="4" t="s">
        <v>787</v>
      </c>
      <c r="G108" s="5">
        <v>50000</v>
      </c>
      <c r="H108" s="5">
        <v>0</v>
      </c>
      <c r="I108" s="5">
        <f t="shared" si="9"/>
        <v>50000</v>
      </c>
      <c r="J108" s="5">
        <f t="shared" si="10"/>
        <v>1435</v>
      </c>
      <c r="K108" s="14">
        <v>1854</v>
      </c>
      <c r="L108" s="5">
        <f t="shared" si="11"/>
        <v>1520</v>
      </c>
      <c r="M108" s="5">
        <f>25+10620.57</f>
        <v>10645.57</v>
      </c>
      <c r="N108" s="5">
        <f t="shared" si="12"/>
        <v>15454.57</v>
      </c>
      <c r="O108" s="5">
        <f t="shared" si="8"/>
        <v>34545.43</v>
      </c>
    </row>
    <row r="109" spans="1:15" ht="30" x14ac:dyDescent="0.25">
      <c r="A109" s="4">
        <v>102</v>
      </c>
      <c r="B109" s="4" t="s">
        <v>836</v>
      </c>
      <c r="C109" s="4" t="s">
        <v>1274</v>
      </c>
      <c r="D109" s="4" t="s">
        <v>526</v>
      </c>
      <c r="E109" s="4" t="s">
        <v>779</v>
      </c>
      <c r="F109" s="4" t="s">
        <v>794</v>
      </c>
      <c r="G109" s="5">
        <v>11000</v>
      </c>
      <c r="H109" s="5">
        <v>0</v>
      </c>
      <c r="I109" s="5">
        <f>+G109+H109</f>
        <v>11000</v>
      </c>
      <c r="J109" s="5">
        <f t="shared" si="10"/>
        <v>315.7</v>
      </c>
      <c r="K109" s="5"/>
      <c r="L109" s="5">
        <f t="shared" si="11"/>
        <v>334.4</v>
      </c>
      <c r="M109" s="5">
        <v>25</v>
      </c>
      <c r="N109" s="5">
        <f t="shared" si="12"/>
        <v>675.09999999999991</v>
      </c>
      <c r="O109" s="5">
        <f t="shared" si="8"/>
        <v>10324.9</v>
      </c>
    </row>
    <row r="110" spans="1:15" x14ac:dyDescent="0.25">
      <c r="A110" s="4">
        <v>103</v>
      </c>
      <c r="B110" s="4" t="s">
        <v>809</v>
      </c>
      <c r="C110" s="4" t="s">
        <v>1275</v>
      </c>
      <c r="D110" s="4" t="s">
        <v>21</v>
      </c>
      <c r="E110" s="4" t="s">
        <v>780</v>
      </c>
      <c r="F110" s="4" t="s">
        <v>794</v>
      </c>
      <c r="G110" s="5">
        <v>35000</v>
      </c>
      <c r="H110" s="5">
        <v>0</v>
      </c>
      <c r="I110" s="5">
        <f>+G110+H110</f>
        <v>35000</v>
      </c>
      <c r="J110" s="5">
        <f t="shared" si="10"/>
        <v>1004.5</v>
      </c>
      <c r="K110" s="5"/>
      <c r="L110" s="5">
        <f t="shared" si="11"/>
        <v>1064</v>
      </c>
      <c r="M110" s="5">
        <f>25+400</f>
        <v>425</v>
      </c>
      <c r="N110" s="5">
        <f t="shared" si="12"/>
        <v>2493.5</v>
      </c>
      <c r="O110" s="5">
        <f t="shared" si="8"/>
        <v>32506.5</v>
      </c>
    </row>
    <row r="111" spans="1:15" ht="30" x14ac:dyDescent="0.25">
      <c r="A111" s="4">
        <v>104</v>
      </c>
      <c r="B111" s="4" t="s">
        <v>811</v>
      </c>
      <c r="C111" s="4" t="s">
        <v>1275</v>
      </c>
      <c r="D111" s="4" t="s">
        <v>526</v>
      </c>
      <c r="E111" s="4" t="s">
        <v>779</v>
      </c>
      <c r="F111" s="4" t="s">
        <v>794</v>
      </c>
      <c r="G111" s="5">
        <v>11000</v>
      </c>
      <c r="H111" s="5">
        <v>0</v>
      </c>
      <c r="I111" s="5">
        <f t="shared" ref="I111:I150" si="13">+G111+H111</f>
        <v>11000</v>
      </c>
      <c r="J111" s="5">
        <f t="shared" si="10"/>
        <v>315.7</v>
      </c>
      <c r="K111" s="5"/>
      <c r="L111" s="5">
        <f t="shared" si="11"/>
        <v>334.4</v>
      </c>
      <c r="M111" s="5">
        <v>25</v>
      </c>
      <c r="N111" s="5">
        <f t="shared" ref="N111:N150" si="14">+J111+K111+L111+M111</f>
        <v>675.09999999999991</v>
      </c>
      <c r="O111" s="5">
        <f t="shared" si="8"/>
        <v>10324.9</v>
      </c>
    </row>
    <row r="112" spans="1:15" ht="30" x14ac:dyDescent="0.25">
      <c r="A112" s="4">
        <v>105</v>
      </c>
      <c r="B112" s="4" t="s">
        <v>832</v>
      </c>
      <c r="C112" s="4" t="s">
        <v>1276</v>
      </c>
      <c r="D112" s="4" t="s">
        <v>526</v>
      </c>
      <c r="E112" s="4" t="s">
        <v>779</v>
      </c>
      <c r="F112" s="4" t="s">
        <v>794</v>
      </c>
      <c r="G112" s="5">
        <v>11000</v>
      </c>
      <c r="H112" s="5">
        <v>0</v>
      </c>
      <c r="I112" s="5">
        <f t="shared" si="13"/>
        <v>11000</v>
      </c>
      <c r="J112" s="5">
        <f t="shared" si="10"/>
        <v>315.7</v>
      </c>
      <c r="K112" s="5"/>
      <c r="L112" s="5">
        <f t="shared" si="11"/>
        <v>334.4</v>
      </c>
      <c r="M112" s="5">
        <v>25</v>
      </c>
      <c r="N112" s="5">
        <f t="shared" si="14"/>
        <v>675.09999999999991</v>
      </c>
      <c r="O112" s="5">
        <f t="shared" si="8"/>
        <v>10324.9</v>
      </c>
    </row>
    <row r="113" spans="1:15" ht="30" x14ac:dyDescent="0.25">
      <c r="A113" s="4">
        <v>106</v>
      </c>
      <c r="B113" s="4" t="s">
        <v>842</v>
      </c>
      <c r="C113" s="4" t="s">
        <v>1276</v>
      </c>
      <c r="D113" s="4" t="s">
        <v>526</v>
      </c>
      <c r="E113" s="4" t="s">
        <v>779</v>
      </c>
      <c r="F113" s="4" t="s">
        <v>794</v>
      </c>
      <c r="G113" s="5">
        <v>11000</v>
      </c>
      <c r="H113" s="5">
        <v>0</v>
      </c>
      <c r="I113" s="5">
        <f t="shared" si="13"/>
        <v>11000</v>
      </c>
      <c r="J113" s="5">
        <f t="shared" si="10"/>
        <v>315.7</v>
      </c>
      <c r="K113" s="5"/>
      <c r="L113" s="5">
        <f t="shared" si="11"/>
        <v>334.4</v>
      </c>
      <c r="M113" s="5">
        <v>25</v>
      </c>
      <c r="N113" s="5">
        <f t="shared" si="14"/>
        <v>675.09999999999991</v>
      </c>
      <c r="O113" s="5">
        <f t="shared" si="8"/>
        <v>10324.9</v>
      </c>
    </row>
    <row r="114" spans="1:15" ht="30" x14ac:dyDescent="0.25">
      <c r="A114" s="4">
        <v>107</v>
      </c>
      <c r="B114" s="4" t="s">
        <v>911</v>
      </c>
      <c r="C114" s="4" t="s">
        <v>1276</v>
      </c>
      <c r="D114" s="4" t="s">
        <v>526</v>
      </c>
      <c r="E114" s="4" t="s">
        <v>780</v>
      </c>
      <c r="F114" s="4" t="s">
        <v>794</v>
      </c>
      <c r="G114" s="5">
        <v>14300</v>
      </c>
      <c r="H114" s="5">
        <v>0</v>
      </c>
      <c r="I114" s="5">
        <f t="shared" si="13"/>
        <v>14300</v>
      </c>
      <c r="J114" s="5">
        <f t="shared" si="10"/>
        <v>410.41</v>
      </c>
      <c r="K114" s="5"/>
      <c r="L114" s="5">
        <f t="shared" si="11"/>
        <v>434.72</v>
      </c>
      <c r="M114" s="5">
        <v>25</v>
      </c>
      <c r="N114" s="5">
        <f t="shared" si="14"/>
        <v>870.13000000000011</v>
      </c>
      <c r="O114" s="5">
        <f t="shared" si="8"/>
        <v>13429.869999999999</v>
      </c>
    </row>
    <row r="115" spans="1:15" ht="30" x14ac:dyDescent="0.25">
      <c r="A115" s="4">
        <v>108</v>
      </c>
      <c r="B115" s="4" t="s">
        <v>912</v>
      </c>
      <c r="C115" s="4" t="s">
        <v>1276</v>
      </c>
      <c r="D115" s="4" t="s">
        <v>526</v>
      </c>
      <c r="E115" s="4" t="s">
        <v>779</v>
      </c>
      <c r="F115" s="4" t="s">
        <v>794</v>
      </c>
      <c r="G115" s="5">
        <v>10000</v>
      </c>
      <c r="H115" s="5">
        <v>0</v>
      </c>
      <c r="I115" s="5">
        <f t="shared" si="13"/>
        <v>10000</v>
      </c>
      <c r="J115" s="5">
        <f t="shared" si="10"/>
        <v>287</v>
      </c>
      <c r="K115" s="5"/>
      <c r="L115" s="5">
        <f t="shared" si="11"/>
        <v>304</v>
      </c>
      <c r="M115" s="5">
        <v>25</v>
      </c>
      <c r="N115" s="5">
        <f t="shared" si="14"/>
        <v>616</v>
      </c>
      <c r="O115" s="5">
        <f t="shared" si="8"/>
        <v>9384</v>
      </c>
    </row>
    <row r="116" spans="1:15" ht="30" x14ac:dyDescent="0.25">
      <c r="A116" s="4">
        <v>109</v>
      </c>
      <c r="B116" s="4" t="s">
        <v>913</v>
      </c>
      <c r="C116" s="4" t="s">
        <v>1276</v>
      </c>
      <c r="D116" s="4" t="s">
        <v>526</v>
      </c>
      <c r="E116" s="4" t="s">
        <v>779</v>
      </c>
      <c r="F116" s="4" t="s">
        <v>794</v>
      </c>
      <c r="G116" s="5">
        <v>10000</v>
      </c>
      <c r="H116" s="5">
        <v>0</v>
      </c>
      <c r="I116" s="5">
        <f t="shared" si="13"/>
        <v>10000</v>
      </c>
      <c r="J116" s="5">
        <f t="shared" si="10"/>
        <v>287</v>
      </c>
      <c r="K116" s="5"/>
      <c r="L116" s="5">
        <f t="shared" si="11"/>
        <v>304</v>
      </c>
      <c r="M116" s="5">
        <v>25</v>
      </c>
      <c r="N116" s="5">
        <f t="shared" si="14"/>
        <v>616</v>
      </c>
      <c r="O116" s="5">
        <f t="shared" si="8"/>
        <v>9384</v>
      </c>
    </row>
    <row r="117" spans="1:15" ht="30" x14ac:dyDescent="0.25">
      <c r="A117" s="4">
        <v>110</v>
      </c>
      <c r="B117" s="4" t="s">
        <v>914</v>
      </c>
      <c r="C117" s="4" t="s">
        <v>1276</v>
      </c>
      <c r="D117" s="4" t="s">
        <v>526</v>
      </c>
      <c r="E117" s="4" t="s">
        <v>780</v>
      </c>
      <c r="F117" s="4" t="s">
        <v>794</v>
      </c>
      <c r="G117" s="5">
        <v>14300</v>
      </c>
      <c r="H117" s="5">
        <v>0</v>
      </c>
      <c r="I117" s="5">
        <f t="shared" si="13"/>
        <v>14300</v>
      </c>
      <c r="J117" s="5">
        <f t="shared" si="10"/>
        <v>410.41</v>
      </c>
      <c r="K117" s="5"/>
      <c r="L117" s="5">
        <f t="shared" si="11"/>
        <v>434.72</v>
      </c>
      <c r="M117" s="5">
        <v>25</v>
      </c>
      <c r="N117" s="5">
        <f t="shared" si="14"/>
        <v>870.13000000000011</v>
      </c>
      <c r="O117" s="5">
        <f t="shared" si="8"/>
        <v>13429.869999999999</v>
      </c>
    </row>
    <row r="118" spans="1:15" ht="30" x14ac:dyDescent="0.25">
      <c r="A118" s="4">
        <v>111</v>
      </c>
      <c r="B118" s="4" t="s">
        <v>924</v>
      </c>
      <c r="C118" s="4" t="s">
        <v>671</v>
      </c>
      <c r="D118" s="4" t="s">
        <v>916</v>
      </c>
      <c r="E118" s="4" t="s">
        <v>779</v>
      </c>
      <c r="F118" s="4" t="s">
        <v>794</v>
      </c>
      <c r="G118" s="5">
        <v>10000</v>
      </c>
      <c r="H118" s="5">
        <v>0</v>
      </c>
      <c r="I118" s="5">
        <f t="shared" si="13"/>
        <v>10000</v>
      </c>
      <c r="J118" s="5">
        <f t="shared" si="10"/>
        <v>287</v>
      </c>
      <c r="K118" s="5"/>
      <c r="L118" s="5">
        <f t="shared" si="11"/>
        <v>304</v>
      </c>
      <c r="M118" s="5">
        <v>25</v>
      </c>
      <c r="N118" s="5">
        <f t="shared" si="14"/>
        <v>616</v>
      </c>
      <c r="O118" s="5">
        <f t="shared" si="8"/>
        <v>9384</v>
      </c>
    </row>
    <row r="119" spans="1:15" ht="30" x14ac:dyDescent="0.25">
      <c r="A119" s="4">
        <v>112</v>
      </c>
      <c r="B119" s="4" t="s">
        <v>853</v>
      </c>
      <c r="C119" s="4" t="s">
        <v>671</v>
      </c>
      <c r="D119" s="4" t="s">
        <v>854</v>
      </c>
      <c r="E119" s="4" t="s">
        <v>780</v>
      </c>
      <c r="F119" s="4" t="s">
        <v>794</v>
      </c>
      <c r="G119" s="5">
        <v>120000</v>
      </c>
      <c r="H119" s="5">
        <v>0</v>
      </c>
      <c r="I119" s="5">
        <f t="shared" si="13"/>
        <v>120000</v>
      </c>
      <c r="J119" s="5">
        <f t="shared" si="10"/>
        <v>3444</v>
      </c>
      <c r="K119" s="5">
        <v>16809.939999999999</v>
      </c>
      <c r="L119" s="5">
        <f t="shared" si="11"/>
        <v>3648</v>
      </c>
      <c r="M119" s="5">
        <v>25</v>
      </c>
      <c r="N119" s="5">
        <f t="shared" si="14"/>
        <v>23926.94</v>
      </c>
      <c r="O119" s="5">
        <f t="shared" si="8"/>
        <v>96073.06</v>
      </c>
    </row>
    <row r="120" spans="1:15" ht="30" x14ac:dyDescent="0.25">
      <c r="A120" s="4">
        <v>113</v>
      </c>
      <c r="B120" s="4" t="s">
        <v>835</v>
      </c>
      <c r="C120" s="4" t="s">
        <v>1277</v>
      </c>
      <c r="D120" s="4" t="s">
        <v>805</v>
      </c>
      <c r="E120" s="4" t="s">
        <v>779</v>
      </c>
      <c r="F120" s="4" t="s">
        <v>794</v>
      </c>
      <c r="G120" s="5">
        <v>11000</v>
      </c>
      <c r="H120" s="5">
        <v>0</v>
      </c>
      <c r="I120" s="5">
        <f t="shared" si="13"/>
        <v>11000</v>
      </c>
      <c r="J120" s="5">
        <f t="shared" si="10"/>
        <v>315.7</v>
      </c>
      <c r="K120" s="5"/>
      <c r="L120" s="5">
        <f t="shared" si="11"/>
        <v>334.4</v>
      </c>
      <c r="M120" s="5">
        <v>25</v>
      </c>
      <c r="N120" s="5">
        <f t="shared" si="14"/>
        <v>675.09999999999991</v>
      </c>
      <c r="O120" s="5">
        <f t="shared" ref="O120:O153" si="15">+I120-N120</f>
        <v>10324.9</v>
      </c>
    </row>
    <row r="121" spans="1:15" ht="30" x14ac:dyDescent="0.25">
      <c r="A121" s="4">
        <v>114</v>
      </c>
      <c r="B121" s="4" t="s">
        <v>1278</v>
      </c>
      <c r="C121" s="4" t="s">
        <v>1277</v>
      </c>
      <c r="D121" s="4" t="s">
        <v>814</v>
      </c>
      <c r="E121" s="4" t="s">
        <v>780</v>
      </c>
      <c r="F121" s="4" t="s">
        <v>794</v>
      </c>
      <c r="G121" s="5">
        <v>35000</v>
      </c>
      <c r="H121" s="5">
        <v>0</v>
      </c>
      <c r="I121" s="5">
        <f t="shared" si="13"/>
        <v>35000</v>
      </c>
      <c r="J121" s="5">
        <f t="shared" si="10"/>
        <v>1004.5</v>
      </c>
      <c r="K121" s="5"/>
      <c r="L121" s="5">
        <f t="shared" si="11"/>
        <v>1064</v>
      </c>
      <c r="M121" s="5">
        <f>25+1512.45</f>
        <v>1537.45</v>
      </c>
      <c r="N121" s="5">
        <f t="shared" si="14"/>
        <v>3605.95</v>
      </c>
      <c r="O121" s="5">
        <f t="shared" si="15"/>
        <v>31394.05</v>
      </c>
    </row>
    <row r="122" spans="1:15" ht="30" x14ac:dyDescent="0.25">
      <c r="A122" s="4">
        <v>115</v>
      </c>
      <c r="B122" s="4" t="s">
        <v>837</v>
      </c>
      <c r="C122" s="4" t="s">
        <v>1279</v>
      </c>
      <c r="D122" s="4" t="s">
        <v>526</v>
      </c>
      <c r="E122" s="4" t="s">
        <v>779</v>
      </c>
      <c r="F122" s="4" t="s">
        <v>794</v>
      </c>
      <c r="G122" s="5">
        <v>11000</v>
      </c>
      <c r="H122" s="5">
        <v>0</v>
      </c>
      <c r="I122" s="5">
        <f t="shared" si="13"/>
        <v>11000</v>
      </c>
      <c r="J122" s="5">
        <f t="shared" si="10"/>
        <v>315.7</v>
      </c>
      <c r="K122" s="5"/>
      <c r="L122" s="5">
        <f t="shared" si="11"/>
        <v>334.4</v>
      </c>
      <c r="M122" s="5">
        <v>25</v>
      </c>
      <c r="N122" s="5">
        <f t="shared" si="14"/>
        <v>675.09999999999991</v>
      </c>
      <c r="O122" s="5">
        <f t="shared" si="15"/>
        <v>10324.9</v>
      </c>
    </row>
    <row r="123" spans="1:15" ht="30" x14ac:dyDescent="0.25">
      <c r="A123" s="4">
        <v>116</v>
      </c>
      <c r="B123" s="4" t="s">
        <v>838</v>
      </c>
      <c r="C123" s="4" t="s">
        <v>1277</v>
      </c>
      <c r="D123" s="4" t="s">
        <v>526</v>
      </c>
      <c r="E123" s="4" t="s">
        <v>779</v>
      </c>
      <c r="F123" s="4" t="s">
        <v>794</v>
      </c>
      <c r="G123" s="5">
        <v>11000</v>
      </c>
      <c r="H123" s="5">
        <v>0</v>
      </c>
      <c r="I123" s="5">
        <f t="shared" si="13"/>
        <v>11000</v>
      </c>
      <c r="J123" s="5">
        <f t="shared" si="10"/>
        <v>315.7</v>
      </c>
      <c r="K123" s="5"/>
      <c r="L123" s="5">
        <f t="shared" si="11"/>
        <v>334.4</v>
      </c>
      <c r="M123" s="5">
        <f>25+1512.45</f>
        <v>1537.45</v>
      </c>
      <c r="N123" s="5">
        <f t="shared" si="14"/>
        <v>2187.5500000000002</v>
      </c>
      <c r="O123" s="5">
        <f t="shared" si="15"/>
        <v>8812.4500000000007</v>
      </c>
    </row>
    <row r="124" spans="1:15" ht="30" x14ac:dyDescent="0.25">
      <c r="A124" s="4">
        <v>117</v>
      </c>
      <c r="B124" s="4" t="s">
        <v>850</v>
      </c>
      <c r="C124" s="4" t="s">
        <v>1277</v>
      </c>
      <c r="D124" s="4" t="s">
        <v>814</v>
      </c>
      <c r="E124" s="4" t="s">
        <v>780</v>
      </c>
      <c r="F124" s="4" t="s">
        <v>794</v>
      </c>
      <c r="G124" s="5">
        <v>35000</v>
      </c>
      <c r="H124" s="5">
        <v>0</v>
      </c>
      <c r="I124" s="5">
        <f t="shared" si="13"/>
        <v>35000</v>
      </c>
      <c r="J124" s="5">
        <f t="shared" si="10"/>
        <v>1004.5</v>
      </c>
      <c r="K124" s="5"/>
      <c r="L124" s="5">
        <f t="shared" si="11"/>
        <v>1064</v>
      </c>
      <c r="M124" s="5">
        <v>25</v>
      </c>
      <c r="N124" s="5">
        <f t="shared" si="14"/>
        <v>2093.5</v>
      </c>
      <c r="O124" s="5">
        <f t="shared" si="15"/>
        <v>32906.5</v>
      </c>
    </row>
    <row r="125" spans="1:15" ht="30" x14ac:dyDescent="0.25">
      <c r="A125" s="4">
        <v>118</v>
      </c>
      <c r="B125" s="4" t="s">
        <v>852</v>
      </c>
      <c r="C125" s="4" t="s">
        <v>1277</v>
      </c>
      <c r="D125" s="4" t="s">
        <v>814</v>
      </c>
      <c r="E125" s="4" t="s">
        <v>780</v>
      </c>
      <c r="F125" s="4" t="s">
        <v>794</v>
      </c>
      <c r="G125" s="5">
        <v>40000</v>
      </c>
      <c r="H125" s="5">
        <v>0</v>
      </c>
      <c r="I125" s="5">
        <f t="shared" si="13"/>
        <v>40000</v>
      </c>
      <c r="J125" s="5">
        <f t="shared" si="10"/>
        <v>1148</v>
      </c>
      <c r="K125" s="14">
        <v>442.65</v>
      </c>
      <c r="L125" s="5">
        <f t="shared" si="11"/>
        <v>1216</v>
      </c>
      <c r="M125" s="5">
        <v>25</v>
      </c>
      <c r="N125" s="5">
        <f t="shared" si="14"/>
        <v>2831.65</v>
      </c>
      <c r="O125" s="5">
        <f t="shared" si="15"/>
        <v>37168.35</v>
      </c>
    </row>
    <row r="126" spans="1:15" ht="30" x14ac:dyDescent="0.25">
      <c r="A126" s="4">
        <v>119</v>
      </c>
      <c r="B126" s="4" t="s">
        <v>857</v>
      </c>
      <c r="C126" s="4" t="s">
        <v>1277</v>
      </c>
      <c r="D126" s="4" t="s">
        <v>814</v>
      </c>
      <c r="E126" s="4" t="s">
        <v>780</v>
      </c>
      <c r="F126" s="4" t="s">
        <v>794</v>
      </c>
      <c r="G126" s="5">
        <v>50000</v>
      </c>
      <c r="H126" s="5">
        <v>0</v>
      </c>
      <c r="I126" s="5">
        <f t="shared" si="13"/>
        <v>50000</v>
      </c>
      <c r="J126" s="5">
        <f t="shared" si="10"/>
        <v>1435</v>
      </c>
      <c r="K126" s="5">
        <v>1854</v>
      </c>
      <c r="L126" s="5">
        <f t="shared" si="11"/>
        <v>1520</v>
      </c>
      <c r="M126" s="5">
        <v>25</v>
      </c>
      <c r="N126" s="5">
        <f t="shared" si="14"/>
        <v>4834</v>
      </c>
      <c r="O126" s="5">
        <f t="shared" si="15"/>
        <v>45166</v>
      </c>
    </row>
    <row r="127" spans="1:15" ht="30" x14ac:dyDescent="0.25">
      <c r="A127" s="4">
        <v>120</v>
      </c>
      <c r="B127" s="4" t="s">
        <v>858</v>
      </c>
      <c r="C127" s="4" t="s">
        <v>1277</v>
      </c>
      <c r="D127" s="4" t="s">
        <v>859</v>
      </c>
      <c r="E127" s="4" t="s">
        <v>780</v>
      </c>
      <c r="F127" s="4" t="s">
        <v>794</v>
      </c>
      <c r="G127" s="5">
        <v>50000</v>
      </c>
      <c r="H127" s="5">
        <v>0</v>
      </c>
      <c r="I127" s="5">
        <f t="shared" si="13"/>
        <v>50000</v>
      </c>
      <c r="J127" s="5">
        <f t="shared" si="10"/>
        <v>1435</v>
      </c>
      <c r="K127" s="5">
        <v>1854</v>
      </c>
      <c r="L127" s="5">
        <f t="shared" si="11"/>
        <v>1520</v>
      </c>
      <c r="M127" s="5">
        <f>25+400</f>
        <v>425</v>
      </c>
      <c r="N127" s="5">
        <f t="shared" si="14"/>
        <v>5234</v>
      </c>
      <c r="O127" s="5">
        <f t="shared" si="15"/>
        <v>44766</v>
      </c>
    </row>
    <row r="128" spans="1:15" ht="30" x14ac:dyDescent="0.25">
      <c r="A128" s="4">
        <v>121</v>
      </c>
      <c r="B128" s="4" t="s">
        <v>860</v>
      </c>
      <c r="C128" s="4" t="s">
        <v>1277</v>
      </c>
      <c r="D128" s="4" t="s">
        <v>859</v>
      </c>
      <c r="E128" s="4" t="s">
        <v>780</v>
      </c>
      <c r="F128" s="4" t="s">
        <v>794</v>
      </c>
      <c r="G128" s="5">
        <v>50000</v>
      </c>
      <c r="H128" s="5">
        <v>0</v>
      </c>
      <c r="I128" s="5">
        <f t="shared" si="13"/>
        <v>50000</v>
      </c>
      <c r="J128" s="5">
        <f t="shared" si="10"/>
        <v>1435</v>
      </c>
      <c r="K128" s="5">
        <v>1854</v>
      </c>
      <c r="L128" s="5">
        <f t="shared" si="11"/>
        <v>1520</v>
      </c>
      <c r="M128" s="5">
        <f>13191.11+25</f>
        <v>13216.11</v>
      </c>
      <c r="N128" s="5">
        <f t="shared" si="14"/>
        <v>18025.11</v>
      </c>
      <c r="O128" s="5">
        <f t="shared" si="15"/>
        <v>31974.89</v>
      </c>
    </row>
    <row r="129" spans="1:15" ht="30" x14ac:dyDescent="0.25">
      <c r="A129" s="4">
        <v>122</v>
      </c>
      <c r="B129" s="4" t="s">
        <v>861</v>
      </c>
      <c r="C129" s="4" t="s">
        <v>1277</v>
      </c>
      <c r="D129" s="4" t="s">
        <v>94</v>
      </c>
      <c r="E129" s="4" t="s">
        <v>780</v>
      </c>
      <c r="F129" s="4" t="s">
        <v>794</v>
      </c>
      <c r="G129" s="5">
        <v>35000</v>
      </c>
      <c r="H129" s="5">
        <v>0</v>
      </c>
      <c r="I129" s="5">
        <f t="shared" si="13"/>
        <v>35000</v>
      </c>
      <c r="J129" s="5">
        <f t="shared" si="10"/>
        <v>1004.5</v>
      </c>
      <c r="K129" s="5"/>
      <c r="L129" s="5">
        <f t="shared" si="11"/>
        <v>1064</v>
      </c>
      <c r="M129" s="5">
        <f>25+400</f>
        <v>425</v>
      </c>
      <c r="N129" s="5">
        <f t="shared" si="14"/>
        <v>2493.5</v>
      </c>
      <c r="O129" s="5">
        <f t="shared" si="15"/>
        <v>32506.5</v>
      </c>
    </row>
    <row r="130" spans="1:15" ht="30" x14ac:dyDescent="0.25">
      <c r="A130" s="4">
        <v>123</v>
      </c>
      <c r="B130" s="4" t="s">
        <v>863</v>
      </c>
      <c r="C130" s="4" t="s">
        <v>1277</v>
      </c>
      <c r="D130" s="4" t="s">
        <v>859</v>
      </c>
      <c r="E130" s="4" t="s">
        <v>780</v>
      </c>
      <c r="F130" s="4" t="s">
        <v>794</v>
      </c>
      <c r="G130" s="5">
        <v>50000</v>
      </c>
      <c r="H130" s="5">
        <v>0</v>
      </c>
      <c r="I130" s="5">
        <f t="shared" si="13"/>
        <v>50000</v>
      </c>
      <c r="J130" s="5">
        <f t="shared" si="10"/>
        <v>1435</v>
      </c>
      <c r="K130" s="5">
        <v>1854</v>
      </c>
      <c r="L130" s="5">
        <f t="shared" si="11"/>
        <v>1520</v>
      </c>
      <c r="M130" s="5">
        <f>25+400</f>
        <v>425</v>
      </c>
      <c r="N130" s="5">
        <f t="shared" si="14"/>
        <v>5234</v>
      </c>
      <c r="O130" s="5">
        <f t="shared" si="15"/>
        <v>44766</v>
      </c>
    </row>
    <row r="131" spans="1:15" ht="45" x14ac:dyDescent="0.25">
      <c r="A131" s="4">
        <v>124</v>
      </c>
      <c r="B131" s="4" t="s">
        <v>890</v>
      </c>
      <c r="C131" s="4" t="s">
        <v>1242</v>
      </c>
      <c r="D131" s="4" t="s">
        <v>814</v>
      </c>
      <c r="E131" s="4" t="s">
        <v>780</v>
      </c>
      <c r="F131" s="4" t="s">
        <v>794</v>
      </c>
      <c r="G131" s="5">
        <v>50000</v>
      </c>
      <c r="H131" s="5">
        <v>0</v>
      </c>
      <c r="I131" s="5">
        <f t="shared" si="13"/>
        <v>50000</v>
      </c>
      <c r="J131" s="5">
        <f t="shared" si="10"/>
        <v>1435</v>
      </c>
      <c r="K131" s="5">
        <v>1854</v>
      </c>
      <c r="L131" s="5">
        <f t="shared" si="11"/>
        <v>1520</v>
      </c>
      <c r="M131" s="5">
        <f>25+11524.83</f>
        <v>11549.83</v>
      </c>
      <c r="N131" s="5">
        <f t="shared" si="14"/>
        <v>16358.83</v>
      </c>
      <c r="O131" s="5">
        <f t="shared" si="15"/>
        <v>33641.17</v>
      </c>
    </row>
    <row r="132" spans="1:15" ht="30" x14ac:dyDescent="0.25">
      <c r="A132" s="4">
        <v>125</v>
      </c>
      <c r="B132" s="4" t="s">
        <v>891</v>
      </c>
      <c r="C132" s="4" t="s">
        <v>673</v>
      </c>
      <c r="D132" s="4" t="s">
        <v>526</v>
      </c>
      <c r="E132" s="4" t="s">
        <v>779</v>
      </c>
      <c r="F132" s="4" t="s">
        <v>794</v>
      </c>
      <c r="G132" s="5">
        <v>11000</v>
      </c>
      <c r="H132" s="5">
        <v>0</v>
      </c>
      <c r="I132" s="5">
        <f t="shared" si="13"/>
        <v>11000</v>
      </c>
      <c r="J132" s="5">
        <f t="shared" si="10"/>
        <v>315.7</v>
      </c>
      <c r="K132" s="5"/>
      <c r="L132" s="5">
        <f t="shared" si="11"/>
        <v>334.4</v>
      </c>
      <c r="M132" s="5">
        <v>25</v>
      </c>
      <c r="N132" s="5">
        <f t="shared" si="14"/>
        <v>675.09999999999991</v>
      </c>
      <c r="O132" s="5">
        <f t="shared" si="15"/>
        <v>10324.9</v>
      </c>
    </row>
    <row r="133" spans="1:15" ht="30" x14ac:dyDescent="0.25">
      <c r="A133" s="4">
        <v>126</v>
      </c>
      <c r="B133" s="4" t="s">
        <v>867</v>
      </c>
      <c r="C133" s="4" t="s">
        <v>1277</v>
      </c>
      <c r="D133" s="4" t="s">
        <v>859</v>
      </c>
      <c r="E133" s="4" t="s">
        <v>780</v>
      </c>
      <c r="F133" s="4" t="s">
        <v>794</v>
      </c>
      <c r="G133" s="5">
        <v>50000</v>
      </c>
      <c r="H133" s="5">
        <v>0</v>
      </c>
      <c r="I133" s="5">
        <f t="shared" si="13"/>
        <v>50000</v>
      </c>
      <c r="J133" s="5">
        <f t="shared" si="10"/>
        <v>1435</v>
      </c>
      <c r="K133" s="5">
        <v>1854</v>
      </c>
      <c r="L133" s="5">
        <f t="shared" si="11"/>
        <v>1520</v>
      </c>
      <c r="M133" s="5">
        <f>25+400</f>
        <v>425</v>
      </c>
      <c r="N133" s="5">
        <f t="shared" si="14"/>
        <v>5234</v>
      </c>
      <c r="O133" s="5">
        <f t="shared" si="15"/>
        <v>44766</v>
      </c>
    </row>
    <row r="134" spans="1:15" ht="30" x14ac:dyDescent="0.25">
      <c r="A134" s="4">
        <v>127</v>
      </c>
      <c r="B134" s="4" t="s">
        <v>869</v>
      </c>
      <c r="C134" s="4" t="s">
        <v>1277</v>
      </c>
      <c r="D134" s="4" t="s">
        <v>814</v>
      </c>
      <c r="E134" s="4" t="s">
        <v>780</v>
      </c>
      <c r="F134" s="4" t="s">
        <v>794</v>
      </c>
      <c r="G134" s="5">
        <v>45000</v>
      </c>
      <c r="H134" s="5">
        <v>0</v>
      </c>
      <c r="I134" s="5">
        <f t="shared" si="13"/>
        <v>45000</v>
      </c>
      <c r="J134" s="5">
        <f t="shared" si="10"/>
        <v>1291.5</v>
      </c>
      <c r="K134" s="14">
        <v>1148.33</v>
      </c>
      <c r="L134" s="5">
        <f t="shared" si="11"/>
        <v>1368</v>
      </c>
      <c r="M134" s="5">
        <v>25</v>
      </c>
      <c r="N134" s="5">
        <f t="shared" si="14"/>
        <v>3832.83</v>
      </c>
      <c r="O134" s="5">
        <f t="shared" si="15"/>
        <v>41167.17</v>
      </c>
    </row>
    <row r="135" spans="1:15" ht="30" x14ac:dyDescent="0.25">
      <c r="A135" s="4">
        <v>128</v>
      </c>
      <c r="B135" s="4" t="s">
        <v>870</v>
      </c>
      <c r="C135" s="4" t="s">
        <v>1277</v>
      </c>
      <c r="D135" s="4" t="s">
        <v>859</v>
      </c>
      <c r="E135" s="4" t="s">
        <v>780</v>
      </c>
      <c r="F135" s="4" t="s">
        <v>794</v>
      </c>
      <c r="G135" s="5">
        <v>50000</v>
      </c>
      <c r="H135" s="5">
        <v>0</v>
      </c>
      <c r="I135" s="5">
        <f t="shared" si="13"/>
        <v>50000</v>
      </c>
      <c r="J135" s="5">
        <f t="shared" si="10"/>
        <v>1435</v>
      </c>
      <c r="K135" s="5">
        <v>1854</v>
      </c>
      <c r="L135" s="5">
        <f t="shared" si="11"/>
        <v>1520</v>
      </c>
      <c r="M135" s="5">
        <f>25+1912.45</f>
        <v>1937.45</v>
      </c>
      <c r="N135" s="5">
        <f t="shared" si="14"/>
        <v>6746.45</v>
      </c>
      <c r="O135" s="5">
        <f t="shared" si="15"/>
        <v>43253.55</v>
      </c>
    </row>
    <row r="136" spans="1:15" ht="30" x14ac:dyDescent="0.25">
      <c r="A136" s="4">
        <v>129</v>
      </c>
      <c r="B136" s="4" t="s">
        <v>872</v>
      </c>
      <c r="C136" s="4" t="s">
        <v>1277</v>
      </c>
      <c r="D136" s="4" t="s">
        <v>873</v>
      </c>
      <c r="E136" s="4" t="s">
        <v>780</v>
      </c>
      <c r="F136" s="4" t="s">
        <v>794</v>
      </c>
      <c r="G136" s="5">
        <v>50000</v>
      </c>
      <c r="H136" s="5">
        <v>0</v>
      </c>
      <c r="I136" s="5">
        <f t="shared" si="13"/>
        <v>50000</v>
      </c>
      <c r="J136" s="5">
        <f t="shared" si="10"/>
        <v>1435</v>
      </c>
      <c r="K136" s="5">
        <v>1854</v>
      </c>
      <c r="L136" s="5">
        <f t="shared" si="11"/>
        <v>1520</v>
      </c>
      <c r="M136" s="5">
        <f>25+500</f>
        <v>525</v>
      </c>
      <c r="N136" s="5">
        <f t="shared" si="14"/>
        <v>5334</v>
      </c>
      <c r="O136" s="5">
        <f t="shared" si="15"/>
        <v>44666</v>
      </c>
    </row>
    <row r="137" spans="1:15" ht="30" x14ac:dyDescent="0.25">
      <c r="A137" s="4">
        <v>130</v>
      </c>
      <c r="B137" s="4" t="s">
        <v>874</v>
      </c>
      <c r="C137" s="4" t="s">
        <v>1277</v>
      </c>
      <c r="D137" s="4" t="s">
        <v>859</v>
      </c>
      <c r="E137" s="4" t="s">
        <v>780</v>
      </c>
      <c r="F137" s="4" t="s">
        <v>794</v>
      </c>
      <c r="G137" s="5">
        <v>50000</v>
      </c>
      <c r="H137" s="5">
        <v>0</v>
      </c>
      <c r="I137" s="5">
        <f t="shared" si="13"/>
        <v>50000</v>
      </c>
      <c r="J137" s="5">
        <f t="shared" si="10"/>
        <v>1435</v>
      </c>
      <c r="K137" s="5">
        <v>1854</v>
      </c>
      <c r="L137" s="5">
        <f t="shared" si="11"/>
        <v>1520</v>
      </c>
      <c r="M137" s="5">
        <f>25+400</f>
        <v>425</v>
      </c>
      <c r="N137" s="5">
        <f t="shared" si="14"/>
        <v>5234</v>
      </c>
      <c r="O137" s="5">
        <f t="shared" si="15"/>
        <v>44766</v>
      </c>
    </row>
    <row r="138" spans="1:15" ht="30" x14ac:dyDescent="0.25">
      <c r="A138" s="4">
        <v>131</v>
      </c>
      <c r="B138" s="4" t="s">
        <v>878</v>
      </c>
      <c r="C138" s="4" t="s">
        <v>1277</v>
      </c>
      <c r="D138" s="4" t="s">
        <v>859</v>
      </c>
      <c r="E138" s="4" t="s">
        <v>780</v>
      </c>
      <c r="F138" s="4" t="s">
        <v>794</v>
      </c>
      <c r="G138" s="5">
        <v>50000</v>
      </c>
      <c r="H138" s="5">
        <v>0</v>
      </c>
      <c r="I138" s="5">
        <f t="shared" si="13"/>
        <v>50000</v>
      </c>
      <c r="J138" s="5">
        <f t="shared" si="10"/>
        <v>1435</v>
      </c>
      <c r="K138" s="5">
        <v>1854</v>
      </c>
      <c r="L138" s="5">
        <f t="shared" si="11"/>
        <v>1520</v>
      </c>
      <c r="M138" s="5">
        <f>17528.74+25</f>
        <v>17553.740000000002</v>
      </c>
      <c r="N138" s="5">
        <f t="shared" si="14"/>
        <v>22362.74</v>
      </c>
      <c r="O138" s="5">
        <f t="shared" si="15"/>
        <v>27637.26</v>
      </c>
    </row>
    <row r="139" spans="1:15" ht="30" x14ac:dyDescent="0.25">
      <c r="A139" s="4">
        <v>132</v>
      </c>
      <c r="B139" s="4" t="s">
        <v>879</v>
      </c>
      <c r="C139" s="4" t="s">
        <v>1277</v>
      </c>
      <c r="D139" s="4" t="s">
        <v>814</v>
      </c>
      <c r="E139" s="4" t="s">
        <v>780</v>
      </c>
      <c r="F139" s="4" t="s">
        <v>794</v>
      </c>
      <c r="G139" s="5">
        <v>50000</v>
      </c>
      <c r="H139" s="5">
        <v>0</v>
      </c>
      <c r="I139" s="5">
        <f t="shared" si="13"/>
        <v>50000</v>
      </c>
      <c r="J139" s="5">
        <f t="shared" si="10"/>
        <v>1435</v>
      </c>
      <c r="K139" s="5">
        <v>1854</v>
      </c>
      <c r="L139" s="5">
        <f t="shared" si="11"/>
        <v>1520</v>
      </c>
      <c r="M139" s="5">
        <v>25</v>
      </c>
      <c r="N139" s="5">
        <f t="shared" si="14"/>
        <v>4834</v>
      </c>
      <c r="O139" s="5">
        <f t="shared" si="15"/>
        <v>45166</v>
      </c>
    </row>
    <row r="140" spans="1:15" ht="30" x14ac:dyDescent="0.25">
      <c r="A140" s="4">
        <v>133</v>
      </c>
      <c r="B140" s="4" t="s">
        <v>884</v>
      </c>
      <c r="C140" s="4" t="s">
        <v>1277</v>
      </c>
      <c r="D140" s="4" t="s">
        <v>814</v>
      </c>
      <c r="E140" s="4" t="s">
        <v>780</v>
      </c>
      <c r="F140" s="4" t="s">
        <v>794</v>
      </c>
      <c r="G140" s="5">
        <v>50000</v>
      </c>
      <c r="H140" s="5">
        <v>0</v>
      </c>
      <c r="I140" s="5">
        <f t="shared" si="13"/>
        <v>50000</v>
      </c>
      <c r="J140" s="5">
        <f t="shared" ref="J140:J152" si="16">+I140*2.87%</f>
        <v>1435</v>
      </c>
      <c r="K140" s="5">
        <v>1854</v>
      </c>
      <c r="L140" s="5">
        <f t="shared" ref="L140:L153" si="17">+I140*3.04%</f>
        <v>1520</v>
      </c>
      <c r="M140" s="5">
        <v>25</v>
      </c>
      <c r="N140" s="5">
        <f t="shared" si="14"/>
        <v>4834</v>
      </c>
      <c r="O140" s="5">
        <f t="shared" si="15"/>
        <v>45166</v>
      </c>
    </row>
    <row r="141" spans="1:15" ht="30" x14ac:dyDescent="0.25">
      <c r="A141" s="4">
        <v>134</v>
      </c>
      <c r="B141" s="4" t="s">
        <v>885</v>
      </c>
      <c r="C141" s="4" t="s">
        <v>1277</v>
      </c>
      <c r="D141" s="4" t="s">
        <v>805</v>
      </c>
      <c r="E141" s="4" t="s">
        <v>779</v>
      </c>
      <c r="F141" s="4" t="s">
        <v>794</v>
      </c>
      <c r="G141" s="5">
        <v>11000</v>
      </c>
      <c r="H141" s="5">
        <v>0</v>
      </c>
      <c r="I141" s="5">
        <f t="shared" si="13"/>
        <v>11000</v>
      </c>
      <c r="J141" s="5">
        <f t="shared" si="16"/>
        <v>315.7</v>
      </c>
      <c r="K141" s="5"/>
      <c r="L141" s="5">
        <f t="shared" si="17"/>
        <v>334.4</v>
      </c>
      <c r="M141" s="5">
        <v>25</v>
      </c>
      <c r="N141" s="5">
        <f t="shared" si="14"/>
        <v>675.09999999999991</v>
      </c>
      <c r="O141" s="5">
        <f t="shared" si="15"/>
        <v>10324.9</v>
      </c>
    </row>
    <row r="142" spans="1:15" ht="30" x14ac:dyDescent="0.25">
      <c r="A142" s="4">
        <v>135</v>
      </c>
      <c r="B142" s="4" t="s">
        <v>886</v>
      </c>
      <c r="C142" s="4" t="s">
        <v>1277</v>
      </c>
      <c r="D142" s="4" t="s">
        <v>805</v>
      </c>
      <c r="E142" s="4" t="s">
        <v>779</v>
      </c>
      <c r="F142" s="4" t="s">
        <v>794</v>
      </c>
      <c r="G142" s="5">
        <v>11000</v>
      </c>
      <c r="H142" s="5">
        <v>0</v>
      </c>
      <c r="I142" s="5">
        <f t="shared" si="13"/>
        <v>11000</v>
      </c>
      <c r="J142" s="5">
        <f t="shared" si="16"/>
        <v>315.7</v>
      </c>
      <c r="K142" s="5"/>
      <c r="L142" s="5">
        <f t="shared" si="17"/>
        <v>334.4</v>
      </c>
      <c r="M142" s="5">
        <v>25</v>
      </c>
      <c r="N142" s="5">
        <f t="shared" si="14"/>
        <v>675.09999999999991</v>
      </c>
      <c r="O142" s="5">
        <f t="shared" si="15"/>
        <v>10324.9</v>
      </c>
    </row>
    <row r="143" spans="1:15" ht="30" x14ac:dyDescent="0.25">
      <c r="A143" s="4">
        <v>136</v>
      </c>
      <c r="B143" s="4" t="s">
        <v>876</v>
      </c>
      <c r="C143" s="4" t="s">
        <v>1280</v>
      </c>
      <c r="D143" s="4" t="s">
        <v>877</v>
      </c>
      <c r="E143" s="4" t="s">
        <v>779</v>
      </c>
      <c r="F143" s="4" t="s">
        <v>794</v>
      </c>
      <c r="G143" s="5">
        <v>11000</v>
      </c>
      <c r="H143" s="5">
        <v>0</v>
      </c>
      <c r="I143" s="5">
        <f t="shared" si="13"/>
        <v>11000</v>
      </c>
      <c r="J143" s="5">
        <f t="shared" si="16"/>
        <v>315.7</v>
      </c>
      <c r="K143" s="5"/>
      <c r="L143" s="5">
        <f t="shared" si="17"/>
        <v>334.4</v>
      </c>
      <c r="M143" s="5">
        <v>25</v>
      </c>
      <c r="N143" s="5">
        <f t="shared" si="14"/>
        <v>675.09999999999991</v>
      </c>
      <c r="O143" s="5">
        <f t="shared" si="15"/>
        <v>10324.9</v>
      </c>
    </row>
    <row r="144" spans="1:15" ht="30" x14ac:dyDescent="0.25">
      <c r="A144" s="4">
        <v>137</v>
      </c>
      <c r="B144" s="4" t="s">
        <v>889</v>
      </c>
      <c r="C144" s="4" t="s">
        <v>1280</v>
      </c>
      <c r="D144" s="4" t="s">
        <v>526</v>
      </c>
      <c r="E144" s="4" t="s">
        <v>779</v>
      </c>
      <c r="F144" s="4" t="s">
        <v>794</v>
      </c>
      <c r="G144" s="5">
        <v>11000</v>
      </c>
      <c r="H144" s="5">
        <v>0</v>
      </c>
      <c r="I144" s="5">
        <f>+G144+H144</f>
        <v>11000</v>
      </c>
      <c r="J144" s="5">
        <f t="shared" si="16"/>
        <v>315.7</v>
      </c>
      <c r="K144" s="5"/>
      <c r="L144" s="5">
        <f t="shared" si="17"/>
        <v>334.4</v>
      </c>
      <c r="M144" s="5">
        <v>25</v>
      </c>
      <c r="N144" s="5">
        <f>+J144+K144+L144+M144</f>
        <v>675.09999999999991</v>
      </c>
      <c r="O144" s="5">
        <f t="shared" si="15"/>
        <v>10324.9</v>
      </c>
    </row>
    <row r="145" spans="1:15" ht="30" x14ac:dyDescent="0.25">
      <c r="A145" s="4">
        <v>138</v>
      </c>
      <c r="B145" s="4" t="s">
        <v>903</v>
      </c>
      <c r="C145" s="4" t="s">
        <v>1280</v>
      </c>
      <c r="D145" s="4" t="s">
        <v>526</v>
      </c>
      <c r="E145" s="4" t="s">
        <v>779</v>
      </c>
      <c r="F145" s="4" t="s">
        <v>794</v>
      </c>
      <c r="G145" s="5">
        <v>11000</v>
      </c>
      <c r="H145" s="5">
        <v>0</v>
      </c>
      <c r="I145" s="5">
        <f>+G145+H145</f>
        <v>11000</v>
      </c>
      <c r="J145" s="5">
        <f t="shared" si="16"/>
        <v>315.7</v>
      </c>
      <c r="K145" s="5"/>
      <c r="L145" s="5">
        <f t="shared" si="17"/>
        <v>334.4</v>
      </c>
      <c r="M145" s="5">
        <v>25</v>
      </c>
      <c r="N145" s="5">
        <f>+J145+K145+L145+M145</f>
        <v>675.09999999999991</v>
      </c>
      <c r="O145" s="5">
        <f t="shared" si="15"/>
        <v>10324.9</v>
      </c>
    </row>
    <row r="146" spans="1:15" ht="30" x14ac:dyDescent="0.25">
      <c r="A146" s="4">
        <v>139</v>
      </c>
      <c r="B146" s="4" t="s">
        <v>887</v>
      </c>
      <c r="C146" s="4" t="s">
        <v>1281</v>
      </c>
      <c r="D146" s="4" t="s">
        <v>805</v>
      </c>
      <c r="E146" s="4" t="s">
        <v>780</v>
      </c>
      <c r="F146" s="4" t="s">
        <v>794</v>
      </c>
      <c r="G146" s="5">
        <v>50000</v>
      </c>
      <c r="H146" s="5">
        <v>0</v>
      </c>
      <c r="I146" s="5">
        <f t="shared" si="13"/>
        <v>50000</v>
      </c>
      <c r="J146" s="5">
        <f t="shared" si="16"/>
        <v>1435</v>
      </c>
      <c r="K146" s="5">
        <v>1854</v>
      </c>
      <c r="L146" s="5">
        <f t="shared" si="17"/>
        <v>1520</v>
      </c>
      <c r="M146" s="5">
        <f>25+400</f>
        <v>425</v>
      </c>
      <c r="N146" s="5">
        <f t="shared" si="14"/>
        <v>5234</v>
      </c>
      <c r="O146" s="5">
        <f t="shared" si="15"/>
        <v>44766</v>
      </c>
    </row>
    <row r="147" spans="1:15" ht="30" x14ac:dyDescent="0.25">
      <c r="A147" s="4">
        <v>140</v>
      </c>
      <c r="B147" s="4" t="s">
        <v>1152</v>
      </c>
      <c r="C147" s="4" t="s">
        <v>1282</v>
      </c>
      <c r="D147" s="4" t="s">
        <v>21</v>
      </c>
      <c r="E147" s="4" t="s">
        <v>780</v>
      </c>
      <c r="F147" s="4" t="s">
        <v>787</v>
      </c>
      <c r="G147" s="5">
        <v>35000</v>
      </c>
      <c r="H147" s="5">
        <v>0</v>
      </c>
      <c r="I147" s="5">
        <f t="shared" si="13"/>
        <v>35000</v>
      </c>
      <c r="J147" s="5">
        <f t="shared" si="16"/>
        <v>1004.5</v>
      </c>
      <c r="K147" s="5"/>
      <c r="L147" s="5">
        <f t="shared" si="17"/>
        <v>1064</v>
      </c>
      <c r="M147" s="5">
        <v>25</v>
      </c>
      <c r="N147" s="5">
        <f t="shared" si="14"/>
        <v>2093.5</v>
      </c>
      <c r="O147" s="5">
        <f t="shared" si="15"/>
        <v>32906.5</v>
      </c>
    </row>
    <row r="148" spans="1:15" x14ac:dyDescent="0.25">
      <c r="A148" s="4">
        <v>141</v>
      </c>
      <c r="B148" s="4" t="s">
        <v>907</v>
      </c>
      <c r="C148" s="4" t="s">
        <v>1282</v>
      </c>
      <c r="D148" s="4" t="s">
        <v>21</v>
      </c>
      <c r="E148" s="4" t="s">
        <v>780</v>
      </c>
      <c r="F148" s="4" t="s">
        <v>794</v>
      </c>
      <c r="G148" s="5">
        <v>35000</v>
      </c>
      <c r="H148" s="5">
        <v>0</v>
      </c>
      <c r="I148" s="5">
        <f t="shared" si="13"/>
        <v>35000</v>
      </c>
      <c r="J148" s="5">
        <f t="shared" si="16"/>
        <v>1004.5</v>
      </c>
      <c r="K148" s="5"/>
      <c r="L148" s="5">
        <f t="shared" si="17"/>
        <v>1064</v>
      </c>
      <c r="M148" s="5">
        <v>25</v>
      </c>
      <c r="N148" s="5">
        <f t="shared" si="14"/>
        <v>2093.5</v>
      </c>
      <c r="O148" s="5">
        <f t="shared" si="15"/>
        <v>32906.5</v>
      </c>
    </row>
    <row r="149" spans="1:15" x14ac:dyDescent="0.25">
      <c r="A149" s="4">
        <v>142</v>
      </c>
      <c r="B149" s="4" t="s">
        <v>908</v>
      </c>
      <c r="C149" s="4" t="s">
        <v>1282</v>
      </c>
      <c r="D149" s="4" t="s">
        <v>21</v>
      </c>
      <c r="E149" s="4" t="s">
        <v>780</v>
      </c>
      <c r="F149" s="4" t="s">
        <v>787</v>
      </c>
      <c r="G149" s="5">
        <v>35000</v>
      </c>
      <c r="H149" s="5">
        <v>0</v>
      </c>
      <c r="I149" s="5">
        <f t="shared" si="13"/>
        <v>35000</v>
      </c>
      <c r="J149" s="5">
        <f t="shared" si="16"/>
        <v>1004.5</v>
      </c>
      <c r="K149" s="5"/>
      <c r="L149" s="5">
        <f t="shared" si="17"/>
        <v>1064</v>
      </c>
      <c r="M149" s="5">
        <v>25</v>
      </c>
      <c r="N149" s="5">
        <f t="shared" si="14"/>
        <v>2093.5</v>
      </c>
      <c r="O149" s="5">
        <f t="shared" si="15"/>
        <v>32906.5</v>
      </c>
    </row>
    <row r="150" spans="1:15" x14ac:dyDescent="0.25">
      <c r="A150" s="4">
        <v>143</v>
      </c>
      <c r="B150" s="4" t="s">
        <v>909</v>
      </c>
      <c r="C150" s="4" t="s">
        <v>1282</v>
      </c>
      <c r="D150" s="4" t="s">
        <v>21</v>
      </c>
      <c r="E150" s="4" t="s">
        <v>780</v>
      </c>
      <c r="F150" s="4" t="s">
        <v>794</v>
      </c>
      <c r="G150" s="5">
        <v>35000</v>
      </c>
      <c r="H150" s="5">
        <v>0</v>
      </c>
      <c r="I150" s="5">
        <f t="shared" si="13"/>
        <v>35000</v>
      </c>
      <c r="J150" s="5">
        <f t="shared" si="16"/>
        <v>1004.5</v>
      </c>
      <c r="K150" s="5"/>
      <c r="L150" s="5">
        <f t="shared" si="17"/>
        <v>1064</v>
      </c>
      <c r="M150" s="5">
        <v>25</v>
      </c>
      <c r="N150" s="5">
        <f t="shared" si="14"/>
        <v>2093.5</v>
      </c>
      <c r="O150" s="5">
        <f t="shared" si="15"/>
        <v>32906.5</v>
      </c>
    </row>
    <row r="151" spans="1:15" ht="30" x14ac:dyDescent="0.25">
      <c r="A151" s="4">
        <v>144</v>
      </c>
      <c r="B151" s="4" t="s">
        <v>931</v>
      </c>
      <c r="C151" s="4" t="s">
        <v>1219</v>
      </c>
      <c r="D151" s="4" t="s">
        <v>926</v>
      </c>
      <c r="E151" s="4" t="s">
        <v>779</v>
      </c>
      <c r="F151" s="4" t="s">
        <v>794</v>
      </c>
      <c r="G151" s="5">
        <v>10000</v>
      </c>
      <c r="H151" s="5">
        <v>0</v>
      </c>
      <c r="I151" s="5">
        <f>+G151+H151</f>
        <v>10000</v>
      </c>
      <c r="J151" s="5">
        <f t="shared" si="16"/>
        <v>287</v>
      </c>
      <c r="K151" s="5"/>
      <c r="L151" s="5">
        <f t="shared" si="17"/>
        <v>304</v>
      </c>
      <c r="M151" s="5">
        <v>25</v>
      </c>
      <c r="N151" s="5">
        <f>+J151+K151+L151+M151</f>
        <v>616</v>
      </c>
      <c r="O151" s="5">
        <f t="shared" si="15"/>
        <v>9384</v>
      </c>
    </row>
    <row r="152" spans="1:15" ht="30" x14ac:dyDescent="0.25">
      <c r="A152" s="4">
        <v>145</v>
      </c>
      <c r="B152" s="4" t="s">
        <v>847</v>
      </c>
      <c r="C152" s="4" t="s">
        <v>580</v>
      </c>
      <c r="D152" s="4" t="s">
        <v>148</v>
      </c>
      <c r="E152" s="4" t="s">
        <v>779</v>
      </c>
      <c r="F152" s="4" t="s">
        <v>787</v>
      </c>
      <c r="G152" s="5">
        <v>30000</v>
      </c>
      <c r="H152" s="5">
        <v>0</v>
      </c>
      <c r="I152" s="5">
        <f>+G152+H152</f>
        <v>30000</v>
      </c>
      <c r="J152" s="5">
        <f t="shared" si="16"/>
        <v>861</v>
      </c>
      <c r="K152" s="5"/>
      <c r="L152" s="5">
        <f t="shared" si="17"/>
        <v>912</v>
      </c>
      <c r="M152" s="5">
        <v>25</v>
      </c>
      <c r="N152" s="5">
        <f>+J152+K152+L152+M152</f>
        <v>1798</v>
      </c>
      <c r="O152" s="5">
        <f t="shared" si="15"/>
        <v>28202</v>
      </c>
    </row>
    <row r="153" spans="1:15" ht="30" x14ac:dyDescent="0.25">
      <c r="A153" s="4">
        <v>146</v>
      </c>
      <c r="B153" s="4" t="s">
        <v>1343</v>
      </c>
      <c r="C153" s="4" t="s">
        <v>1041</v>
      </c>
      <c r="D153" s="4" t="s">
        <v>45</v>
      </c>
      <c r="E153" s="4" t="s">
        <v>779</v>
      </c>
      <c r="F153" s="4" t="s">
        <v>787</v>
      </c>
      <c r="G153" s="5">
        <v>25000</v>
      </c>
      <c r="H153" s="5">
        <v>0</v>
      </c>
      <c r="I153" s="5">
        <f>+G153+H153</f>
        <v>25000</v>
      </c>
      <c r="J153" s="5">
        <f>+I153*2.87%</f>
        <v>717.5</v>
      </c>
      <c r="K153" s="5"/>
      <c r="L153" s="5">
        <f t="shared" si="17"/>
        <v>760</v>
      </c>
      <c r="M153" s="5">
        <v>25</v>
      </c>
      <c r="N153" s="5">
        <f>+J153+K153+L153+M153</f>
        <v>1502.5</v>
      </c>
      <c r="O153" s="5">
        <f t="shared" si="15"/>
        <v>23497.5</v>
      </c>
    </row>
    <row r="154" spans="1:15" ht="15.75" thickBot="1" x14ac:dyDescent="0.3">
      <c r="A154" s="2"/>
      <c r="B154" s="2"/>
      <c r="C154" s="2"/>
      <c r="D154" s="2"/>
      <c r="E154" s="2"/>
      <c r="F154" s="2"/>
      <c r="G154" s="8">
        <f t="shared" ref="G154:N154" si="18">SUM(G8:G153)</f>
        <v>4006300</v>
      </c>
      <c r="H154" s="8">
        <f t="shared" si="18"/>
        <v>0</v>
      </c>
      <c r="I154" s="8">
        <f t="shared" si="18"/>
        <v>4006300</v>
      </c>
      <c r="J154" s="8">
        <f t="shared" si="18"/>
        <v>114980.80999999995</v>
      </c>
      <c r="K154" s="8">
        <f t="shared" si="18"/>
        <v>82573.430000000008</v>
      </c>
      <c r="L154" s="8">
        <f t="shared" si="18"/>
        <v>121791.51999999993</v>
      </c>
      <c r="M154" s="8">
        <f t="shared" si="18"/>
        <v>115381.20000000001</v>
      </c>
      <c r="N154" s="8">
        <f t="shared" si="18"/>
        <v>434726.9599999999</v>
      </c>
      <c r="O154" s="8">
        <f>SUM(O8:O153)</f>
        <v>3571573.0399999986</v>
      </c>
    </row>
    <row r="155" spans="1:15" ht="15.75" thickTop="1" x14ac:dyDescent="0.25"/>
    <row r="158" spans="1:15" x14ac:dyDescent="0.25">
      <c r="F158" s="12"/>
      <c r="G158" s="12"/>
      <c r="H158" s="12"/>
    </row>
    <row r="159" spans="1:15" x14ac:dyDescent="0.25">
      <c r="F159" s="55" t="s">
        <v>1341</v>
      </c>
      <c r="G159" s="55"/>
      <c r="H159" s="55"/>
    </row>
    <row r="160" spans="1:15" x14ac:dyDescent="0.25">
      <c r="F160" s="56" t="s">
        <v>946</v>
      </c>
      <c r="G160" s="56"/>
      <c r="H160" s="56"/>
    </row>
    <row r="161" spans="3:17" x14ac:dyDescent="0.25">
      <c r="G161" s="1"/>
      <c r="H161" s="1"/>
    </row>
    <row r="168" spans="3:17" x14ac:dyDescent="0.25">
      <c r="C168" s="27"/>
      <c r="D168" s="27"/>
      <c r="G168" s="35"/>
      <c r="H168" s="20"/>
    </row>
    <row r="169" spans="3:17" x14ac:dyDescent="0.25">
      <c r="C169" s="27"/>
      <c r="D169" s="27"/>
      <c r="G169" s="35"/>
      <c r="H169" s="35"/>
      <c r="J169" s="52"/>
      <c r="K169" s="52"/>
    </row>
    <row r="170" spans="3:17" x14ac:dyDescent="0.25">
      <c r="C170" s="27"/>
      <c r="D170" s="27"/>
      <c r="G170" s="35"/>
      <c r="H170" s="35"/>
    </row>
    <row r="171" spans="3:17" x14ac:dyDescent="0.25">
      <c r="C171" s="27"/>
      <c r="D171" s="27"/>
      <c r="G171" s="35"/>
    </row>
    <row r="172" spans="3:17" x14ac:dyDescent="0.25">
      <c r="C172" s="27"/>
      <c r="D172" s="27"/>
      <c r="G172" s="35"/>
    </row>
    <row r="173" spans="3:17" x14ac:dyDescent="0.25">
      <c r="C173" s="27"/>
      <c r="D173" s="27"/>
      <c r="G173" s="18"/>
      <c r="H173" s="20"/>
    </row>
    <row r="174" spans="3:17" x14ac:dyDescent="0.25">
      <c r="G174" s="35"/>
    </row>
    <row r="175" spans="3:17" x14ac:dyDescent="0.25">
      <c r="Q175" s="18"/>
    </row>
    <row r="176" spans="3:17" x14ac:dyDescent="0.25">
      <c r="H176" s="41"/>
      <c r="I176" s="41"/>
      <c r="J176" s="41"/>
      <c r="K176" s="41"/>
      <c r="L176" s="41"/>
      <c r="M176" s="41"/>
      <c r="N176" s="41"/>
      <c r="O176" s="41"/>
    </row>
    <row r="179" spans="6:6" x14ac:dyDescent="0.25">
      <c r="F179" s="18"/>
    </row>
  </sheetData>
  <mergeCells count="8">
    <mergeCell ref="F160:H160"/>
    <mergeCell ref="A1:O1"/>
    <mergeCell ref="A2:O2"/>
    <mergeCell ref="A3:O3"/>
    <mergeCell ref="A4:O4"/>
    <mergeCell ref="A5:O5"/>
    <mergeCell ref="E6:F6"/>
    <mergeCell ref="F159:H159"/>
  </mergeCells>
  <pageMargins left="0.7" right="0.7" top="0.75" bottom="0.75" header="0.3" footer="0.3"/>
  <pageSetup paperSize="5" scale="5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topLeftCell="A5" zoomScaleNormal="100" workbookViewId="0">
      <selection activeCell="C15" sqref="C15"/>
    </sheetView>
  </sheetViews>
  <sheetFormatPr baseColWidth="10" defaultRowHeight="15" x14ac:dyDescent="0.25"/>
  <cols>
    <col min="1" max="1" width="5" style="1" customWidth="1"/>
    <col min="2" max="2" width="25.85546875" style="1" customWidth="1"/>
    <col min="3" max="3" width="33.42578125" style="1" customWidth="1"/>
    <col min="4" max="4" width="12.140625" style="1" customWidth="1"/>
    <col min="5" max="5" width="13.5703125" style="1" customWidth="1"/>
    <col min="6" max="6" width="13" style="1" customWidth="1"/>
    <col min="7" max="7" width="16.7109375" style="1" customWidth="1"/>
    <col min="8" max="9" width="13.140625" style="1" customWidth="1"/>
    <col min="10" max="10" width="16.7109375" style="1" customWidth="1"/>
    <col min="11" max="11" width="10.28515625" style="1" hidden="1" customWidth="1"/>
    <col min="12" max="14" width="11.42578125" style="1" hidden="1" customWidth="1"/>
    <col min="15" max="15" width="11.42578125" style="1" customWidth="1"/>
    <col min="16" max="16" width="16.7109375" style="1" customWidth="1"/>
    <col min="17" max="16384" width="11.42578125" style="1"/>
  </cols>
  <sheetData>
    <row r="1" spans="1:16" ht="77.25" customHeight="1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ht="15" customHeight="1" x14ac:dyDescent="0.25">
      <c r="A2" s="55" t="s">
        <v>782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15" customHeight="1" x14ac:dyDescent="0.25">
      <c r="A3" s="55" t="s">
        <v>783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15.75" customHeight="1" x14ac:dyDescent="0.25">
      <c r="A4" s="58" t="s">
        <v>784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ht="21" customHeight="1" x14ac:dyDescent="0.35">
      <c r="A5" s="60" t="s">
        <v>1408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6" ht="30" customHeight="1" x14ac:dyDescent="0.25">
      <c r="C6" s="24" t="s">
        <v>0</v>
      </c>
      <c r="D6" s="64" t="s">
        <v>1</v>
      </c>
      <c r="E6" s="64"/>
      <c r="F6" s="21" t="s">
        <v>2</v>
      </c>
      <c r="G6" s="21" t="s">
        <v>3</v>
      </c>
      <c r="H6" s="21" t="s">
        <v>4</v>
      </c>
      <c r="I6" s="21"/>
      <c r="J6" s="21"/>
      <c r="N6" s="21"/>
      <c r="O6" s="21" t="s">
        <v>5</v>
      </c>
    </row>
    <row r="7" spans="1:16" ht="30" x14ac:dyDescent="0.25">
      <c r="A7" s="23" t="s">
        <v>6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785</v>
      </c>
      <c r="G7" s="3" t="s">
        <v>11</v>
      </c>
      <c r="H7" s="3" t="s">
        <v>12</v>
      </c>
      <c r="I7" s="3" t="s">
        <v>1134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</row>
    <row r="8" spans="1:16" ht="30" x14ac:dyDescent="0.25">
      <c r="A8" s="4">
        <v>1</v>
      </c>
      <c r="B8" s="4" t="s">
        <v>1043</v>
      </c>
      <c r="C8" s="4" t="s">
        <v>793</v>
      </c>
      <c r="D8" s="4" t="s">
        <v>1044</v>
      </c>
      <c r="E8" s="4" t="s">
        <v>780</v>
      </c>
      <c r="F8" s="4" t="s">
        <v>794</v>
      </c>
      <c r="G8" s="5">
        <v>6000</v>
      </c>
      <c r="H8" s="5">
        <v>0</v>
      </c>
      <c r="I8" s="5"/>
      <c r="J8" s="5">
        <f>+G8+H8</f>
        <v>6000</v>
      </c>
      <c r="K8" s="5"/>
      <c r="L8" s="5"/>
      <c r="M8" s="5"/>
      <c r="N8" s="5"/>
      <c r="O8" s="5">
        <f t="shared" ref="O8:O26" si="0">+K8+L8+M8+N8</f>
        <v>0</v>
      </c>
      <c r="P8" s="5">
        <f t="shared" ref="P8:P45" si="1">+J8-O8</f>
        <v>6000</v>
      </c>
    </row>
    <row r="9" spans="1:16" ht="30" x14ac:dyDescent="0.25">
      <c r="A9" s="4">
        <v>2</v>
      </c>
      <c r="B9" s="4" t="s">
        <v>1045</v>
      </c>
      <c r="C9" s="4" t="s">
        <v>793</v>
      </c>
      <c r="D9" s="4" t="s">
        <v>1044</v>
      </c>
      <c r="E9" s="4" t="s">
        <v>780</v>
      </c>
      <c r="F9" s="4" t="s">
        <v>794</v>
      </c>
      <c r="G9" s="5">
        <v>7000</v>
      </c>
      <c r="H9" s="5">
        <v>0</v>
      </c>
      <c r="I9" s="5"/>
      <c r="J9" s="5">
        <f t="shared" ref="J9:J46" si="2">+G9+H9</f>
        <v>7000</v>
      </c>
      <c r="K9" s="5"/>
      <c r="L9" s="5"/>
      <c r="M9" s="5"/>
      <c r="N9" s="5"/>
      <c r="O9" s="5">
        <f t="shared" si="0"/>
        <v>0</v>
      </c>
      <c r="P9" s="5">
        <f t="shared" si="1"/>
        <v>7000</v>
      </c>
    </row>
    <row r="10" spans="1:16" ht="30" x14ac:dyDescent="0.25">
      <c r="A10" s="4">
        <v>3</v>
      </c>
      <c r="B10" s="4" t="s">
        <v>1046</v>
      </c>
      <c r="C10" s="4" t="s">
        <v>793</v>
      </c>
      <c r="D10" s="4" t="s">
        <v>1044</v>
      </c>
      <c r="E10" s="4" t="s">
        <v>780</v>
      </c>
      <c r="F10" s="4" t="s">
        <v>794</v>
      </c>
      <c r="G10" s="5">
        <v>5000</v>
      </c>
      <c r="H10" s="5">
        <v>0</v>
      </c>
      <c r="I10" s="5"/>
      <c r="J10" s="5">
        <f>+G10+H10</f>
        <v>5000</v>
      </c>
      <c r="K10" s="5"/>
      <c r="L10" s="5"/>
      <c r="M10" s="5"/>
      <c r="N10" s="5"/>
      <c r="O10" s="5">
        <f t="shared" si="0"/>
        <v>0</v>
      </c>
      <c r="P10" s="5">
        <f t="shared" si="1"/>
        <v>5000</v>
      </c>
    </row>
    <row r="11" spans="1:16" ht="30" x14ac:dyDescent="0.25">
      <c r="A11" s="4">
        <v>4</v>
      </c>
      <c r="B11" s="4" t="s">
        <v>1048</v>
      </c>
      <c r="C11" s="4" t="s">
        <v>793</v>
      </c>
      <c r="D11" s="4" t="s">
        <v>1044</v>
      </c>
      <c r="E11" s="4" t="s">
        <v>780</v>
      </c>
      <c r="F11" s="4" t="s">
        <v>794</v>
      </c>
      <c r="G11" s="5">
        <v>39000</v>
      </c>
      <c r="H11" s="5">
        <v>0</v>
      </c>
      <c r="I11" s="5">
        <v>647.25</v>
      </c>
      <c r="J11" s="5">
        <f>+G11+H11</f>
        <v>39000</v>
      </c>
      <c r="K11" s="5"/>
      <c r="L11" s="5"/>
      <c r="M11" s="5"/>
      <c r="N11" s="5"/>
      <c r="O11" s="5">
        <f>+I11</f>
        <v>647.25</v>
      </c>
      <c r="P11" s="5">
        <f>+J11-O11</f>
        <v>38352.75</v>
      </c>
    </row>
    <row r="12" spans="1:16" x14ac:dyDescent="0.25">
      <c r="A12" s="4">
        <v>5</v>
      </c>
      <c r="B12" s="4" t="s">
        <v>1049</v>
      </c>
      <c r="C12" s="4" t="s">
        <v>793</v>
      </c>
      <c r="D12" s="4" t="s">
        <v>1044</v>
      </c>
      <c r="E12" s="4" t="s">
        <v>780</v>
      </c>
      <c r="F12" s="4" t="s">
        <v>794</v>
      </c>
      <c r="G12" s="5">
        <v>5000</v>
      </c>
      <c r="H12" s="5">
        <v>0</v>
      </c>
      <c r="I12" s="5"/>
      <c r="J12" s="5">
        <f t="shared" si="2"/>
        <v>5000</v>
      </c>
      <c r="K12" s="5"/>
      <c r="L12" s="5"/>
      <c r="M12" s="5"/>
      <c r="N12" s="5"/>
      <c r="O12" s="5">
        <f t="shared" si="0"/>
        <v>0</v>
      </c>
      <c r="P12" s="5">
        <f t="shared" si="1"/>
        <v>5000</v>
      </c>
    </row>
    <row r="13" spans="1:16" ht="30" x14ac:dyDescent="0.25">
      <c r="A13" s="4">
        <v>6</v>
      </c>
      <c r="B13" s="4" t="s">
        <v>1050</v>
      </c>
      <c r="C13" s="4" t="s">
        <v>793</v>
      </c>
      <c r="D13" s="4" t="s">
        <v>1044</v>
      </c>
      <c r="E13" s="4" t="s">
        <v>780</v>
      </c>
      <c r="F13" s="4" t="s">
        <v>794</v>
      </c>
      <c r="G13" s="5">
        <v>7000</v>
      </c>
      <c r="H13" s="5">
        <v>0</v>
      </c>
      <c r="I13" s="5"/>
      <c r="J13" s="5">
        <f t="shared" si="2"/>
        <v>7000</v>
      </c>
      <c r="K13" s="5"/>
      <c r="L13" s="5"/>
      <c r="M13" s="5"/>
      <c r="N13" s="5"/>
      <c r="O13" s="5">
        <f t="shared" si="0"/>
        <v>0</v>
      </c>
      <c r="P13" s="5">
        <f t="shared" si="1"/>
        <v>7000</v>
      </c>
    </row>
    <row r="14" spans="1:16" ht="30" x14ac:dyDescent="0.25">
      <c r="A14" s="4">
        <v>7</v>
      </c>
      <c r="B14" s="4" t="s">
        <v>1047</v>
      </c>
      <c r="C14" s="4" t="s">
        <v>793</v>
      </c>
      <c r="D14" s="4" t="s">
        <v>1044</v>
      </c>
      <c r="E14" s="4" t="s">
        <v>780</v>
      </c>
      <c r="F14" s="4" t="s">
        <v>787</v>
      </c>
      <c r="G14" s="5">
        <v>7000</v>
      </c>
      <c r="H14" s="5">
        <v>0</v>
      </c>
      <c r="I14" s="5"/>
      <c r="J14" s="5">
        <f t="shared" si="2"/>
        <v>7000</v>
      </c>
      <c r="K14" s="5"/>
      <c r="L14" s="5"/>
      <c r="M14" s="5"/>
      <c r="N14" s="5"/>
      <c r="O14" s="5">
        <f t="shared" si="0"/>
        <v>0</v>
      </c>
      <c r="P14" s="5">
        <f t="shared" si="1"/>
        <v>7000</v>
      </c>
    </row>
    <row r="15" spans="1:16" x14ac:dyDescent="0.25">
      <c r="A15" s="4">
        <v>8</v>
      </c>
      <c r="B15" s="4" t="s">
        <v>1051</v>
      </c>
      <c r="C15" s="4" t="s">
        <v>793</v>
      </c>
      <c r="D15" s="4" t="s">
        <v>1044</v>
      </c>
      <c r="E15" s="4" t="s">
        <v>780</v>
      </c>
      <c r="F15" s="4" t="s">
        <v>794</v>
      </c>
      <c r="G15" s="5">
        <v>7000</v>
      </c>
      <c r="H15" s="5">
        <v>0</v>
      </c>
      <c r="I15" s="5"/>
      <c r="J15" s="5">
        <f t="shared" si="2"/>
        <v>7000</v>
      </c>
      <c r="K15" s="5"/>
      <c r="L15" s="5"/>
      <c r="M15" s="5"/>
      <c r="N15" s="5"/>
      <c r="O15" s="5">
        <f t="shared" si="0"/>
        <v>0</v>
      </c>
      <c r="P15" s="5">
        <f t="shared" si="1"/>
        <v>7000</v>
      </c>
    </row>
    <row r="16" spans="1:16" x14ac:dyDescent="0.25">
      <c r="A16" s="4">
        <v>9</v>
      </c>
      <c r="B16" s="4" t="s">
        <v>1052</v>
      </c>
      <c r="C16" s="4" t="s">
        <v>793</v>
      </c>
      <c r="D16" s="4" t="s">
        <v>1044</v>
      </c>
      <c r="E16" s="4" t="s">
        <v>780</v>
      </c>
      <c r="F16" s="4" t="s">
        <v>794</v>
      </c>
      <c r="G16" s="5">
        <v>5500</v>
      </c>
      <c r="H16" s="5">
        <v>0</v>
      </c>
      <c r="I16" s="5"/>
      <c r="J16" s="5">
        <f t="shared" si="2"/>
        <v>5500</v>
      </c>
      <c r="K16" s="5"/>
      <c r="L16" s="5"/>
      <c r="M16" s="5"/>
      <c r="N16" s="5"/>
      <c r="O16" s="5">
        <f t="shared" si="0"/>
        <v>0</v>
      </c>
      <c r="P16" s="5">
        <f t="shared" si="1"/>
        <v>5500</v>
      </c>
    </row>
    <row r="17" spans="1:16" x14ac:dyDescent="0.25">
      <c r="A17" s="4">
        <v>10</v>
      </c>
      <c r="B17" s="4" t="s">
        <v>1092</v>
      </c>
      <c r="C17" s="4" t="s">
        <v>793</v>
      </c>
      <c r="D17" s="4" t="s">
        <v>1044</v>
      </c>
      <c r="E17" s="4" t="s">
        <v>780</v>
      </c>
      <c r="F17" s="4" t="s">
        <v>794</v>
      </c>
      <c r="G17" s="5">
        <v>7000</v>
      </c>
      <c r="H17" s="5">
        <v>0</v>
      </c>
      <c r="I17" s="5"/>
      <c r="J17" s="5">
        <f t="shared" si="2"/>
        <v>7000</v>
      </c>
      <c r="K17" s="5"/>
      <c r="L17" s="5"/>
      <c r="M17" s="5"/>
      <c r="N17" s="5"/>
      <c r="O17" s="5">
        <f t="shared" si="0"/>
        <v>0</v>
      </c>
      <c r="P17" s="5">
        <f t="shared" si="1"/>
        <v>7000</v>
      </c>
    </row>
    <row r="18" spans="1:16" x14ac:dyDescent="0.25">
      <c r="A18" s="4">
        <v>11</v>
      </c>
      <c r="B18" s="4" t="s">
        <v>1053</v>
      </c>
      <c r="C18" s="4" t="s">
        <v>793</v>
      </c>
      <c r="D18" s="4" t="s">
        <v>1044</v>
      </c>
      <c r="E18" s="4" t="s">
        <v>780</v>
      </c>
      <c r="F18" s="4" t="s">
        <v>794</v>
      </c>
      <c r="G18" s="5">
        <v>5000</v>
      </c>
      <c r="H18" s="5">
        <v>0</v>
      </c>
      <c r="I18" s="5"/>
      <c r="J18" s="5">
        <f t="shared" si="2"/>
        <v>5000</v>
      </c>
      <c r="K18" s="5"/>
      <c r="L18" s="5"/>
      <c r="M18" s="5"/>
      <c r="N18" s="5"/>
      <c r="O18" s="5">
        <f t="shared" si="0"/>
        <v>0</v>
      </c>
      <c r="P18" s="5">
        <f t="shared" si="1"/>
        <v>5000</v>
      </c>
    </row>
    <row r="19" spans="1:16" ht="30" x14ac:dyDescent="0.25">
      <c r="A19" s="4">
        <v>12</v>
      </c>
      <c r="B19" s="4" t="s">
        <v>1333</v>
      </c>
      <c r="C19" s="4" t="s">
        <v>793</v>
      </c>
      <c r="D19" s="4" t="s">
        <v>1044</v>
      </c>
      <c r="E19" s="4" t="s">
        <v>780</v>
      </c>
      <c r="F19" s="4" t="s">
        <v>794</v>
      </c>
      <c r="G19" s="5">
        <v>10000</v>
      </c>
      <c r="H19" s="5">
        <v>0</v>
      </c>
      <c r="I19" s="5"/>
      <c r="J19" s="5">
        <f t="shared" si="2"/>
        <v>10000</v>
      </c>
      <c r="K19" s="5"/>
      <c r="L19" s="5"/>
      <c r="M19" s="5"/>
      <c r="N19" s="5"/>
      <c r="O19" s="5">
        <f t="shared" si="0"/>
        <v>0</v>
      </c>
      <c r="P19" s="5">
        <f t="shared" si="1"/>
        <v>10000</v>
      </c>
    </row>
    <row r="20" spans="1:16" x14ac:dyDescent="0.25">
      <c r="A20" s="4">
        <v>13</v>
      </c>
      <c r="B20" s="4" t="s">
        <v>1054</v>
      </c>
      <c r="C20" s="4" t="s">
        <v>793</v>
      </c>
      <c r="D20" s="4" t="s">
        <v>1044</v>
      </c>
      <c r="E20" s="4" t="s">
        <v>780</v>
      </c>
      <c r="F20" s="4" t="s">
        <v>794</v>
      </c>
      <c r="G20" s="5">
        <v>5000</v>
      </c>
      <c r="H20" s="5">
        <v>0</v>
      </c>
      <c r="I20" s="5"/>
      <c r="J20" s="5">
        <f t="shared" si="2"/>
        <v>5000</v>
      </c>
      <c r="K20" s="5"/>
      <c r="L20" s="5"/>
      <c r="M20" s="5"/>
      <c r="N20" s="5"/>
      <c r="O20" s="5">
        <f t="shared" si="0"/>
        <v>0</v>
      </c>
      <c r="P20" s="5">
        <f t="shared" si="1"/>
        <v>5000</v>
      </c>
    </row>
    <row r="21" spans="1:16" x14ac:dyDescent="0.25">
      <c r="A21" s="4">
        <v>14</v>
      </c>
      <c r="B21" s="4" t="s">
        <v>1259</v>
      </c>
      <c r="C21" s="4" t="s">
        <v>793</v>
      </c>
      <c r="D21" s="4" t="s">
        <v>1044</v>
      </c>
      <c r="E21" s="4" t="s">
        <v>780</v>
      </c>
      <c r="F21" s="4" t="s">
        <v>794</v>
      </c>
      <c r="G21" s="5">
        <v>5000</v>
      </c>
      <c r="H21" s="5">
        <v>0</v>
      </c>
      <c r="I21" s="5"/>
      <c r="J21" s="5">
        <f t="shared" si="2"/>
        <v>5000</v>
      </c>
      <c r="K21" s="5"/>
      <c r="L21" s="5"/>
      <c r="M21" s="5"/>
      <c r="N21" s="5"/>
      <c r="O21" s="5">
        <f t="shared" si="0"/>
        <v>0</v>
      </c>
      <c r="P21" s="5">
        <f t="shared" si="1"/>
        <v>5000</v>
      </c>
    </row>
    <row r="22" spans="1:16" ht="30" x14ac:dyDescent="0.25">
      <c r="A22" s="4">
        <v>15</v>
      </c>
      <c r="B22" s="4" t="s">
        <v>1055</v>
      </c>
      <c r="C22" s="4" t="s">
        <v>793</v>
      </c>
      <c r="D22" s="4" t="s">
        <v>1044</v>
      </c>
      <c r="E22" s="4" t="s">
        <v>780</v>
      </c>
      <c r="F22" s="4" t="s">
        <v>794</v>
      </c>
      <c r="G22" s="5">
        <v>7000</v>
      </c>
      <c r="H22" s="5">
        <v>0</v>
      </c>
      <c r="I22" s="5"/>
      <c r="J22" s="5">
        <f t="shared" si="2"/>
        <v>7000</v>
      </c>
      <c r="K22" s="5"/>
      <c r="L22" s="5"/>
      <c r="M22" s="5"/>
      <c r="N22" s="5"/>
      <c r="O22" s="5">
        <f t="shared" si="0"/>
        <v>0</v>
      </c>
      <c r="P22" s="5">
        <f t="shared" si="1"/>
        <v>7000</v>
      </c>
    </row>
    <row r="23" spans="1:16" ht="30" x14ac:dyDescent="0.25">
      <c r="A23" s="4">
        <v>16</v>
      </c>
      <c r="B23" s="4" t="s">
        <v>1056</v>
      </c>
      <c r="C23" s="4" t="s">
        <v>793</v>
      </c>
      <c r="D23" s="4" t="s">
        <v>1044</v>
      </c>
      <c r="E23" s="4" t="s">
        <v>780</v>
      </c>
      <c r="F23" s="4" t="s">
        <v>794</v>
      </c>
      <c r="G23" s="5">
        <v>7000</v>
      </c>
      <c r="H23" s="5">
        <v>0</v>
      </c>
      <c r="I23" s="5"/>
      <c r="J23" s="5">
        <f t="shared" si="2"/>
        <v>7000</v>
      </c>
      <c r="K23" s="5"/>
      <c r="L23" s="5"/>
      <c r="M23" s="5"/>
      <c r="N23" s="5"/>
      <c r="O23" s="5">
        <f t="shared" si="0"/>
        <v>0</v>
      </c>
      <c r="P23" s="5">
        <f t="shared" si="1"/>
        <v>7000</v>
      </c>
    </row>
    <row r="24" spans="1:16" ht="30" x14ac:dyDescent="0.25">
      <c r="A24" s="4">
        <v>17</v>
      </c>
      <c r="B24" s="4" t="s">
        <v>1057</v>
      </c>
      <c r="C24" s="4" t="s">
        <v>793</v>
      </c>
      <c r="D24" s="4" t="s">
        <v>1044</v>
      </c>
      <c r="E24" s="4" t="s">
        <v>780</v>
      </c>
      <c r="F24" s="4" t="s">
        <v>794</v>
      </c>
      <c r="G24" s="5">
        <v>24600</v>
      </c>
      <c r="H24" s="5">
        <v>0</v>
      </c>
      <c r="I24" s="5"/>
      <c r="J24" s="5">
        <f t="shared" si="2"/>
        <v>24600</v>
      </c>
      <c r="K24" s="5"/>
      <c r="L24" s="5"/>
      <c r="M24" s="5"/>
      <c r="N24" s="5"/>
      <c r="O24" s="5">
        <f t="shared" si="0"/>
        <v>0</v>
      </c>
      <c r="P24" s="5">
        <f t="shared" si="1"/>
        <v>24600</v>
      </c>
    </row>
    <row r="25" spans="1:16" x14ac:dyDescent="0.25">
      <c r="A25" s="4">
        <v>18</v>
      </c>
      <c r="B25" s="4" t="s">
        <v>1058</v>
      </c>
      <c r="C25" s="4" t="s">
        <v>793</v>
      </c>
      <c r="D25" s="4" t="s">
        <v>1044</v>
      </c>
      <c r="E25" s="4" t="s">
        <v>780</v>
      </c>
      <c r="F25" s="4" t="s">
        <v>794</v>
      </c>
      <c r="G25" s="5">
        <v>7000</v>
      </c>
      <c r="H25" s="5">
        <v>0</v>
      </c>
      <c r="I25" s="5"/>
      <c r="J25" s="5">
        <f t="shared" si="2"/>
        <v>7000</v>
      </c>
      <c r="K25" s="5"/>
      <c r="L25" s="5"/>
      <c r="M25" s="5"/>
      <c r="N25" s="5"/>
      <c r="O25" s="5">
        <f t="shared" si="0"/>
        <v>0</v>
      </c>
      <c r="P25" s="5">
        <f t="shared" si="1"/>
        <v>7000</v>
      </c>
    </row>
    <row r="26" spans="1:16" x14ac:dyDescent="0.25">
      <c r="A26" s="4">
        <v>19</v>
      </c>
      <c r="B26" s="4" t="s">
        <v>1068</v>
      </c>
      <c r="C26" s="4" t="s">
        <v>793</v>
      </c>
      <c r="D26" s="4" t="s">
        <v>1044</v>
      </c>
      <c r="E26" s="4" t="s">
        <v>780</v>
      </c>
      <c r="F26" s="4" t="s">
        <v>794</v>
      </c>
      <c r="G26" s="5">
        <v>7000</v>
      </c>
      <c r="H26" s="5">
        <v>0</v>
      </c>
      <c r="I26" s="5"/>
      <c r="J26" s="5">
        <f t="shared" si="2"/>
        <v>7000</v>
      </c>
      <c r="K26" s="5"/>
      <c r="L26" s="5"/>
      <c r="M26" s="5"/>
      <c r="N26" s="5"/>
      <c r="O26" s="5">
        <f t="shared" si="0"/>
        <v>0</v>
      </c>
      <c r="P26" s="5">
        <f t="shared" si="1"/>
        <v>7000</v>
      </c>
    </row>
    <row r="27" spans="1:16" ht="30" x14ac:dyDescent="0.25">
      <c r="A27" s="4">
        <v>20</v>
      </c>
      <c r="B27" s="4" t="s">
        <v>1081</v>
      </c>
      <c r="C27" s="4" t="s">
        <v>793</v>
      </c>
      <c r="D27" s="4" t="s">
        <v>1044</v>
      </c>
      <c r="E27" s="4" t="s">
        <v>780</v>
      </c>
      <c r="F27" s="4" t="s">
        <v>794</v>
      </c>
      <c r="G27" s="5">
        <v>7000</v>
      </c>
      <c r="H27" s="5">
        <v>0</v>
      </c>
      <c r="I27" s="5"/>
      <c r="J27" s="5">
        <f t="shared" si="2"/>
        <v>7000</v>
      </c>
      <c r="K27" s="5"/>
      <c r="L27" s="5"/>
      <c r="M27" s="5"/>
      <c r="N27" s="5"/>
      <c r="O27" s="5">
        <f>+K27+L27+M27+N27</f>
        <v>0</v>
      </c>
      <c r="P27" s="5">
        <f t="shared" si="1"/>
        <v>7000</v>
      </c>
    </row>
    <row r="28" spans="1:16" ht="30" x14ac:dyDescent="0.25">
      <c r="A28" s="4">
        <v>21</v>
      </c>
      <c r="B28" s="4" t="s">
        <v>1093</v>
      </c>
      <c r="C28" s="4" t="s">
        <v>793</v>
      </c>
      <c r="D28" s="4" t="s">
        <v>1044</v>
      </c>
      <c r="E28" s="4" t="s">
        <v>780</v>
      </c>
      <c r="F28" s="4" t="s">
        <v>794</v>
      </c>
      <c r="G28" s="5">
        <v>10000</v>
      </c>
      <c r="H28" s="5">
        <v>0</v>
      </c>
      <c r="I28" s="5"/>
      <c r="J28" s="5">
        <f t="shared" si="2"/>
        <v>10000</v>
      </c>
      <c r="K28" s="5"/>
      <c r="L28" s="5"/>
      <c r="M28" s="5"/>
      <c r="N28" s="5"/>
      <c r="O28" s="5">
        <v>0</v>
      </c>
      <c r="P28" s="5">
        <f t="shared" si="1"/>
        <v>10000</v>
      </c>
    </row>
    <row r="29" spans="1:16" x14ac:dyDescent="0.25">
      <c r="A29" s="4">
        <v>22</v>
      </c>
      <c r="B29" s="4" t="s">
        <v>1117</v>
      </c>
      <c r="C29" s="4" t="s">
        <v>793</v>
      </c>
      <c r="D29" s="4" t="s">
        <v>1044</v>
      </c>
      <c r="E29" s="4" t="s">
        <v>780</v>
      </c>
      <c r="F29" s="4" t="s">
        <v>794</v>
      </c>
      <c r="G29" s="5">
        <v>5000</v>
      </c>
      <c r="H29" s="5">
        <v>0</v>
      </c>
      <c r="I29" s="5"/>
      <c r="J29" s="5">
        <f t="shared" si="2"/>
        <v>5000</v>
      </c>
      <c r="K29" s="5"/>
      <c r="L29" s="5"/>
      <c r="M29" s="5"/>
      <c r="N29" s="5"/>
      <c r="O29" s="5">
        <v>0</v>
      </c>
      <c r="P29" s="5">
        <f t="shared" si="1"/>
        <v>5000</v>
      </c>
    </row>
    <row r="30" spans="1:16" x14ac:dyDescent="0.25">
      <c r="A30" s="4">
        <v>23</v>
      </c>
      <c r="B30" s="4" t="s">
        <v>1118</v>
      </c>
      <c r="C30" s="4" t="s">
        <v>793</v>
      </c>
      <c r="D30" s="4" t="s">
        <v>1044</v>
      </c>
      <c r="E30" s="4" t="s">
        <v>780</v>
      </c>
      <c r="F30" s="4" t="s">
        <v>794</v>
      </c>
      <c r="G30" s="5">
        <v>6000</v>
      </c>
      <c r="H30" s="5">
        <v>0</v>
      </c>
      <c r="I30" s="5"/>
      <c r="J30" s="5">
        <f t="shared" si="2"/>
        <v>6000</v>
      </c>
      <c r="K30" s="5"/>
      <c r="L30" s="5"/>
      <c r="M30" s="5"/>
      <c r="N30" s="5"/>
      <c r="O30" s="5">
        <v>0</v>
      </c>
      <c r="P30" s="5">
        <f t="shared" si="1"/>
        <v>6000</v>
      </c>
    </row>
    <row r="31" spans="1:16" x14ac:dyDescent="0.25">
      <c r="A31" s="4">
        <v>24</v>
      </c>
      <c r="B31" s="4" t="s">
        <v>1121</v>
      </c>
      <c r="C31" s="4" t="s">
        <v>793</v>
      </c>
      <c r="D31" s="4" t="s">
        <v>1044</v>
      </c>
      <c r="E31" s="4" t="s">
        <v>780</v>
      </c>
      <c r="F31" s="4" t="s">
        <v>794</v>
      </c>
      <c r="G31" s="5">
        <v>7000</v>
      </c>
      <c r="H31" s="5">
        <v>0</v>
      </c>
      <c r="I31" s="5"/>
      <c r="J31" s="5">
        <f t="shared" si="2"/>
        <v>7000</v>
      </c>
      <c r="K31" s="5"/>
      <c r="L31" s="5"/>
      <c r="M31" s="5"/>
      <c r="N31" s="5"/>
      <c r="O31" s="5">
        <f>+K31+L31+M31+N31</f>
        <v>0</v>
      </c>
      <c r="P31" s="5">
        <f t="shared" si="1"/>
        <v>7000</v>
      </c>
    </row>
    <row r="32" spans="1:16" ht="30" x14ac:dyDescent="0.25">
      <c r="A32" s="4">
        <v>25</v>
      </c>
      <c r="B32" s="4" t="s">
        <v>1133</v>
      </c>
      <c r="C32" s="4" t="s">
        <v>793</v>
      </c>
      <c r="D32" s="4" t="s">
        <v>1044</v>
      </c>
      <c r="E32" s="4" t="s">
        <v>780</v>
      </c>
      <c r="F32" s="4" t="s">
        <v>794</v>
      </c>
      <c r="G32" s="5">
        <v>5000</v>
      </c>
      <c r="H32" s="5">
        <v>0</v>
      </c>
      <c r="I32" s="5"/>
      <c r="J32" s="5">
        <f t="shared" si="2"/>
        <v>5000</v>
      </c>
      <c r="K32" s="5"/>
      <c r="L32" s="5"/>
      <c r="M32" s="5"/>
      <c r="N32" s="5"/>
      <c r="O32" s="5">
        <v>0</v>
      </c>
      <c r="P32" s="5">
        <f t="shared" si="1"/>
        <v>5000</v>
      </c>
    </row>
    <row r="33" spans="1:16" ht="30" x14ac:dyDescent="0.25">
      <c r="A33" s="4">
        <v>26</v>
      </c>
      <c r="B33" s="4" t="s">
        <v>1059</v>
      </c>
      <c r="C33" s="4" t="s">
        <v>793</v>
      </c>
      <c r="D33" s="4" t="s">
        <v>1044</v>
      </c>
      <c r="E33" s="4" t="s">
        <v>780</v>
      </c>
      <c r="F33" s="4" t="s">
        <v>787</v>
      </c>
      <c r="G33" s="5">
        <v>7000</v>
      </c>
      <c r="H33" s="5">
        <v>0</v>
      </c>
      <c r="I33" s="5"/>
      <c r="J33" s="5">
        <f t="shared" si="2"/>
        <v>7000</v>
      </c>
      <c r="K33" s="5"/>
      <c r="L33" s="5"/>
      <c r="M33" s="5"/>
      <c r="N33" s="5"/>
      <c r="O33" s="5">
        <f>+K33+L33+M33+N33</f>
        <v>0</v>
      </c>
      <c r="P33" s="5">
        <f>+J33-O33</f>
        <v>7000</v>
      </c>
    </row>
    <row r="34" spans="1:16" ht="30" x14ac:dyDescent="0.25">
      <c r="A34" s="4">
        <v>27</v>
      </c>
      <c r="B34" s="4" t="s">
        <v>1060</v>
      </c>
      <c r="C34" s="4" t="s">
        <v>793</v>
      </c>
      <c r="D34" s="4" t="s">
        <v>1044</v>
      </c>
      <c r="E34" s="4" t="s">
        <v>780</v>
      </c>
      <c r="F34" s="4" t="s">
        <v>794</v>
      </c>
      <c r="G34" s="5">
        <v>7000</v>
      </c>
      <c r="H34" s="5">
        <v>0</v>
      </c>
      <c r="I34" s="5"/>
      <c r="J34" s="5">
        <f t="shared" si="2"/>
        <v>7000</v>
      </c>
      <c r="K34" s="5"/>
      <c r="L34" s="5"/>
      <c r="M34" s="5"/>
      <c r="N34" s="5"/>
      <c r="O34" s="5">
        <f>+K34+L34+M34+N34</f>
        <v>0</v>
      </c>
      <c r="P34" s="5">
        <f t="shared" si="1"/>
        <v>7000</v>
      </c>
    </row>
    <row r="35" spans="1:16" ht="30" x14ac:dyDescent="0.25">
      <c r="A35" s="4">
        <v>28</v>
      </c>
      <c r="B35" s="4" t="s">
        <v>1061</v>
      </c>
      <c r="C35" s="4" t="s">
        <v>793</v>
      </c>
      <c r="D35" s="4" t="s">
        <v>1044</v>
      </c>
      <c r="E35" s="4" t="s">
        <v>780</v>
      </c>
      <c r="F35" s="4" t="s">
        <v>794</v>
      </c>
      <c r="G35" s="5">
        <v>10000</v>
      </c>
      <c r="H35" s="5">
        <v>0</v>
      </c>
      <c r="I35" s="5"/>
      <c r="J35" s="5">
        <f t="shared" si="2"/>
        <v>10000</v>
      </c>
      <c r="K35" s="5"/>
      <c r="L35" s="5"/>
      <c r="M35" s="5"/>
      <c r="N35" s="5"/>
      <c r="O35" s="5">
        <f>+K35+L35+M35+N35</f>
        <v>0</v>
      </c>
      <c r="P35" s="5">
        <f t="shared" si="1"/>
        <v>10000</v>
      </c>
    </row>
    <row r="36" spans="1:16" x14ac:dyDescent="0.25">
      <c r="A36" s="4">
        <v>29</v>
      </c>
      <c r="B36" s="4" t="s">
        <v>1062</v>
      </c>
      <c r="C36" s="4" t="s">
        <v>793</v>
      </c>
      <c r="D36" s="4" t="s">
        <v>1044</v>
      </c>
      <c r="E36" s="4" t="s">
        <v>780</v>
      </c>
      <c r="F36" s="4" t="s">
        <v>794</v>
      </c>
      <c r="G36" s="5">
        <v>7000</v>
      </c>
      <c r="H36" s="5">
        <v>0</v>
      </c>
      <c r="I36" s="5"/>
      <c r="J36" s="5">
        <f t="shared" si="2"/>
        <v>7000</v>
      </c>
      <c r="K36" s="5"/>
      <c r="L36" s="5"/>
      <c r="M36" s="5"/>
      <c r="N36" s="5"/>
      <c r="O36" s="5">
        <f>+K36+L36+M36+N36</f>
        <v>0</v>
      </c>
      <c r="P36" s="5">
        <f t="shared" si="1"/>
        <v>7000</v>
      </c>
    </row>
    <row r="37" spans="1:16" x14ac:dyDescent="0.25">
      <c r="A37" s="4">
        <v>30</v>
      </c>
      <c r="B37" s="4" t="s">
        <v>1063</v>
      </c>
      <c r="C37" s="4" t="s">
        <v>793</v>
      </c>
      <c r="D37" s="4" t="s">
        <v>1044</v>
      </c>
      <c r="E37" s="4" t="s">
        <v>780</v>
      </c>
      <c r="F37" s="4" t="s">
        <v>794</v>
      </c>
      <c r="G37" s="5">
        <v>5000</v>
      </c>
      <c r="H37" s="5">
        <v>0</v>
      </c>
      <c r="I37" s="5"/>
      <c r="J37" s="5">
        <f t="shared" si="2"/>
        <v>5000</v>
      </c>
      <c r="K37" s="5"/>
      <c r="L37" s="5"/>
      <c r="M37" s="5"/>
      <c r="N37" s="5"/>
      <c r="O37" s="5">
        <f>+K37+L37+M37+N37</f>
        <v>0</v>
      </c>
      <c r="P37" s="5">
        <f t="shared" si="1"/>
        <v>5000</v>
      </c>
    </row>
    <row r="38" spans="1:16" x14ac:dyDescent="0.25">
      <c r="A38" s="4">
        <v>31</v>
      </c>
      <c r="B38" s="4" t="s">
        <v>1260</v>
      </c>
      <c r="C38" s="4" t="s">
        <v>793</v>
      </c>
      <c r="D38" s="4" t="s">
        <v>1044</v>
      </c>
      <c r="E38" s="4" t="s">
        <v>780</v>
      </c>
      <c r="F38" s="4" t="s">
        <v>794</v>
      </c>
      <c r="G38" s="5">
        <v>6000</v>
      </c>
      <c r="H38" s="5">
        <v>0</v>
      </c>
      <c r="I38" s="5"/>
      <c r="J38" s="5">
        <f t="shared" si="2"/>
        <v>6000</v>
      </c>
      <c r="K38" s="5"/>
      <c r="L38" s="5"/>
      <c r="M38" s="5"/>
      <c r="N38" s="5"/>
      <c r="O38" s="5">
        <v>0</v>
      </c>
      <c r="P38" s="5">
        <f t="shared" si="1"/>
        <v>6000</v>
      </c>
    </row>
    <row r="39" spans="1:16" ht="30" x14ac:dyDescent="0.25">
      <c r="A39" s="4">
        <v>32</v>
      </c>
      <c r="B39" s="4" t="s">
        <v>1261</v>
      </c>
      <c r="C39" s="4" t="s">
        <v>793</v>
      </c>
      <c r="D39" s="4" t="s">
        <v>1044</v>
      </c>
      <c r="E39" s="4" t="s">
        <v>780</v>
      </c>
      <c r="F39" s="4" t="s">
        <v>794</v>
      </c>
      <c r="G39" s="5">
        <v>10000</v>
      </c>
      <c r="H39" s="5">
        <v>0</v>
      </c>
      <c r="I39" s="5"/>
      <c r="J39" s="5">
        <f t="shared" si="2"/>
        <v>10000</v>
      </c>
      <c r="K39" s="5"/>
      <c r="L39" s="5"/>
      <c r="M39" s="5"/>
      <c r="N39" s="5"/>
      <c r="O39" s="5">
        <v>0</v>
      </c>
      <c r="P39" s="5">
        <f t="shared" si="1"/>
        <v>10000</v>
      </c>
    </row>
    <row r="40" spans="1:16" ht="30" x14ac:dyDescent="0.25">
      <c r="A40" s="4">
        <v>33</v>
      </c>
      <c r="B40" s="4" t="s">
        <v>1262</v>
      </c>
      <c r="C40" s="4" t="s">
        <v>793</v>
      </c>
      <c r="D40" s="4" t="s">
        <v>1044</v>
      </c>
      <c r="E40" s="4" t="s">
        <v>780</v>
      </c>
      <c r="F40" s="4" t="s">
        <v>794</v>
      </c>
      <c r="G40" s="5">
        <v>10000</v>
      </c>
      <c r="H40" s="5">
        <v>0</v>
      </c>
      <c r="I40" s="5"/>
      <c r="J40" s="5">
        <f t="shared" si="2"/>
        <v>10000</v>
      </c>
      <c r="K40" s="5"/>
      <c r="L40" s="5"/>
      <c r="M40" s="5"/>
      <c r="N40" s="5"/>
      <c r="O40" s="5">
        <v>0</v>
      </c>
      <c r="P40" s="5">
        <f t="shared" si="1"/>
        <v>10000</v>
      </c>
    </row>
    <row r="41" spans="1:16" ht="30" x14ac:dyDescent="0.25">
      <c r="A41" s="4">
        <v>34</v>
      </c>
      <c r="B41" s="15" t="s">
        <v>1285</v>
      </c>
      <c r="C41" s="4" t="s">
        <v>793</v>
      </c>
      <c r="D41" s="4" t="s">
        <v>1044</v>
      </c>
      <c r="E41" s="4" t="s">
        <v>780</v>
      </c>
      <c r="F41" s="4" t="s">
        <v>794</v>
      </c>
      <c r="G41" s="5">
        <v>6000</v>
      </c>
      <c r="H41" s="5">
        <v>0</v>
      </c>
      <c r="I41" s="5"/>
      <c r="J41" s="5">
        <f t="shared" si="2"/>
        <v>6000</v>
      </c>
      <c r="K41" s="5"/>
      <c r="L41" s="5"/>
      <c r="M41" s="5"/>
      <c r="N41" s="5"/>
      <c r="O41" s="5">
        <v>0</v>
      </c>
      <c r="P41" s="5">
        <f t="shared" si="1"/>
        <v>6000</v>
      </c>
    </row>
    <row r="42" spans="1:16" x14ac:dyDescent="0.25">
      <c r="A42" s="4">
        <v>35</v>
      </c>
      <c r="B42" s="15" t="s">
        <v>1330</v>
      </c>
      <c r="C42" s="4" t="s">
        <v>793</v>
      </c>
      <c r="D42" s="4" t="s">
        <v>1044</v>
      </c>
      <c r="E42" s="4" t="s">
        <v>780</v>
      </c>
      <c r="F42" s="4" t="s">
        <v>787</v>
      </c>
      <c r="G42" s="5">
        <v>7000</v>
      </c>
      <c r="H42" s="5">
        <v>0</v>
      </c>
      <c r="I42" s="5"/>
      <c r="J42" s="5">
        <f t="shared" si="2"/>
        <v>7000</v>
      </c>
      <c r="K42" s="5"/>
      <c r="L42" s="5"/>
      <c r="M42" s="5"/>
      <c r="N42" s="5"/>
      <c r="O42" s="5">
        <v>0</v>
      </c>
      <c r="P42" s="5">
        <f t="shared" si="1"/>
        <v>7000</v>
      </c>
    </row>
    <row r="43" spans="1:16" x14ac:dyDescent="0.25">
      <c r="A43" s="4">
        <v>36</v>
      </c>
      <c r="B43" s="15" t="s">
        <v>1331</v>
      </c>
      <c r="C43" s="4" t="s">
        <v>793</v>
      </c>
      <c r="D43" s="4" t="s">
        <v>1044</v>
      </c>
      <c r="E43" s="4" t="s">
        <v>780</v>
      </c>
      <c r="F43" s="4" t="s">
        <v>794</v>
      </c>
      <c r="G43" s="5">
        <v>5000</v>
      </c>
      <c r="H43" s="5">
        <v>0</v>
      </c>
      <c r="I43" s="5"/>
      <c r="J43" s="5">
        <f t="shared" si="2"/>
        <v>5000</v>
      </c>
      <c r="K43" s="5"/>
      <c r="L43" s="5"/>
      <c r="M43" s="5"/>
      <c r="N43" s="5"/>
      <c r="O43" s="5">
        <v>0</v>
      </c>
      <c r="P43" s="5">
        <f t="shared" si="1"/>
        <v>5000</v>
      </c>
    </row>
    <row r="44" spans="1:16" ht="30" x14ac:dyDescent="0.25">
      <c r="A44" s="4">
        <v>37</v>
      </c>
      <c r="B44" s="15" t="s">
        <v>1332</v>
      </c>
      <c r="C44" s="4" t="s">
        <v>793</v>
      </c>
      <c r="D44" s="4" t="s">
        <v>1044</v>
      </c>
      <c r="E44" s="4" t="s">
        <v>780</v>
      </c>
      <c r="F44" s="4" t="s">
        <v>787</v>
      </c>
      <c r="G44" s="5">
        <v>7800</v>
      </c>
      <c r="H44" s="5">
        <v>0</v>
      </c>
      <c r="I44" s="5"/>
      <c r="J44" s="5">
        <f t="shared" si="2"/>
        <v>7800</v>
      </c>
      <c r="K44" s="5"/>
      <c r="L44" s="5"/>
      <c r="M44" s="5"/>
      <c r="N44" s="5"/>
      <c r="O44" s="5">
        <v>0</v>
      </c>
      <c r="P44" s="5">
        <f t="shared" si="1"/>
        <v>7800</v>
      </c>
    </row>
    <row r="45" spans="1:16" x14ac:dyDescent="0.25">
      <c r="A45" s="4">
        <v>38</v>
      </c>
      <c r="B45" s="15" t="s">
        <v>1353</v>
      </c>
      <c r="C45" s="4" t="s">
        <v>793</v>
      </c>
      <c r="D45" s="4" t="s">
        <v>1044</v>
      </c>
      <c r="E45" s="4" t="s">
        <v>780</v>
      </c>
      <c r="F45" s="4" t="s">
        <v>794</v>
      </c>
      <c r="G45" s="34">
        <v>6000</v>
      </c>
      <c r="H45" s="34">
        <v>0</v>
      </c>
      <c r="I45" s="5"/>
      <c r="J45" s="34">
        <f t="shared" si="2"/>
        <v>6000</v>
      </c>
      <c r="K45" s="5"/>
      <c r="L45" s="5"/>
      <c r="M45" s="5"/>
      <c r="N45" s="5"/>
      <c r="O45" s="5">
        <v>0</v>
      </c>
      <c r="P45" s="5">
        <f t="shared" si="1"/>
        <v>6000</v>
      </c>
    </row>
    <row r="46" spans="1:16" ht="30" x14ac:dyDescent="0.25">
      <c r="A46" s="4">
        <v>39</v>
      </c>
      <c r="B46" s="15" t="s">
        <v>1363</v>
      </c>
      <c r="C46" s="4" t="s">
        <v>793</v>
      </c>
      <c r="D46" s="4" t="s">
        <v>1044</v>
      </c>
      <c r="E46" s="4" t="s">
        <v>780</v>
      </c>
      <c r="F46" s="4" t="s">
        <v>794</v>
      </c>
      <c r="G46" s="5">
        <v>5000</v>
      </c>
      <c r="H46" s="34">
        <v>0</v>
      </c>
      <c r="I46" s="5"/>
      <c r="J46" s="34">
        <f t="shared" si="2"/>
        <v>5000</v>
      </c>
      <c r="K46" s="5"/>
      <c r="L46" s="5"/>
      <c r="M46" s="5"/>
      <c r="N46" s="5"/>
      <c r="O46" s="5">
        <v>0</v>
      </c>
      <c r="P46" s="5">
        <f>+J46-O46</f>
        <v>5000</v>
      </c>
    </row>
    <row r="47" spans="1:16" ht="15.75" thickBot="1" x14ac:dyDescent="0.3">
      <c r="A47" s="6"/>
      <c r="B47" s="6"/>
      <c r="C47" s="6"/>
      <c r="D47" s="6"/>
      <c r="E47" s="6"/>
      <c r="F47" s="6"/>
      <c r="G47" s="33"/>
      <c r="H47" s="33"/>
      <c r="I47" s="33"/>
      <c r="J47" s="33"/>
      <c r="K47" s="7"/>
      <c r="L47" s="7"/>
      <c r="M47" s="7"/>
      <c r="N47" s="7"/>
      <c r="O47" s="33"/>
      <c r="P47" s="33"/>
    </row>
    <row r="48" spans="1:16" ht="16.5" thickTop="1" thickBot="1" x14ac:dyDescent="0.3">
      <c r="A48" s="2"/>
      <c r="B48" s="2"/>
      <c r="C48" s="2"/>
      <c r="D48" s="2"/>
      <c r="E48" s="2"/>
      <c r="F48" s="2"/>
      <c r="G48" s="8">
        <f>SUM(G8:G47)</f>
        <v>311900</v>
      </c>
      <c r="H48" s="8">
        <f>SUM(H8:H47)</f>
        <v>0</v>
      </c>
      <c r="I48" s="8"/>
      <c r="J48" s="8">
        <f t="shared" ref="J48:P48" si="3">SUM(J8:J47)</f>
        <v>311900</v>
      </c>
      <c r="K48" s="8">
        <f t="shared" si="3"/>
        <v>0</v>
      </c>
      <c r="L48" s="8">
        <f t="shared" si="3"/>
        <v>0</v>
      </c>
      <c r="M48" s="8">
        <f t="shared" si="3"/>
        <v>0</v>
      </c>
      <c r="N48" s="8">
        <f t="shared" si="3"/>
        <v>0</v>
      </c>
      <c r="O48" s="8">
        <f t="shared" si="3"/>
        <v>647.25</v>
      </c>
      <c r="P48" s="8">
        <f t="shared" si="3"/>
        <v>311252.75</v>
      </c>
    </row>
    <row r="49" spans="3:16" ht="15.75" thickTop="1" x14ac:dyDescent="0.25"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1" spans="3:16" x14ac:dyDescent="0.25">
      <c r="C51" s="18"/>
    </row>
    <row r="52" spans="3:16" x14ac:dyDescent="0.25">
      <c r="F52" s="12"/>
      <c r="G52" s="12"/>
      <c r="H52" s="12"/>
      <c r="I52" s="19"/>
      <c r="J52" s="13"/>
      <c r="K52" s="13"/>
      <c r="L52" s="13"/>
      <c r="M52" s="13"/>
      <c r="N52" s="13"/>
      <c r="O52" s="13"/>
      <c r="P52" s="13"/>
    </row>
    <row r="53" spans="3:16" x14ac:dyDescent="0.25">
      <c r="F53" s="63" t="s">
        <v>1341</v>
      </c>
      <c r="G53" s="63"/>
      <c r="H53" s="63"/>
      <c r="I53" s="17"/>
      <c r="J53" s="13"/>
      <c r="K53" s="13"/>
      <c r="L53" s="13"/>
      <c r="M53" s="13"/>
      <c r="N53" s="13"/>
      <c r="O53" s="13"/>
      <c r="P53" s="13"/>
    </row>
    <row r="54" spans="3:16" x14ac:dyDescent="0.25">
      <c r="F54" s="61" t="s">
        <v>946</v>
      </c>
      <c r="G54" s="61"/>
      <c r="H54" s="61"/>
      <c r="I54" s="16"/>
      <c r="J54" s="13"/>
      <c r="K54" s="13"/>
      <c r="L54" s="13"/>
      <c r="M54" s="13"/>
      <c r="N54" s="13"/>
      <c r="O54" s="13"/>
      <c r="P54" s="13"/>
    </row>
    <row r="55" spans="3:16" x14ac:dyDescent="0.25">
      <c r="J55" s="13"/>
      <c r="K55" s="13"/>
      <c r="L55" s="13"/>
      <c r="M55" s="13"/>
      <c r="N55" s="13"/>
      <c r="O55" s="13"/>
      <c r="P55" s="13"/>
    </row>
  </sheetData>
  <mergeCells count="8">
    <mergeCell ref="F53:H53"/>
    <mergeCell ref="F54:H54"/>
    <mergeCell ref="A1:P1"/>
    <mergeCell ref="A2:P2"/>
    <mergeCell ref="A3:P3"/>
    <mergeCell ref="A4:P4"/>
    <mergeCell ref="A5:P5"/>
    <mergeCell ref="D6:E6"/>
  </mergeCells>
  <pageMargins left="0.7" right="0.7" top="0.75" bottom="0.75" header="0.3" footer="0.3"/>
  <pageSetup paperSize="5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Fijos</vt:lpstr>
      <vt:lpstr>Nom. temporales</vt:lpstr>
      <vt:lpstr>Trámite de pensión</vt:lpstr>
      <vt:lpstr>SUPLENCIA</vt:lpstr>
      <vt:lpstr>INTERINATO</vt:lpstr>
      <vt:lpstr>Programas</vt:lpstr>
      <vt:lpstr>Interna</vt:lpstr>
      <vt:lpstr>Seguridad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Franco</dc:creator>
  <cp:lastModifiedBy>Rosayddel Ramirez Pineda</cp:lastModifiedBy>
  <cp:lastPrinted>2022-02-04T18:34:02Z</cp:lastPrinted>
  <dcterms:created xsi:type="dcterms:W3CDTF">2021-08-10T13:02:18Z</dcterms:created>
  <dcterms:modified xsi:type="dcterms:W3CDTF">2023-01-23T15:45:24Z</dcterms:modified>
</cp:coreProperties>
</file>