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Marcos Cabral\OneDrive - DIGEGA Direccion General de Ganadería DIGEGA\1 A OIA DIGEGA MC  (OF. LIBRE ACCESO A LA INFORMACION\DOCUMENTACION QUE SE DEBE SUBIR AL PORTAL DE DIGEGA\2025\3 Marzo\"/>
    </mc:Choice>
  </mc:AlternateContent>
  <xr:revisionPtr revIDLastSave="0" documentId="13_ncr:1_{B9BDDA75-4468-494E-95D5-7C476D3D3F2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21" i="2" l="1"/>
  <c r="I222" i="2"/>
  <c r="I223" i="2"/>
  <c r="I224" i="2"/>
  <c r="I225" i="2"/>
  <c r="I226" i="2"/>
  <c r="I227" i="2"/>
  <c r="I228" i="2"/>
  <c r="I229" i="2"/>
  <c r="I230" i="2"/>
  <c r="I202" i="2"/>
  <c r="I203" i="2"/>
  <c r="I204" i="2"/>
  <c r="I205" i="2"/>
  <c r="I206" i="2"/>
  <c r="I207" i="2"/>
  <c r="I208" i="2"/>
  <c r="I209" i="2"/>
  <c r="I210" i="2"/>
  <c r="I211" i="2"/>
  <c r="I212" i="2"/>
  <c r="I213" i="2"/>
  <c r="I214" i="2"/>
  <c r="I215" i="2"/>
  <c r="I216" i="2"/>
  <c r="I217" i="2"/>
  <c r="I218" i="2"/>
  <c r="I219" i="2"/>
  <c r="I183" i="2"/>
  <c r="I184" i="2"/>
  <c r="I185" i="2"/>
  <c r="I186" i="2"/>
  <c r="I187" i="2"/>
  <c r="I188" i="2"/>
  <c r="I189" i="2"/>
  <c r="I190" i="2"/>
  <c r="I191" i="2"/>
  <c r="I192" i="2"/>
  <c r="I193" i="2"/>
  <c r="I194" i="2"/>
  <c r="I195" i="2"/>
  <c r="I196" i="2"/>
  <c r="I197" i="2"/>
  <c r="I198" i="2"/>
  <c r="I199" i="2"/>
  <c r="I200" i="2"/>
  <c r="I164" i="2"/>
  <c r="I165" i="2"/>
  <c r="I166" i="2"/>
  <c r="I167" i="2"/>
  <c r="I168" i="2"/>
  <c r="I169" i="2"/>
  <c r="I170" i="2"/>
  <c r="I171" i="2"/>
  <c r="I172" i="2"/>
  <c r="I173" i="2"/>
  <c r="I174" i="2"/>
  <c r="I175" i="2"/>
  <c r="I176" i="2"/>
  <c r="I177" i="2"/>
  <c r="I178" i="2"/>
  <c r="I179" i="2"/>
  <c r="I180" i="2"/>
  <c r="I181" i="2"/>
  <c r="I146" i="2" l="1"/>
  <c r="I147" i="2"/>
  <c r="I145" i="2" l="1"/>
  <c r="I148" i="2"/>
  <c r="I149" i="2"/>
  <c r="I150" i="2"/>
  <c r="I151" i="2"/>
  <c r="I152" i="2"/>
  <c r="I153" i="2"/>
  <c r="I154" i="2"/>
  <c r="I155" i="2"/>
  <c r="I156" i="2"/>
  <c r="I157" i="2"/>
  <c r="I158" i="2"/>
  <c r="I159" i="2"/>
  <c r="I160" i="2"/>
  <c r="I161" i="2"/>
  <c r="I162" i="2"/>
  <c r="I126" i="2" l="1"/>
  <c r="I127" i="2"/>
  <c r="I128" i="2"/>
  <c r="I129" i="2"/>
  <c r="I130" i="2"/>
  <c r="I131" i="2"/>
  <c r="I132" i="2"/>
  <c r="I133" i="2"/>
  <c r="I134" i="2"/>
  <c r="I135" i="2"/>
  <c r="I136" i="2"/>
  <c r="I137" i="2"/>
  <c r="I138" i="2"/>
  <c r="I139" i="2"/>
  <c r="I140" i="2"/>
  <c r="I141" i="2"/>
  <c r="I142" i="2"/>
  <c r="I143" i="2"/>
  <c r="I107" i="2" l="1"/>
  <c r="I108" i="2"/>
  <c r="I109" i="2"/>
  <c r="I110" i="2"/>
  <c r="I111" i="2"/>
  <c r="I112" i="2"/>
  <c r="I113" i="2"/>
  <c r="I114" i="2"/>
  <c r="I115" i="2"/>
  <c r="I116" i="2"/>
  <c r="I117" i="2"/>
  <c r="I118" i="2"/>
  <c r="I119" i="2"/>
  <c r="I120" i="2"/>
  <c r="I121" i="2"/>
  <c r="I122" i="2"/>
  <c r="I123" i="2"/>
  <c r="I124" i="2"/>
  <c r="I88" i="2" l="1"/>
  <c r="I89" i="2"/>
  <c r="I90" i="2"/>
  <c r="I91" i="2"/>
  <c r="I92" i="2"/>
  <c r="I93" i="2"/>
  <c r="I94" i="2"/>
  <c r="I95" i="2"/>
  <c r="I96" i="2"/>
  <c r="I97" i="2"/>
  <c r="I98" i="2"/>
  <c r="I99" i="2"/>
  <c r="I100" i="2"/>
  <c r="I101" i="2"/>
  <c r="I102" i="2"/>
  <c r="I103" i="2"/>
  <c r="I104" i="2"/>
  <c r="I105" i="2"/>
  <c r="I69" i="2" l="1"/>
  <c r="I70" i="2"/>
  <c r="I71" i="2"/>
  <c r="I72" i="2"/>
  <c r="I73" i="2"/>
  <c r="I74" i="2"/>
  <c r="I75" i="2"/>
  <c r="I76" i="2"/>
  <c r="I77" i="2"/>
  <c r="I78" i="2"/>
  <c r="I79" i="2"/>
  <c r="I80" i="2"/>
  <c r="I81" i="2"/>
  <c r="I82" i="2"/>
  <c r="I83" i="2"/>
  <c r="I84" i="2"/>
  <c r="I85" i="2"/>
  <c r="I86" i="2"/>
  <c r="I50" i="2"/>
  <c r="I51" i="2"/>
  <c r="I52" i="2"/>
  <c r="I53" i="2"/>
  <c r="I54" i="2"/>
  <c r="I55" i="2"/>
  <c r="I56" i="2"/>
  <c r="I57" i="2"/>
  <c r="I58" i="2"/>
  <c r="I59" i="2"/>
  <c r="I60" i="2"/>
  <c r="I61" i="2"/>
  <c r="I62" i="2"/>
  <c r="I63" i="2"/>
  <c r="I64" i="2"/>
  <c r="I65" i="2"/>
  <c r="I66" i="2"/>
  <c r="I67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12" i="2" l="1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</calcChain>
</file>

<file path=xl/sharedStrings.xml><?xml version="1.0" encoding="utf-8"?>
<sst xmlns="http://schemas.openxmlformats.org/spreadsheetml/2006/main" count="749" uniqueCount="393">
  <si>
    <t>Fecha de registro</t>
  </si>
  <si>
    <t>Descripcion del activo o bien</t>
  </si>
  <si>
    <t>Valor en RD$</t>
  </si>
  <si>
    <t>UNIDAD</t>
  </si>
  <si>
    <t>Dirección General de Ganadería</t>
  </si>
  <si>
    <t xml:space="preserve">    Relación de inventario de almacén</t>
  </si>
  <si>
    <t>Peridodo de adquisición</t>
  </si>
  <si>
    <t>Existencia</t>
  </si>
  <si>
    <t>BOTELLONES DE AGUA PURIFICADA</t>
  </si>
  <si>
    <t>FARDO DE BOTELLITAS DE AGUA PLANETA AZUL 20/1</t>
  </si>
  <si>
    <t>MICA TRASERA IZQUIERDA TOYOTA HILUX 2019</t>
  </si>
  <si>
    <t>CORREA DE DISTRIBUCION TOYOTA HILUX 2019</t>
  </si>
  <si>
    <t>TENSOR DE CORREA TOYOTA HILUX 2019</t>
  </si>
  <si>
    <t>Cantidad</t>
  </si>
  <si>
    <t>Correspondiente al trimestre____Enero____Marzo____del ____2025</t>
  </si>
  <si>
    <t>Codigo de Bienes Nacionales (si aplica)</t>
  </si>
  <si>
    <t>Codigo Institucional</t>
  </si>
  <si>
    <t>Unidad de Medida</t>
  </si>
  <si>
    <t>Costo Unitario en RD$</t>
  </si>
  <si>
    <t>PAJILLA DE SEMEN HOLSTEIN</t>
  </si>
  <si>
    <t>PAJILLA DE SEMEN PARDO SUIZO</t>
  </si>
  <si>
    <t>PAJILLA DE SEMEN JERSEY</t>
  </si>
  <si>
    <t>MOTOCICLETA YAMAHA XTZ 150CC AÑO 2024</t>
  </si>
  <si>
    <t>AGENDA PERSONALIZADA AÑO 2025, LOGO INSTITUCIONAL</t>
  </si>
  <si>
    <t>AGENDA PERSONALIZADA AÑO 2025, LOGO INSTITUCIONAL, NOMBRE Y CARGO</t>
  </si>
  <si>
    <t>JUNTA DE CULATA NISSAN FRONTIER 2006</t>
  </si>
  <si>
    <t>BOMBA DE AGUA NISSAN FRONTIER 2006</t>
  </si>
  <si>
    <t>SILICON NEGRO</t>
  </si>
  <si>
    <t>CREMALLERA TOYOTA HILUX 2019</t>
  </si>
  <si>
    <t>LIQUIDO DE FRENO DOT3 12 Oz</t>
  </si>
  <si>
    <t>TERMOSTATO VOLKSWAGEN AMAROK 2013</t>
  </si>
  <si>
    <t>CORREA DE TIEMPO VOLKSWAGEN AMAROK 2013</t>
  </si>
  <si>
    <t>BOMBA DE AGUA VOLKSWAGEN AMAROK 2013</t>
  </si>
  <si>
    <t>SILICON GRIS</t>
  </si>
  <si>
    <t>MICA TRASERA DERECHA TOYOTA HILUX 2019</t>
  </si>
  <si>
    <t>JUEGO DE BANDA DE FRENOS DELANTERA TOYOTA HILUX 2014-2017</t>
  </si>
  <si>
    <t>AGITADOR VORTEX</t>
  </si>
  <si>
    <t>FRASCO ASPIRADOR CON BRAZO LATERAL DE 1000ml</t>
  </si>
  <si>
    <t>LAPTOP DELL INSPIRION 15 3530</t>
  </si>
  <si>
    <t>JEEP SUZUKI JIMNY 4X4 AÑO 2025</t>
  </si>
  <si>
    <t>GALON DE CLORO</t>
  </si>
  <si>
    <t>GALON DE DESINFECTANTE</t>
  </si>
  <si>
    <t>GALON</t>
  </si>
  <si>
    <t>PIEDRAS AMBIENTADORAS DE BAÑO</t>
  </si>
  <si>
    <t>TOALLAS DE MICROFIBRA</t>
  </si>
  <si>
    <t>PAQ/ DE FUNDAS DE 55 GALONES, NEGRAS, 100/1</t>
  </si>
  <si>
    <t>FARDO</t>
  </si>
  <si>
    <t>PAQ/ DE FUNDAS DE 28x36, NEGRAS 100/1</t>
  </si>
  <si>
    <t>FARDO DE SERVILLETAS C-FOLD 24/100</t>
  </si>
  <si>
    <t>BRILLO VERDE</t>
  </si>
  <si>
    <t>CILINDRO DE FRENO TRASERO NISSAN FRONTIER 2006</t>
  </si>
  <si>
    <t>JUEGO DE SELLOS NISSAN FRONTIER 2006</t>
  </si>
  <si>
    <t>DESLIZADOR TOYOTA HILUX 2019</t>
  </si>
  <si>
    <t>JUEGO DE JUNTA NISSAN FRONTIER 2019</t>
  </si>
  <si>
    <t>COOLANT PARA RADIADOR (GALON)</t>
  </si>
  <si>
    <t>GALON DE COOLANT PARA RADIADOR</t>
  </si>
  <si>
    <t>SERPERTIN TURBO VOLKSWAGEN AMAROK 2015</t>
  </si>
  <si>
    <t>RADIADOR VOLKSAGEN AMAROK 2013</t>
  </si>
  <si>
    <t>JUNTA DE TAPA DE VALVULA VOLKSWAGEN AMAROK 2013</t>
  </si>
  <si>
    <t>MICA TRASERA IZQUIERDA NISSAN FRONTIER 2021</t>
  </si>
  <si>
    <t>JUEGO DE BANDA TRASERA TOYOTA HILUX 2019</t>
  </si>
  <si>
    <t>MONOCORREA TOYOTA HILUX 2019</t>
  </si>
  <si>
    <t>FAROL DELANTERO IZQUIERDO MAZDA BT-50</t>
  </si>
  <si>
    <t>CORREA DE DISTRIBUCION MAZDA BT-50</t>
  </si>
  <si>
    <t>TENSOR DE CORREA MAZDA BT-50</t>
  </si>
  <si>
    <t>TENSOR MAZDA BT-50</t>
  </si>
  <si>
    <t>JUEGO DE DISCO DE FRENOS DELANTERO TOYOTA HILUX 2019</t>
  </si>
  <si>
    <t>JUEGO DE DISCO DE FRENOS DELANTERO TOYOTA HILUX 2015</t>
  </si>
  <si>
    <t>SACO DE ALIMENTO CRECIMIENTO DE POLLITAS PONEDORAS PELETIZADO 25KG</t>
  </si>
  <si>
    <t>SACO</t>
  </si>
  <si>
    <t>BOTELLAS PARA LAVAR LOS OJOS</t>
  </si>
  <si>
    <t>DESINFECTANTE BACTERICIDA</t>
  </si>
  <si>
    <t>PAQUETE DE TUBOS CONICOS 15ML 50/1</t>
  </si>
  <si>
    <t>PAQ.</t>
  </si>
  <si>
    <t>FRASCO DE CRISTAL C/GOTERO 50ML COLOR AMBAR</t>
  </si>
  <si>
    <t>PIZARRAS DE CORCHO C.A</t>
  </si>
  <si>
    <t>CAJAS DE GUANTES DESECHABLES (C.A)</t>
  </si>
  <si>
    <t>CAJA</t>
  </si>
  <si>
    <t>POLO-SHIRT DRY LIT BLANCO (C.A)</t>
  </si>
  <si>
    <t>PLACAS DE SEGURIDAD INSPECTOR DE CUARENTENA</t>
  </si>
  <si>
    <t>POLO-SHIRT DRY LIT AZUL (C.A)</t>
  </si>
  <si>
    <t>OVERALL AZUL MARINO LOGO DIGEGA BORDADO S</t>
  </si>
  <si>
    <t>OVERALL AZUL MARINO LOGO DIGEGA BORDADO M</t>
  </si>
  <si>
    <t>OVERALL AZUL MARINO LOGO DIGEGA BORDADO L</t>
  </si>
  <si>
    <t>OVERALL AZUL MARINO LOGO DIGEGA BORDADO XL</t>
  </si>
  <si>
    <t>OVERALL AZUL MARINO LOGO DIGEGA BORDADO XXL</t>
  </si>
  <si>
    <t>CHALECOS REFLECTIVOS (C.A)</t>
  </si>
  <si>
    <t>TONER EPSON T11A1 NEGRO</t>
  </si>
  <si>
    <t>TONER EPSON T11A2 CYAN</t>
  </si>
  <si>
    <t>TONER EPSON T11A3 MAGENTA</t>
  </si>
  <si>
    <t>TONER EPSON T11A4 AMARILLO</t>
  </si>
  <si>
    <t>TABLILLAS CON PORTA PAPELES</t>
  </si>
  <si>
    <t>LAVAPLATOS EN PASTA</t>
  </si>
  <si>
    <t>VARA DE EXTENSION TRUPER (MAYORDOMIA)</t>
  </si>
  <si>
    <t>ESCOBILLA DE GOMA PARA LIMPIAR CRISTALES</t>
  </si>
  <si>
    <t>VETEGLAN 20ML (PROSTAGLANDINA) (PROMEGAN)</t>
  </si>
  <si>
    <t>BENZOATO DE ESTRADIOL 100ml (PROMEGAN)</t>
  </si>
  <si>
    <t>CIPIONATO DE ESTRADIOL 100ml (PROMEGAN)</t>
  </si>
  <si>
    <t>VETERELIN 20ML (GANADOTROPINA) (PROMEGAN)</t>
  </si>
  <si>
    <t>PLUSELAR 0.6 (PROGESTERONA) (PROMEGAN)</t>
  </si>
  <si>
    <t>267801000285</t>
  </si>
  <si>
    <t>267801000652</t>
  </si>
  <si>
    <t>267801000284</t>
  </si>
  <si>
    <t>264801001303</t>
  </si>
  <si>
    <t>239201001305</t>
  </si>
  <si>
    <t>239201001304</t>
  </si>
  <si>
    <t>239905001306</t>
  </si>
  <si>
    <t>237105000014</t>
  </si>
  <si>
    <t>239601001312</t>
  </si>
  <si>
    <t>239601001097</t>
  </si>
  <si>
    <t>235401001308</t>
  </si>
  <si>
    <t>235401064048</t>
  </si>
  <si>
    <t>239801001307</t>
  </si>
  <si>
    <t>239801001313</t>
  </si>
  <si>
    <t>239801001309</t>
  </si>
  <si>
    <t>239801001310</t>
  </si>
  <si>
    <t>239801001311</t>
  </si>
  <si>
    <t>239801000133</t>
  </si>
  <si>
    <t>263101001314</t>
  </si>
  <si>
    <t>239301001315</t>
  </si>
  <si>
    <t>261301001317</t>
  </si>
  <si>
    <t>264101001318</t>
  </si>
  <si>
    <t>237299050001</t>
  </si>
  <si>
    <t>239101050004</t>
  </si>
  <si>
    <t>239101050024</t>
  </si>
  <si>
    <t>239101050017</t>
  </si>
  <si>
    <t>239905050049</t>
  </si>
  <si>
    <t>231101000045</t>
  </si>
  <si>
    <t>231101000410</t>
  </si>
  <si>
    <t>239905050050</t>
  </si>
  <si>
    <t>233201050036</t>
  </si>
  <si>
    <t>239101050016</t>
  </si>
  <si>
    <t>239905001320</t>
  </si>
  <si>
    <t>237106064047</t>
  </si>
  <si>
    <t>237106001334</t>
  </si>
  <si>
    <t>239601001330</t>
  </si>
  <si>
    <t>239601001323</t>
  </si>
  <si>
    <t>239801001085</t>
  </si>
  <si>
    <t>239801001101</t>
  </si>
  <si>
    <t>239801001102</t>
  </si>
  <si>
    <t>239801001321</t>
  </si>
  <si>
    <t>239801001322</t>
  </si>
  <si>
    <t>239801001319</t>
  </si>
  <si>
    <t>239801001328</t>
  </si>
  <si>
    <t>239801001329</t>
  </si>
  <si>
    <t>239801001331</t>
  </si>
  <si>
    <t>239801001332</t>
  </si>
  <si>
    <t>239801001324</t>
  </si>
  <si>
    <t>239801001325</t>
  </si>
  <si>
    <t>239801001333</t>
  </si>
  <si>
    <t>239801000415</t>
  </si>
  <si>
    <t>239801001327</t>
  </si>
  <si>
    <t>231201001269</t>
  </si>
  <si>
    <t>239201001349</t>
  </si>
  <si>
    <t>239201001350</t>
  </si>
  <si>
    <t>239201001351</t>
  </si>
  <si>
    <t>239201001352</t>
  </si>
  <si>
    <t>239201020023</t>
  </si>
  <si>
    <t>239802001354</t>
  </si>
  <si>
    <t>239101001355</t>
  </si>
  <si>
    <t>239101001353</t>
  </si>
  <si>
    <t>123402000763</t>
  </si>
  <si>
    <t>123402001111</t>
  </si>
  <si>
    <t>123402001110</t>
  </si>
  <si>
    <t>123402001078</t>
  </si>
  <si>
    <t>123401001109</t>
  </si>
  <si>
    <t>123418001248</t>
  </si>
  <si>
    <t>123414001335</t>
  </si>
  <si>
    <t>123413001336</t>
  </si>
  <si>
    <t>123413001337</t>
  </si>
  <si>
    <t>123420001338</t>
  </si>
  <si>
    <t>123413001339</t>
  </si>
  <si>
    <t>123419001346</t>
  </si>
  <si>
    <t>123421001348</t>
  </si>
  <si>
    <t>123419001347</t>
  </si>
  <si>
    <t>123419001340</t>
  </si>
  <si>
    <t>123419001341</t>
  </si>
  <si>
    <t>123419001342</t>
  </si>
  <si>
    <t>123419001343</t>
  </si>
  <si>
    <t>123419001344</t>
  </si>
  <si>
    <t>123419001345</t>
  </si>
  <si>
    <t>237299000646</t>
  </si>
  <si>
    <t>KG DE NITROGENO LIQUIDO</t>
  </si>
  <si>
    <t>KILOGRAMO</t>
  </si>
  <si>
    <t>233101020006</t>
  </si>
  <si>
    <t>RESMA DE PAPEL 8 1/2 X 11</t>
  </si>
  <si>
    <t>263401001287</t>
  </si>
  <si>
    <t>MICROSCOPIO DIGITAL LCD CELESTRON</t>
  </si>
  <si>
    <t>239701010088</t>
  </si>
  <si>
    <t>DISPOSITIVOS DE IDENTIFICACION ARETES DE TRAZABILIDAD</t>
  </si>
  <si>
    <t>239905001357</t>
  </si>
  <si>
    <t>FRASCO DE 2 Oz TRANSPARENTE CON TAPA BLANCA REDONDA</t>
  </si>
  <si>
    <t>231201001225</t>
  </si>
  <si>
    <t>SACO DE ALIMENTO POSTURA 25KG</t>
  </si>
  <si>
    <t>232301000895</t>
  </si>
  <si>
    <t>GORRA BLANCA CON LOGO INSTITUCIONAL BORDADO</t>
  </si>
  <si>
    <t>232301000981</t>
  </si>
  <si>
    <t>POLO-SHIRT CON CUELLO, LOGO DIGEGA POLYESTER AZUL CON ROJO</t>
  </si>
  <si>
    <t>239901001358</t>
  </si>
  <si>
    <t>ETIQUETAS VINIL ADHESIVO PARA FRASCO DE 2 Oz</t>
  </si>
  <si>
    <t>123421001359</t>
  </si>
  <si>
    <t>FURGON ACONDICIONADO PARA PUESTO DE CONTROL</t>
  </si>
  <si>
    <t>123413001360</t>
  </si>
  <si>
    <t>CAJA DE MASCARILLAS QUIRURGICAS C.A</t>
  </si>
  <si>
    <t>123422001361</t>
  </si>
  <si>
    <t>MOTOCICLETA LONCIN PRUSS 200 AÑO 2024</t>
  </si>
  <si>
    <t>123423001362</t>
  </si>
  <si>
    <t>CASCO PROTECTOR DE MOTOCICLETA COLOR NEGRO</t>
  </si>
  <si>
    <t>239601000585</t>
  </si>
  <si>
    <t>CAJA DE TUBOS LED PARA LAMPARAS CONVENCIONALES</t>
  </si>
  <si>
    <t>239601001363</t>
  </si>
  <si>
    <t>BOMBILLOS LED 40w PARA ROSETAS</t>
  </si>
  <si>
    <t>DISPOSITIVO DE IDENTIFICACION ARETES DE TRAZABILIDAD</t>
  </si>
  <si>
    <t>232301000729</t>
  </si>
  <si>
    <t>CHACABANA CON LOGO INSTITUCIONAL BORDADO</t>
  </si>
  <si>
    <t>239801001364</t>
  </si>
  <si>
    <t>CAJA DE REVERSA PARA MOTOCARRETA LONCIN</t>
  </si>
  <si>
    <t>239601001365</t>
  </si>
  <si>
    <t>APLIQUE DECORATIVO LED, CUADRADO, 6W, 3000K, COLOR NEGRO DE DOS OJOS</t>
  </si>
  <si>
    <t>239601000322</t>
  </si>
  <si>
    <t>PIES DE ALAMBRE ENGOMADO 12/3</t>
  </si>
  <si>
    <t>PIES</t>
  </si>
  <si>
    <t>239601080016</t>
  </si>
  <si>
    <t>TAPE NEGRO</t>
  </si>
  <si>
    <t>239601000318</t>
  </si>
  <si>
    <t>CAJA DE BREAKER DE CIRCUITO 40AMP 30/1</t>
  </si>
  <si>
    <t>239601001366</t>
  </si>
  <si>
    <t>CAJA DE DIFUSORES PARA LAMPARAS CONVENCIONALES</t>
  </si>
  <si>
    <t>239601000323</t>
  </si>
  <si>
    <t>CAJA DE BREAKER DE 4-8 ESPACIOS</t>
  </si>
  <si>
    <t>239802001367</t>
  </si>
  <si>
    <t>TUBO PVC SDR-26 1/2x19</t>
  </si>
  <si>
    <t>239601000557</t>
  </si>
  <si>
    <t>LAMPARA LED 2X2</t>
  </si>
  <si>
    <t>231401001368</t>
  </si>
  <si>
    <t>PINO AMERICANO BRUTO TRATADO 4x4x10</t>
  </si>
  <si>
    <t>231401001369</t>
  </si>
  <si>
    <t>PINO AMERICANO TRATADO CLAVOT 1x6x16</t>
  </si>
  <si>
    <t>231401001370</t>
  </si>
  <si>
    <t>PINO AMERICANO BRUTO 2x4x14</t>
  </si>
  <si>
    <t>231401001371</t>
  </si>
  <si>
    <t>PINO AMERICANO BRUTO 1x4x14</t>
  </si>
  <si>
    <t>231401001372</t>
  </si>
  <si>
    <t>PINO AMERICANO BRUTO 2x8x14</t>
  </si>
  <si>
    <t>237102000293</t>
  </si>
  <si>
    <t>GALON DE GASOIL OPTIMO</t>
  </si>
  <si>
    <t>262101001373</t>
  </si>
  <si>
    <t>TELEVISOR TCL 85" CLASS S 4K UHD HDR LED SMART CON BASE DE PARED</t>
  </si>
  <si>
    <t>239601000333</t>
  </si>
  <si>
    <t>LAMPARA LED TIPO COBRA 200W</t>
  </si>
  <si>
    <t>239601000321</t>
  </si>
  <si>
    <t>239601001374</t>
  </si>
  <si>
    <t>APLIQUE DE PARED LED CUADRADO NEGRO DE 1 OJO</t>
  </si>
  <si>
    <t>OVICAPRIMIN GRANULADO 25KG</t>
  </si>
  <si>
    <t>236401000915</t>
  </si>
  <si>
    <t>SACO DE CALCIO</t>
  </si>
  <si>
    <t>234101000918</t>
  </si>
  <si>
    <t>231101000916</t>
  </si>
  <si>
    <t>SACO DE SAL MOLIDA</t>
  </si>
  <si>
    <t>231201000051</t>
  </si>
  <si>
    <t>SACO DE MAIZ MOLIDO QQ</t>
  </si>
  <si>
    <t>231101000914</t>
  </si>
  <si>
    <t>SACO DE SOYA QQ</t>
  </si>
  <si>
    <t>239801000833</t>
  </si>
  <si>
    <t>FILTRO DE AIRE CHEVROLET COLORADO 2020</t>
  </si>
  <si>
    <t>239801064016</t>
  </si>
  <si>
    <t>FILTRO DE AIRE MAZDA BT-50 2014-2015</t>
  </si>
  <si>
    <t>239801064007</t>
  </si>
  <si>
    <t>FILTRO DE AIRE NISSAN 2006</t>
  </si>
  <si>
    <t>239801000251</t>
  </si>
  <si>
    <t>FILTRO DE AIRE P/CAMIONETA NISSAN FRONTIER 2010</t>
  </si>
  <si>
    <t>239801000264</t>
  </si>
  <si>
    <t>FILTRO DE AIRE NISSAN X-TRAIL 2017</t>
  </si>
  <si>
    <t>239801000960</t>
  </si>
  <si>
    <t>FILTRO DE AIRE NISSAN FRONTIER 2016-2022</t>
  </si>
  <si>
    <t>239801000722</t>
  </si>
  <si>
    <t>FILTRO DE AIRE DE CABINA TOYOTA HILUX 2019 4X2 SENCILLA</t>
  </si>
  <si>
    <t>239801000018</t>
  </si>
  <si>
    <t>FILTRO DE AIRE CAMION HYUNDAI HD65</t>
  </si>
  <si>
    <t>239801001375</t>
  </si>
  <si>
    <t>FILTRO DE AIRE MITSUBISHI ROSA</t>
  </si>
  <si>
    <t>239801000966</t>
  </si>
  <si>
    <t>FILTRO DE CABINA CHEVROLET COLORADO 2020</t>
  </si>
  <si>
    <t>239801000963</t>
  </si>
  <si>
    <t>FILTRO DE AIRE DE CABINA NISSAN FRONTIER 2016-2022</t>
  </si>
  <si>
    <t>239801000851</t>
  </si>
  <si>
    <t>FILTRO DE CABINA PARA CAMIONETA JMC 2017</t>
  </si>
  <si>
    <t>239801000830</t>
  </si>
  <si>
    <t>FILTRO DE CABINA TOYOTA HILUX 2014-2015</t>
  </si>
  <si>
    <t>239801000247</t>
  </si>
  <si>
    <t>FILTRO DE AIRE PARA CMIONETA JMC 2017</t>
  </si>
  <si>
    <t>239801064028</t>
  </si>
  <si>
    <t>FILTRO DE AIRE TOYOTA HILUX 2001</t>
  </si>
  <si>
    <t>239801064025</t>
  </si>
  <si>
    <t>FILTRO DE AIRE TOYOTA HILUX 4X4 2015</t>
  </si>
  <si>
    <t>239801000719</t>
  </si>
  <si>
    <t>FILTRO DE AIRE TOYOTA HILUX 2019 4X2 SENCILLA</t>
  </si>
  <si>
    <t>239801000832</t>
  </si>
  <si>
    <t>FILTRO DE AIRE AUTOBUS TOYOTA COASTER 2018</t>
  </si>
  <si>
    <t>239801064013</t>
  </si>
  <si>
    <t>FILTRO DE AIRE ISUZU D-MAX 2011</t>
  </si>
  <si>
    <t>237105064003</t>
  </si>
  <si>
    <t>CUARTOS DE ACEITE 15W-40</t>
  </si>
  <si>
    <t>237105000956</t>
  </si>
  <si>
    <t>CUARTOS DE ACEITE 0W-20</t>
  </si>
  <si>
    <t>239801000965</t>
  </si>
  <si>
    <t>FILTRO DE GASOIL CHEVROLET COLORADO 2020</t>
  </si>
  <si>
    <t>239801064015</t>
  </si>
  <si>
    <t>FILTRO DE GASOIL MAZDA BT-50 2014-2015</t>
  </si>
  <si>
    <t>239801064006</t>
  </si>
  <si>
    <t>FILTRO DE GASOIL NISSAN 2006</t>
  </si>
  <si>
    <t>239801000253</t>
  </si>
  <si>
    <t>FILTRO DE GASOIL P/CAMIONETA NISSAN FRONTIER 2010-2011</t>
  </si>
  <si>
    <t>239801000962</t>
  </si>
  <si>
    <t>FILTRO DE GASOIL NISSAN FRONTIER 2016-2022</t>
  </si>
  <si>
    <t>239801000249</t>
  </si>
  <si>
    <t>FILTRO DE GASOIL PARA CAMIONETA JMC 2017</t>
  </si>
  <si>
    <t>239801064024</t>
  </si>
  <si>
    <t>FILTRO DE GASOIL TOYOTA HILUX 4X4 2015</t>
  </si>
  <si>
    <t>239801000721</t>
  </si>
  <si>
    <t>FILTRO DE GASOIL TOYOTA HILUX 2019 4X2 SENCILLA</t>
  </si>
  <si>
    <t>239801064012</t>
  </si>
  <si>
    <t>FILTRO DE GASOIL ISUZU D-MAX 2011</t>
  </si>
  <si>
    <t>239801000017</t>
  </si>
  <si>
    <t>FILTRO DE GASOIL P/CAMION HYUNDAI HD65</t>
  </si>
  <si>
    <t>239801001376</t>
  </si>
  <si>
    <t>FILTRO DE GASOIL MITSUBISHI ROSA</t>
  </si>
  <si>
    <t>239801064027</t>
  </si>
  <si>
    <t>FILTRO DE GASOIL HILUX 2001</t>
  </si>
  <si>
    <t>239801000834</t>
  </si>
  <si>
    <t>FILTRO DE ACEITE CHEVROLET COLORADO 2020</t>
  </si>
  <si>
    <t>239801064017</t>
  </si>
  <si>
    <t>FILTRO DE ACEITE MAZDA BT-50 2014-2015</t>
  </si>
  <si>
    <t>239801064008</t>
  </si>
  <si>
    <t>FILTRO DE ACEITE NISSAN 2006</t>
  </si>
  <si>
    <t>239801000252</t>
  </si>
  <si>
    <t>FILTRO DE ACEITE NISSAN FRONTIER 2010-2011</t>
  </si>
  <si>
    <t>239801000961</t>
  </si>
  <si>
    <t>FILTRO DE ACEITE NISSAN FRONTIER 2016-2022</t>
  </si>
  <si>
    <t>239801000248</t>
  </si>
  <si>
    <t>FILTRO DE ACEITE PARA CAMIONETA JMC 2017</t>
  </si>
  <si>
    <t>239801001377</t>
  </si>
  <si>
    <t>FILTRO DE ACEITE MITSUBISHI ROSA</t>
  </si>
  <si>
    <t>239801064029</t>
  </si>
  <si>
    <t>FILTRO DE ACEITE HILUX 2001</t>
  </si>
  <si>
    <t>239801064026</t>
  </si>
  <si>
    <t>FILTRO DE ACEITE TOYOTA HILUX 4X4 2015</t>
  </si>
  <si>
    <t>239801000720</t>
  </si>
  <si>
    <t>FILTRO DE ACEITE TOYOTA HILUX 2019 4X2 SENCILLA</t>
  </si>
  <si>
    <t>239801000852</t>
  </si>
  <si>
    <t>FILTRO DE ACEITE AUTOBUS TOYOTA COASTER 2018</t>
  </si>
  <si>
    <t>239801064014</t>
  </si>
  <si>
    <t>FILTRO DE ACEITE ISUZU D-MAX 2011</t>
  </si>
  <si>
    <t>239801000016</t>
  </si>
  <si>
    <t>FILTRO DE ACEITE P/CAMION HYUNDAI HD65</t>
  </si>
  <si>
    <t>123416001378</t>
  </si>
  <si>
    <t>BOMBA MOCHILA MARCA BELLOTA</t>
  </si>
  <si>
    <t>239801001379</t>
  </si>
  <si>
    <t>CIGÜEÑAL FORJADO HYUNDAI HD65</t>
  </si>
  <si>
    <t>239801001380</t>
  </si>
  <si>
    <t>JUEGO DE BABI DE BIELA HYUNDAI HD65</t>
  </si>
  <si>
    <t>239801001381</t>
  </si>
  <si>
    <t>JUEGO DE BABI DE CENTRO HYUNDAI HD65</t>
  </si>
  <si>
    <t>239801001382</t>
  </si>
  <si>
    <t>JUEGO DE ANILLA HYUNDAI HD65</t>
  </si>
  <si>
    <t>239801001383</t>
  </si>
  <si>
    <t>JUEGO DE MEDIA LUNA HYUNDAI HD65</t>
  </si>
  <si>
    <t>239801001384</t>
  </si>
  <si>
    <t>BOMBA DE LUBRICACION HYUNDAI HD65</t>
  </si>
  <si>
    <t>239801001385</t>
  </si>
  <si>
    <t>JUEGO DE JUNTA HYUNDAI HD65</t>
  </si>
  <si>
    <t>239801001386</t>
  </si>
  <si>
    <t>BIELA HYUNDAI HD65</t>
  </si>
  <si>
    <t>239301010009</t>
  </si>
  <si>
    <t>JERINGAS DE 10ML 21GA X 1 1/2"</t>
  </si>
  <si>
    <t>263201001389</t>
  </si>
  <si>
    <t>ERLENMEYER DE BOCA ANCHA 250mL PARA TRABAJO PESADO</t>
  </si>
  <si>
    <t>263201001390</t>
  </si>
  <si>
    <t>CAJA DE PIPETAS SEROLOGICAS DESECHABLES 500/1</t>
  </si>
  <si>
    <t>239301001391</t>
  </si>
  <si>
    <t>PAQ. DE CEPILLO DE BURETA Y PIPETA 12/1</t>
  </si>
  <si>
    <t>239301000614</t>
  </si>
  <si>
    <t>GRADILLA PARA TUBO DE ENSAYO EN ACERO INOXIDABLE 5x5</t>
  </si>
  <si>
    <t>239301010006</t>
  </si>
  <si>
    <t>JERINGA DE INSULINA U-100 1ML</t>
  </si>
  <si>
    <t>236102000856</t>
  </si>
  <si>
    <t>OXIDO DE CALCIO (CAL VIVA) EN SACOS DE 50 LB</t>
  </si>
  <si>
    <t>239905001392</t>
  </si>
  <si>
    <t>PALETAS DE MADERA 40x48x6</t>
  </si>
  <si>
    <t>239301010008</t>
  </si>
  <si>
    <t>JERINGA DE 5ML 22G X 1 1/2</t>
  </si>
  <si>
    <t>Enc. Int. De Almacén y Suministro</t>
  </si>
  <si>
    <t>Luis Michel Bonilla Nuñez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</si>
</sst>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_-&quot;RD$&quot;* #,##0.00_-;\-&quot;RD$&quot;* #,##0.00_-;_-&quot;RD$&quot;* &quot;-&quot;??_-;_-@_-"/>
    <numFmt numFmtId="167" formatCode="_(&quot;RD$&quot;* #,##0.00_);_(&quot;RD$&quot;* \(#,##0.00\);_(&quot;RD$&quot;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3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5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7">
    <xf numFmtId="0" fontId="0" fillId="0" borderId="0"/>
    <xf numFmtId="43" fontId="1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5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32">
    <xf numFmtId="0" fontId="0" fillId="0" borderId="0" xfId="0"/>
    <xf numFmtId="0" fontId="2" fillId="2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horizontal="center"/>
    </xf>
    <xf numFmtId="0" fontId="5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14" fontId="0" fillId="0" borderId="0" xfId="0" applyNumberFormat="1" applyAlignment="1">
      <alignment vertical="center"/>
    </xf>
    <xf numFmtId="0" fontId="0" fillId="0" borderId="0" xfId="0" applyAlignment="1">
      <alignment horizontal="center" vertical="center" wrapText="1"/>
    </xf>
    <xf numFmtId="49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7" fillId="3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" fontId="4" fillId="0" borderId="0" xfId="0" applyNumberFormat="1" applyFont="1" applyAlignment="1">
      <alignment horizontal="center" vertical="center" wrapText="1"/>
    </xf>
    <xf numFmtId="43" fontId="4" fillId="0" borderId="0" xfId="1" applyFont="1" applyFill="1" applyBorder="1" applyAlignment="1">
      <alignment vertical="center" wrapText="1"/>
    </xf>
    <xf numFmtId="14" fontId="0" fillId="0" borderId="0" xfId="0" applyNumberFormat="1"/>
    <xf numFmtId="14" fontId="0" fillId="0" borderId="0" xfId="0" applyNumberFormat="1" applyAlignment="1">
      <alignment horizontal="center" vertical="center" wrapText="1"/>
    </xf>
    <xf numFmtId="49" fontId="0" fillId="0" borderId="0" xfId="0" applyNumberFormat="1" applyAlignment="1">
      <alignment horizontal="center" vertical="center"/>
    </xf>
    <xf numFmtId="49" fontId="7" fillId="3" borderId="0" xfId="0" applyNumberFormat="1" applyFont="1" applyFill="1" applyAlignment="1">
      <alignment horizontal="center" vertical="center" wrapText="1"/>
    </xf>
    <xf numFmtId="43" fontId="0" fillId="0" borderId="0" xfId="1" applyFont="1" applyFill="1" applyBorder="1" applyAlignment="1">
      <alignment horizontal="center" vertical="center"/>
    </xf>
    <xf numFmtId="164" fontId="0" fillId="0" borderId="0" xfId="26" applyFont="1" applyFill="1" applyBorder="1" applyAlignment="1">
      <alignment horizontal="center" vertical="center"/>
    </xf>
    <xf numFmtId="43" fontId="0" fillId="0" borderId="0" xfId="1" applyFont="1" applyFill="1" applyBorder="1" applyAlignment="1">
      <alignment horizontal="center" vertical="center" wrapText="1"/>
    </xf>
    <xf numFmtId="43" fontId="7" fillId="3" borderId="0" xfId="1" applyFont="1" applyFill="1" applyBorder="1" applyAlignment="1">
      <alignment horizontal="center" vertical="center" wrapText="1"/>
    </xf>
    <xf numFmtId="164" fontId="0" fillId="0" borderId="0" xfId="26" applyFont="1" applyFill="1" applyBorder="1" applyAlignment="1">
      <alignment vertical="center" wrapText="1"/>
    </xf>
    <xf numFmtId="164" fontId="7" fillId="3" borderId="0" xfId="26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2" xfId="0" applyBorder="1" applyAlignment="1">
      <alignment horizontal="center"/>
    </xf>
    <xf numFmtId="0" fontId="3" fillId="2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5" fillId="2" borderId="0" xfId="0" applyFont="1" applyFill="1" applyAlignment="1">
      <alignment horizontal="center" vertical="center"/>
    </xf>
    <xf numFmtId="0" fontId="8" fillId="0" borderId="1" xfId="0" applyFont="1" applyBorder="1" applyAlignment="1">
      <alignment horizontal="center"/>
    </xf>
  </cellXfs>
  <cellStyles count="27">
    <cellStyle name="Millares" xfId="1" builtinId="3"/>
    <cellStyle name="Millares 2" xfId="4" xr:uid="{00000000-0005-0000-0000-000001000000}"/>
    <cellStyle name="Millares 2 2" xfId="7" xr:uid="{00000000-0005-0000-0000-000002000000}"/>
    <cellStyle name="Millares 2 3" xfId="9" xr:uid="{00000000-0005-0000-0000-000003000000}"/>
    <cellStyle name="Millares 2 4" xfId="11" xr:uid="{00000000-0005-0000-0000-000004000000}"/>
    <cellStyle name="Millares 2 5" xfId="13" xr:uid="{00000000-0005-0000-0000-000005000000}"/>
    <cellStyle name="Millares 2 6" xfId="15" xr:uid="{00000000-0005-0000-0000-000006000000}"/>
    <cellStyle name="Millares 2 7" xfId="17" xr:uid="{00000000-0005-0000-0000-000007000000}"/>
    <cellStyle name="Millares 2 8" xfId="21" xr:uid="{00000000-0005-0000-0000-000008000000}"/>
    <cellStyle name="Millares 3" xfId="3" xr:uid="{00000000-0005-0000-0000-000009000000}"/>
    <cellStyle name="Millares 4" xfId="20" xr:uid="{00000000-0005-0000-0000-00000A000000}"/>
    <cellStyle name="Millares 5" xfId="24" xr:uid="{00000000-0005-0000-0000-00000B000000}"/>
    <cellStyle name="Moneda" xfId="26" builtinId="4"/>
    <cellStyle name="Moneda 2" xfId="6" xr:uid="{00000000-0005-0000-0000-00000D000000}"/>
    <cellStyle name="Moneda 2 2" xfId="8" xr:uid="{00000000-0005-0000-0000-00000E000000}"/>
    <cellStyle name="Moneda 2 3" xfId="10" xr:uid="{00000000-0005-0000-0000-00000F000000}"/>
    <cellStyle name="Moneda 2 4" xfId="12" xr:uid="{00000000-0005-0000-0000-000010000000}"/>
    <cellStyle name="Moneda 2 5" xfId="14" xr:uid="{00000000-0005-0000-0000-000011000000}"/>
    <cellStyle name="Moneda 2 6" xfId="16" xr:uid="{00000000-0005-0000-0000-000012000000}"/>
    <cellStyle name="Moneda 2 7" xfId="18" xr:uid="{00000000-0005-0000-0000-000013000000}"/>
    <cellStyle name="Moneda 2 8" xfId="23" xr:uid="{00000000-0005-0000-0000-000014000000}"/>
    <cellStyle name="Moneda 3" xfId="5" xr:uid="{00000000-0005-0000-0000-000015000000}"/>
    <cellStyle name="Moneda 4" xfId="22" xr:uid="{00000000-0005-0000-0000-000016000000}"/>
    <cellStyle name="Moneda 5" xfId="25" xr:uid="{00000000-0005-0000-0000-000017000000}"/>
    <cellStyle name="Normal" xfId="0" builtinId="0"/>
    <cellStyle name="Normal 2" xfId="2" xr:uid="{00000000-0005-0000-0000-000019000000}"/>
    <cellStyle name="Normal 3" xfId="19" xr:uid="{00000000-0005-0000-0000-00001A000000}"/>
  </cellStyles>
  <dxfs count="45">
    <dxf>
      <numFmt numFmtId="164" formatCode="_(&quot;$&quot;* #,##0.00_);_(&quot;$&quot;* \(#,##0.00\);_(&quot;$&quot;* &quot;-&quot;??_);_(@_)"/>
    </dxf>
    <dxf>
      <numFmt numFmtId="30" formatCode="@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</dxf>
    <dxf>
      <numFmt numFmtId="164" formatCode="_(&quot;$&quot;* #,##0.00_);_(&quot;$&quot;* \(#,##0.00\);_(&quot;$&quot;* &quot;-&quot;??_);_(@_)"/>
    </dxf>
    <dxf>
      <numFmt numFmtId="30" formatCode="@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</dxf>
    <dxf>
      <numFmt numFmtId="164" formatCode="_(&quot;$&quot;* #,##0.00_);_(&quot;$&quot;* \(#,##0.00\);_(&quot;$&quot;* &quot;-&quot;??_);_(@_)"/>
    </dxf>
    <dxf>
      <numFmt numFmtId="30" formatCode="@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</dxf>
    <dxf>
      <numFmt numFmtId="164" formatCode="_(&quot;$&quot;* #,##0.00_);_(&quot;$&quot;* \(#,##0.00\);_(&quot;$&quot;* &quot;-&quot;??_);_(@_)"/>
    </dxf>
    <dxf>
      <numFmt numFmtId="30" formatCode="@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</dxf>
    <dxf>
      <numFmt numFmtId="164" formatCode="_(&quot;$&quot;* #,##0.00_);_(&quot;$&quot;* \(#,##0.00\);_(&quot;$&quot;* &quot;-&quot;??_);_(@_)"/>
    </dxf>
    <dxf>
      <numFmt numFmtId="30" formatCode="@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</dxf>
    <dxf>
      <numFmt numFmtId="164" formatCode="_(&quot;$&quot;* #,##0.00_);_(&quot;$&quot;* \(#,##0.00\);_(&quot;$&quot;* &quot;-&quot;??_);_(@_)"/>
    </dxf>
    <dxf>
      <numFmt numFmtId="30" formatCode="@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</dxf>
    <dxf>
      <numFmt numFmtId="164" formatCode="_(&quot;$&quot;* #,##0.00_);_(&quot;$&quot;* \(#,##0.00\);_(&quot;$&quot;* &quot;-&quot;??_);_(@_)"/>
    </dxf>
    <dxf>
      <numFmt numFmtId="30" formatCode="@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</dxf>
    <dxf>
      <numFmt numFmtId="164" formatCode="_(&quot;$&quot;* #,##0.00_);_(&quot;$&quot;* \(#,##0.00\);_(&quot;$&quot;* &quot;-&quot;??_);_(@_)"/>
    </dxf>
    <dxf>
      <numFmt numFmtId="30" formatCode="@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</dxf>
    <dxf>
      <numFmt numFmtId="164" formatCode="_(&quot;$&quot;* #,##0.00_);_(&quot;$&quot;* \(#,##0.00\);_(&quot;$&quot;* &quot;-&quot;??_);_(@_)"/>
    </dxf>
    <dxf>
      <numFmt numFmtId="30" formatCode="@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</dxf>
    <dxf>
      <numFmt numFmtId="164" formatCode="_(&quot;$&quot;* #,##0.00_);_(&quot;$&quot;* \(#,##0.00\);_(&quot;$&quot;* &quot;-&quot;??_);_(@_)"/>
    </dxf>
    <dxf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8" formatCode="d/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8" formatCode="d/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</dxf>
    <dxf>
      <numFmt numFmtId="164" formatCode="_(&quot;$&quot;* #,##0.00_);_(&quot;$&quot;* \(#,##0.00\);_(&quot;$&quot;* &quot;-&quot;??_);_(@_)"/>
    </dxf>
    <dxf>
      <numFmt numFmtId="30" formatCode="@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8" formatCode="d/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</dxf>
    <dxf>
      <numFmt numFmtId="30" formatCode="@"/>
    </dxf>
    <dxf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285750</xdr:colOff>
      <xdr:row>1</xdr:row>
      <xdr:rowOff>171450</xdr:rowOff>
    </xdr:from>
    <xdr:to>
      <xdr:col>6</xdr:col>
      <xdr:colOff>542925</xdr:colOff>
      <xdr:row>6</xdr:row>
      <xdr:rowOff>1776</xdr:rowOff>
    </xdr:to>
    <xdr:pic>
      <xdr:nvPicPr>
        <xdr:cNvPr id="2" name="WordPictureWatermark265047663" descr="Hoja Timbrada-02">
          <a:extLst>
            <a:ext uri="{FF2B5EF4-FFF2-40B4-BE49-F238E27FC236}">
              <a16:creationId xmlns:a16="http://schemas.microsoft.com/office/drawing/2014/main" id="{2C7D6168-C0DB-4FE4-BCDD-1592A7642C47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259" t="-1" r="8547" b="82013"/>
        <a:stretch/>
      </xdr:blipFill>
      <xdr:spPr bwMode="auto">
        <a:xfrm>
          <a:off x="1752600" y="361950"/>
          <a:ext cx="8086725" cy="21639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4876800</xdr:colOff>
      <xdr:row>1</xdr:row>
      <xdr:rowOff>38102</xdr:rowOff>
    </xdr:from>
    <xdr:to>
      <xdr:col>7</xdr:col>
      <xdr:colOff>371474</xdr:colOff>
      <xdr:row>5</xdr:row>
      <xdr:rowOff>1470134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1B1D041-D1D9-481B-932A-335051C07D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15325" y="228602"/>
          <a:ext cx="2247899" cy="219403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0000000}" name="Tabla7" displayName="Tabla7" ref="A11:J29" totalsRowShown="0" headerRowDxfId="44">
  <autoFilter ref="A11:J29" xr:uid="{00000000-0009-0000-0100-000007000000}"/>
  <tableColumns count="10">
    <tableColumn id="1" xr3:uid="{00000000-0010-0000-0000-000001000000}" name="Fecha de registro" dataDxfId="43"/>
    <tableColumn id="2" xr3:uid="{00000000-0010-0000-0000-000002000000}" name="Peridodo de adquisición" dataDxfId="42"/>
    <tableColumn id="3" xr3:uid="{00000000-0010-0000-0000-000003000000}" name="Codigo de Bienes Nacionales (si aplica)"/>
    <tableColumn id="4" xr3:uid="{00000000-0010-0000-0000-000004000000}" name="Codigo Institucional" dataDxfId="41"/>
    <tableColumn id="5" xr3:uid="{00000000-0010-0000-0000-000005000000}" name="Descripcion del activo o bien"/>
    <tableColumn id="6" xr3:uid="{00000000-0010-0000-0000-000006000000}" name="Cantidad" dataCellStyle="Millares"/>
    <tableColumn id="7" xr3:uid="{00000000-0010-0000-0000-000007000000}" name="Unidad de Medida"/>
    <tableColumn id="8" xr3:uid="{00000000-0010-0000-0000-000008000000}" name="Costo Unitario en RD$" dataCellStyle="Moneda"/>
    <tableColumn id="9" xr3:uid="{00000000-0010-0000-0000-000009000000}" name="Valor en RD$" dataCellStyle="Moneda">
      <calculatedColumnFormula>Tabla7[[#This Row],[Cantidad]]*Tabla7[[#This Row],[Costo Unitario en RD$]]</calculatedColumnFormula>
    </tableColumn>
    <tableColumn id="10" xr3:uid="{00000000-0010-0000-0000-00000A000000}" name="Existencia"/>
  </tableColumns>
  <tableStyleInfo name="TableStyleMedium1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1000000}" name="Tabla79" displayName="Tabla79" ref="A30:J48" totalsRowShown="0" headerRowDxfId="40">
  <autoFilter ref="A30:J48" xr:uid="{00000000-0009-0000-0100-000008000000}"/>
  <tableColumns count="10">
    <tableColumn id="1" xr3:uid="{00000000-0010-0000-0100-000001000000}" name="Fecha de registro" dataDxfId="39"/>
    <tableColumn id="2" xr3:uid="{00000000-0010-0000-0100-000002000000}" name="Peridodo de adquisición" dataDxfId="38"/>
    <tableColumn id="3" xr3:uid="{00000000-0010-0000-0100-000003000000}" name="Codigo de Bienes Nacionales (si aplica)"/>
    <tableColumn id="4" xr3:uid="{00000000-0010-0000-0100-000004000000}" name="Codigo Institucional" dataDxfId="37"/>
    <tableColumn id="5" xr3:uid="{00000000-0010-0000-0100-000005000000}" name="Descripcion del activo o bien"/>
    <tableColumn id="6" xr3:uid="{00000000-0010-0000-0100-000006000000}" name="Cantidad" dataCellStyle="Millares"/>
    <tableColumn id="7" xr3:uid="{00000000-0010-0000-0100-000007000000}" name="Unidad de Medida"/>
    <tableColumn id="8" xr3:uid="{00000000-0010-0000-0100-000008000000}" name="Costo Unitario en RD$" dataCellStyle="Moneda"/>
    <tableColumn id="9" xr3:uid="{00000000-0010-0000-0100-000009000000}" name="Valor en RD$" dataDxfId="36" dataCellStyle="Moneda">
      <calculatedColumnFormula>Tabla79[[#This Row],[Cantidad]]*Tabla79[[#This Row],[Costo Unitario en RD$]]</calculatedColumnFormula>
    </tableColumn>
    <tableColumn id="10" xr3:uid="{00000000-0010-0000-0100-00000A000000}" name="Existencia"/>
  </tableColumns>
  <tableStyleInfo name="TableStyleMedium15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2000000}" name="Tabla7910" displayName="Tabla7910" ref="A49:J67" totalsRowShown="0" headerRowDxfId="35">
  <autoFilter ref="A49:J67" xr:uid="{00000000-0009-0000-0100-000009000000}"/>
  <tableColumns count="10">
    <tableColumn id="1" xr3:uid="{00000000-0010-0000-0200-000001000000}" name="Fecha de registro" dataDxfId="34"/>
    <tableColumn id="2" xr3:uid="{00000000-0010-0000-0200-000002000000}" name="Peridodo de adquisición" dataDxfId="33"/>
    <tableColumn id="3" xr3:uid="{00000000-0010-0000-0200-000003000000}" name="Codigo de Bienes Nacionales (si aplica)"/>
    <tableColumn id="4" xr3:uid="{00000000-0010-0000-0200-000004000000}" name="Codigo Institucional" dataDxfId="32"/>
    <tableColumn id="5" xr3:uid="{00000000-0010-0000-0200-000005000000}" name="Descripcion del activo o bien"/>
    <tableColumn id="6" xr3:uid="{00000000-0010-0000-0200-000006000000}" name="Cantidad" dataCellStyle="Millares"/>
    <tableColumn id="7" xr3:uid="{00000000-0010-0000-0200-000007000000}" name="Unidad de Medida"/>
    <tableColumn id="8" xr3:uid="{00000000-0010-0000-0200-000008000000}" name="Costo Unitario en RD$" dataCellStyle="Moneda"/>
    <tableColumn id="9" xr3:uid="{00000000-0010-0000-0200-000009000000}" name="Valor en RD$" dataDxfId="31" dataCellStyle="Moneda">
      <calculatedColumnFormula>Tabla7910[[#This Row],[Cantidad]]*Tabla7910[[#This Row],[Costo Unitario en RD$]]</calculatedColumnFormula>
    </tableColumn>
    <tableColumn id="10" xr3:uid="{00000000-0010-0000-0200-00000A000000}" name="Existencia"/>
  </tableColumns>
  <tableStyleInfo name="TableStyleMedium15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3000000}" name="Tabla7911" displayName="Tabla7911" ref="A68:J86" totalsRowShown="0" headerRowDxfId="30">
  <autoFilter ref="A68:J86" xr:uid="{00000000-0009-0000-0100-00000A000000}"/>
  <tableColumns count="10">
    <tableColumn id="1" xr3:uid="{00000000-0010-0000-0300-000001000000}" name="Fecha de registro" dataDxfId="29"/>
    <tableColumn id="2" xr3:uid="{00000000-0010-0000-0300-000002000000}" name="Peridodo de adquisición" dataDxfId="28"/>
    <tableColumn id="3" xr3:uid="{00000000-0010-0000-0300-000003000000}" name="Codigo de Bienes Nacionales (si aplica)"/>
    <tableColumn id="4" xr3:uid="{00000000-0010-0000-0300-000004000000}" name="Codigo Institucional" dataDxfId="27"/>
    <tableColumn id="5" xr3:uid="{00000000-0010-0000-0300-000005000000}" name="Descripcion del activo o bien"/>
    <tableColumn id="6" xr3:uid="{00000000-0010-0000-0300-000006000000}" name="Cantidad" dataCellStyle="Millares"/>
    <tableColumn id="7" xr3:uid="{00000000-0010-0000-0300-000007000000}" name="Unidad de Medida"/>
    <tableColumn id="8" xr3:uid="{00000000-0010-0000-0300-000008000000}" name="Costo Unitario en RD$" dataCellStyle="Moneda"/>
    <tableColumn id="9" xr3:uid="{00000000-0010-0000-0300-000009000000}" name="Valor en RD$" dataDxfId="26" dataCellStyle="Moneda">
      <calculatedColumnFormula>Tabla7911[[#This Row],[Cantidad]]*Tabla7911[[#This Row],[Costo Unitario en RD$]]</calculatedColumnFormula>
    </tableColumn>
    <tableColumn id="10" xr3:uid="{00000000-0010-0000-0300-00000A000000}" name="Existencia"/>
  </tableColumns>
  <tableStyleInfo name="TableStyleMedium15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4000000}" name="Tabla7912" displayName="Tabla7912" ref="A87:J105" totalsRowShown="0" headerRowDxfId="25">
  <autoFilter ref="A87:J105" xr:uid="{00000000-0009-0000-0100-00000B000000}"/>
  <tableColumns count="10">
    <tableColumn id="1" xr3:uid="{00000000-0010-0000-0400-000001000000}" name="Fecha de registro" dataDxfId="24"/>
    <tableColumn id="2" xr3:uid="{00000000-0010-0000-0400-000002000000}" name="Peridodo de adquisición" dataDxfId="23"/>
    <tableColumn id="3" xr3:uid="{00000000-0010-0000-0400-000003000000}" name="Codigo de Bienes Nacionales (si aplica)"/>
    <tableColumn id="4" xr3:uid="{00000000-0010-0000-0400-000004000000}" name="Codigo Institucional" dataDxfId="22"/>
    <tableColumn id="5" xr3:uid="{00000000-0010-0000-0400-000005000000}" name="Descripcion del activo o bien"/>
    <tableColumn id="6" xr3:uid="{00000000-0010-0000-0400-000006000000}" name="Cantidad" dataCellStyle="Millares"/>
    <tableColumn id="7" xr3:uid="{00000000-0010-0000-0400-000007000000}" name="Unidad de Medida"/>
    <tableColumn id="8" xr3:uid="{00000000-0010-0000-0400-000008000000}" name="Costo Unitario en RD$" dataCellStyle="Moneda"/>
    <tableColumn id="9" xr3:uid="{00000000-0010-0000-0400-000009000000}" name="Valor en RD$" dataDxfId="21" dataCellStyle="Moneda">
      <calculatedColumnFormula>Tabla7912[[#This Row],[Cantidad]]*Tabla7912[[#This Row],[Costo Unitario en RD$]]</calculatedColumnFormula>
    </tableColumn>
    <tableColumn id="10" xr3:uid="{00000000-0010-0000-0400-00000A000000}" name="Existencia"/>
  </tableColumns>
  <tableStyleInfo name="TableStyleMedium15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5000000}" name="Tabla7913" displayName="Tabla7913" ref="A106:J124" totalsRowShown="0" headerRowDxfId="20">
  <autoFilter ref="A106:J124" xr:uid="{00000000-0009-0000-0100-00000C000000}"/>
  <tableColumns count="10">
    <tableColumn id="1" xr3:uid="{00000000-0010-0000-0500-000001000000}" name="Fecha de registro"/>
    <tableColumn id="2" xr3:uid="{00000000-0010-0000-0500-000002000000}" name="Peridodo de adquisición"/>
    <tableColumn id="3" xr3:uid="{00000000-0010-0000-0500-000003000000}" name="Codigo de Bienes Nacionales (si aplica)"/>
    <tableColumn id="4" xr3:uid="{00000000-0010-0000-0500-000004000000}" name="Codigo Institucional" dataDxfId="19"/>
    <tableColumn id="5" xr3:uid="{00000000-0010-0000-0500-000005000000}" name="Descripcion del activo o bien"/>
    <tableColumn id="6" xr3:uid="{00000000-0010-0000-0500-000006000000}" name="Cantidad" dataCellStyle="Millares"/>
    <tableColumn id="7" xr3:uid="{00000000-0010-0000-0500-000007000000}" name="Unidad de Medida"/>
    <tableColumn id="8" xr3:uid="{00000000-0010-0000-0500-000008000000}" name="Costo Unitario en RD$" dataCellStyle="Moneda"/>
    <tableColumn id="9" xr3:uid="{00000000-0010-0000-0500-000009000000}" name="Valor en RD$" dataDxfId="18" dataCellStyle="Moneda">
      <calculatedColumnFormula>Tabla7913[[#This Row],[Cantidad]]*Tabla7913[[#This Row],[Costo Unitario en RD$]]</calculatedColumnFormula>
    </tableColumn>
    <tableColumn id="10" xr3:uid="{00000000-0010-0000-0500-00000A000000}" name="Existencia"/>
  </tableColumns>
  <tableStyleInfo name="TableStyleMedium15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00000000-000C-0000-FFFF-FFFF06000000}" name="Tabla7914" displayName="Tabla7914" ref="A125:J143" totalsRowShown="0" headerRowDxfId="17">
  <autoFilter ref="A125:J143" xr:uid="{00000000-0009-0000-0100-00000D000000}"/>
  <tableColumns count="10">
    <tableColumn id="1" xr3:uid="{00000000-0010-0000-0600-000001000000}" name="Fecha de registro"/>
    <tableColumn id="2" xr3:uid="{00000000-0010-0000-0600-000002000000}" name="Peridodo de adquisición"/>
    <tableColumn id="3" xr3:uid="{00000000-0010-0000-0600-000003000000}" name="Codigo de Bienes Nacionales (si aplica)"/>
    <tableColumn id="4" xr3:uid="{00000000-0010-0000-0600-000004000000}" name="Codigo Institucional" dataDxfId="16"/>
    <tableColumn id="5" xr3:uid="{00000000-0010-0000-0600-000005000000}" name="Descripcion del activo o bien"/>
    <tableColumn id="6" xr3:uid="{00000000-0010-0000-0600-000006000000}" name="Cantidad" dataCellStyle="Millares"/>
    <tableColumn id="7" xr3:uid="{00000000-0010-0000-0600-000007000000}" name="Unidad de Medida"/>
    <tableColumn id="8" xr3:uid="{00000000-0010-0000-0600-000008000000}" name="Costo Unitario en RD$" dataCellStyle="Moneda"/>
    <tableColumn id="9" xr3:uid="{00000000-0010-0000-0600-000009000000}" name="Valor en RD$" dataDxfId="15" dataCellStyle="Moneda">
      <calculatedColumnFormula>Tabla7914[[#This Row],[Cantidad]]*Tabla7914[[#This Row],[Costo Unitario en RD$]]</calculatedColumnFormula>
    </tableColumn>
    <tableColumn id="10" xr3:uid="{00000000-0010-0000-0600-00000A000000}" name="Existencia"/>
  </tableColumns>
  <tableStyleInfo name="TableStyleMedium15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0000000-000C-0000-FFFF-FFFF07000000}" name="Tabla7915" displayName="Tabla7915" ref="A144:J162" totalsRowShown="0" headerRowDxfId="14">
  <autoFilter ref="A144:J162" xr:uid="{00000000-0009-0000-0100-00000E000000}"/>
  <tableColumns count="10">
    <tableColumn id="1" xr3:uid="{00000000-0010-0000-0700-000001000000}" name="Fecha de registro"/>
    <tableColumn id="2" xr3:uid="{00000000-0010-0000-0700-000002000000}" name="Peridodo de adquisición"/>
    <tableColumn id="3" xr3:uid="{00000000-0010-0000-0700-000003000000}" name="Codigo de Bienes Nacionales (si aplica)"/>
    <tableColumn id="4" xr3:uid="{00000000-0010-0000-0700-000004000000}" name="Codigo Institucional" dataDxfId="13"/>
    <tableColumn id="5" xr3:uid="{00000000-0010-0000-0700-000005000000}" name="Descripcion del activo o bien"/>
    <tableColumn id="6" xr3:uid="{00000000-0010-0000-0700-000006000000}" name="Cantidad" dataCellStyle="Millares"/>
    <tableColumn id="7" xr3:uid="{00000000-0010-0000-0700-000007000000}" name="Unidad de Medida"/>
    <tableColumn id="8" xr3:uid="{00000000-0010-0000-0700-000008000000}" name="Costo Unitario en RD$" dataCellStyle="Moneda"/>
    <tableColumn id="9" xr3:uid="{00000000-0010-0000-0700-000009000000}" name="Valor en RD$" dataDxfId="12" dataCellStyle="Moneda">
      <calculatedColumnFormula>Tabla7915[[#This Row],[Cantidad]]*Tabla7915[[#This Row],[Costo Unitario en RD$]]</calculatedColumnFormula>
    </tableColumn>
    <tableColumn id="10" xr3:uid="{00000000-0010-0000-0700-00000A000000}" name="Existencia"/>
  </tableColumns>
  <tableStyleInfo name="TableStyleMedium15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00000000-000C-0000-FFFF-FFFF08000000}" name="Tabla7916" displayName="Tabla7916" ref="A163:J181" totalsRowShown="0" headerRowDxfId="11">
  <autoFilter ref="A163:J181" xr:uid="{00000000-0009-0000-0100-00000F000000}"/>
  <tableColumns count="10">
    <tableColumn id="1" xr3:uid="{00000000-0010-0000-0800-000001000000}" name="Fecha de registro"/>
    <tableColumn id="2" xr3:uid="{00000000-0010-0000-0800-000002000000}" name="Peridodo de adquisición"/>
    <tableColumn id="3" xr3:uid="{00000000-0010-0000-0800-000003000000}" name="Codigo de Bienes Nacionales (si aplica)"/>
    <tableColumn id="4" xr3:uid="{00000000-0010-0000-0800-000004000000}" name="Codigo Institucional" dataDxfId="10"/>
    <tableColumn id="5" xr3:uid="{00000000-0010-0000-0800-000005000000}" name="Descripcion del activo o bien"/>
    <tableColumn id="6" xr3:uid="{00000000-0010-0000-0800-000006000000}" name="Cantidad" dataCellStyle="Millares"/>
    <tableColumn id="7" xr3:uid="{00000000-0010-0000-0800-000007000000}" name="Unidad de Medida"/>
    <tableColumn id="8" xr3:uid="{00000000-0010-0000-0800-000008000000}" name="Costo Unitario en RD$" dataCellStyle="Moneda"/>
    <tableColumn id="9" xr3:uid="{00000000-0010-0000-0800-000009000000}" name="Valor en RD$" dataDxfId="9" dataCellStyle="Moneda">
      <calculatedColumnFormula>Tabla7916[[#This Row],[Cantidad]]*Tabla7916[[#This Row],[Costo Unitario en RD$]]</calculatedColumnFormula>
    </tableColumn>
    <tableColumn id="10" xr3:uid="{00000000-0010-0000-0800-00000A000000}" name="Existencia"/>
  </tableColumns>
  <tableStyleInfo name="TableStyleMedium15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00000000-000C-0000-FFFF-FFFF09000000}" name="Tabla7917" displayName="Tabla7917" ref="A182:J200" totalsRowShown="0" headerRowDxfId="8">
  <autoFilter ref="A182:J200" xr:uid="{00000000-0009-0000-0100-000010000000}"/>
  <tableColumns count="10">
    <tableColumn id="1" xr3:uid="{00000000-0010-0000-0900-000001000000}" name="Fecha de registro"/>
    <tableColumn id="2" xr3:uid="{00000000-0010-0000-0900-000002000000}" name="Peridodo de adquisición"/>
    <tableColumn id="3" xr3:uid="{00000000-0010-0000-0900-000003000000}" name="Codigo de Bienes Nacionales (si aplica)"/>
    <tableColumn id="4" xr3:uid="{00000000-0010-0000-0900-000004000000}" name="Codigo Institucional" dataDxfId="7"/>
    <tableColumn id="5" xr3:uid="{00000000-0010-0000-0900-000005000000}" name="Descripcion del activo o bien"/>
    <tableColumn id="6" xr3:uid="{00000000-0010-0000-0900-000006000000}" name="Cantidad" dataCellStyle="Millares"/>
    <tableColumn id="7" xr3:uid="{00000000-0010-0000-0900-000007000000}" name="Unidad de Medida"/>
    <tableColumn id="8" xr3:uid="{00000000-0010-0000-0900-000008000000}" name="Costo Unitario en RD$" dataCellStyle="Moneda"/>
    <tableColumn id="9" xr3:uid="{00000000-0010-0000-0900-000009000000}" name="Valor en RD$" dataDxfId="6" dataCellStyle="Moneda">
      <calculatedColumnFormula>Tabla7917[[#This Row],[Cantidad]]*Tabla7917[[#This Row],[Costo Unitario en RD$]]</calculatedColumnFormula>
    </tableColumn>
    <tableColumn id="10" xr3:uid="{00000000-0010-0000-0900-00000A000000}" name="Existencia"/>
  </tableColumns>
  <tableStyleInfo name="TableStyleMedium15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00000000-000C-0000-FFFF-FFFF0A000000}" name="Tabla7918" displayName="Tabla7918" ref="A201:J219" totalsRowShown="0" headerRowDxfId="5">
  <autoFilter ref="A201:J219" xr:uid="{00000000-0009-0000-0100-000011000000}"/>
  <tableColumns count="10">
    <tableColumn id="1" xr3:uid="{00000000-0010-0000-0A00-000001000000}" name="Fecha de registro"/>
    <tableColumn id="2" xr3:uid="{00000000-0010-0000-0A00-000002000000}" name="Peridodo de adquisición"/>
    <tableColumn id="3" xr3:uid="{00000000-0010-0000-0A00-000003000000}" name="Codigo de Bienes Nacionales (si aplica)"/>
    <tableColumn id="4" xr3:uid="{00000000-0010-0000-0A00-000004000000}" name="Codigo Institucional" dataDxfId="4"/>
    <tableColumn id="5" xr3:uid="{00000000-0010-0000-0A00-000005000000}" name="Descripcion del activo o bien"/>
    <tableColumn id="6" xr3:uid="{00000000-0010-0000-0A00-000006000000}" name="Cantidad" dataCellStyle="Millares"/>
    <tableColumn id="7" xr3:uid="{00000000-0010-0000-0A00-000007000000}" name="Unidad de Medida"/>
    <tableColumn id="8" xr3:uid="{00000000-0010-0000-0A00-000008000000}" name="Costo Unitario en RD$" dataCellStyle="Moneda"/>
    <tableColumn id="9" xr3:uid="{00000000-0010-0000-0A00-000009000000}" name="Valor en RD$" dataDxfId="3" dataCellStyle="Moneda">
      <calculatedColumnFormula>Tabla7918[[#This Row],[Cantidad]]*Tabla7918[[#This Row],[Costo Unitario en RD$]]</calculatedColumnFormula>
    </tableColumn>
    <tableColumn id="10" xr3:uid="{00000000-0010-0000-0A00-00000A000000}" name="Existencia"/>
  </tableColumns>
  <tableStyleInfo name="TableStyleMedium15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00000000-000C-0000-FFFF-FFFF0B000000}" name="Tabla7919" displayName="Tabla7919" ref="A220:J230" totalsRowShown="0" headerRowDxfId="2">
  <autoFilter ref="A220:J230" xr:uid="{00000000-0009-0000-0100-000012000000}"/>
  <tableColumns count="10">
    <tableColumn id="1" xr3:uid="{00000000-0010-0000-0B00-000001000000}" name="Fecha de registro"/>
    <tableColumn id="2" xr3:uid="{00000000-0010-0000-0B00-000002000000}" name="Peridodo de adquisición"/>
    <tableColumn id="3" xr3:uid="{00000000-0010-0000-0B00-000003000000}" name="Codigo de Bienes Nacionales (si aplica)"/>
    <tableColumn id="4" xr3:uid="{00000000-0010-0000-0B00-000004000000}" name="Codigo Institucional" dataDxfId="1"/>
    <tableColumn id="5" xr3:uid="{00000000-0010-0000-0B00-000005000000}" name="Descripcion del activo o bien"/>
    <tableColumn id="6" xr3:uid="{00000000-0010-0000-0B00-000006000000}" name="Cantidad" dataCellStyle="Millares"/>
    <tableColumn id="7" xr3:uid="{00000000-0010-0000-0B00-000007000000}" name="Unidad de Medida"/>
    <tableColumn id="8" xr3:uid="{00000000-0010-0000-0B00-000008000000}" name="Costo Unitario en RD$" dataCellStyle="Moneda"/>
    <tableColumn id="9" xr3:uid="{00000000-0010-0000-0B00-000009000000}" name="Valor en RD$" dataDxfId="0" dataCellStyle="Moneda">
      <calculatedColumnFormula>Tabla7919[[#This Row],[Cantidad]]*Tabla7919[[#This Row],[Costo Unitario en RD$]]</calculatedColumnFormula>
    </tableColumn>
    <tableColumn id="10" xr3:uid="{00000000-0010-0000-0B00-00000A000000}" name="Existencia"/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6.xml"/><Relationship Id="rId13" Type="http://schemas.openxmlformats.org/officeDocument/2006/relationships/table" Target="../tables/table11.xml"/><Relationship Id="rId3" Type="http://schemas.openxmlformats.org/officeDocument/2006/relationships/table" Target="../tables/table1.xml"/><Relationship Id="rId7" Type="http://schemas.openxmlformats.org/officeDocument/2006/relationships/table" Target="../tables/table5.xml"/><Relationship Id="rId12" Type="http://schemas.openxmlformats.org/officeDocument/2006/relationships/table" Target="../tables/table10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4.xml"/><Relationship Id="rId11" Type="http://schemas.openxmlformats.org/officeDocument/2006/relationships/table" Target="../tables/table9.xml"/><Relationship Id="rId5" Type="http://schemas.openxmlformats.org/officeDocument/2006/relationships/table" Target="../tables/table3.xml"/><Relationship Id="rId10" Type="http://schemas.openxmlformats.org/officeDocument/2006/relationships/table" Target="../tables/table8.xml"/><Relationship Id="rId4" Type="http://schemas.openxmlformats.org/officeDocument/2006/relationships/table" Target="../tables/table2.xml"/><Relationship Id="rId9" Type="http://schemas.openxmlformats.org/officeDocument/2006/relationships/table" Target="../tables/table7.xml"/><Relationship Id="rId14" Type="http://schemas.openxmlformats.org/officeDocument/2006/relationships/table" Target="../tables/table1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55"/>
  <sheetViews>
    <sheetView tabSelected="1" topLeftCell="A6" zoomScaleNormal="100" workbookViewId="0">
      <selection activeCell="E237" sqref="E237"/>
    </sheetView>
  </sheetViews>
  <sheetFormatPr baseColWidth="10" defaultColWidth="11.42578125" defaultRowHeight="15" x14ac:dyDescent="0.25"/>
  <cols>
    <col min="1" max="1" width="13.42578125" bestFit="1" customWidth="1"/>
    <col min="2" max="2" width="11.5703125" customWidth="1"/>
    <col min="3" max="3" width="16.28515625" customWidth="1"/>
    <col min="4" max="4" width="13.140625" customWidth="1"/>
    <col min="5" max="5" width="74.7109375" customWidth="1"/>
    <col min="6" max="6" width="13.85546875" bestFit="1" customWidth="1"/>
    <col min="7" max="7" width="12.7109375" customWidth="1"/>
    <col min="8" max="8" width="13.5703125" bestFit="1" customWidth="1"/>
    <col min="9" max="9" width="14.28515625" customWidth="1"/>
    <col min="10" max="10" width="12.28515625" customWidth="1"/>
  </cols>
  <sheetData>
    <row r="1" spans="1:12" x14ac:dyDescent="0.25">
      <c r="A1" s="29"/>
      <c r="B1" s="29"/>
      <c r="C1" s="29"/>
      <c r="D1" s="29"/>
      <c r="E1" s="29"/>
      <c r="F1" s="29"/>
      <c r="G1" s="29"/>
      <c r="H1" s="29"/>
      <c r="I1" s="29"/>
      <c r="J1" s="3"/>
    </row>
    <row r="2" spans="1:12" x14ac:dyDescent="0.25">
      <c r="A2" s="29"/>
      <c r="B2" s="29"/>
      <c r="C2" s="29"/>
      <c r="D2" s="29"/>
      <c r="E2" s="29"/>
      <c r="F2" s="29"/>
      <c r="G2" s="29"/>
      <c r="H2" s="29"/>
      <c r="I2" s="29"/>
      <c r="J2" s="3"/>
    </row>
    <row r="3" spans="1:12" x14ac:dyDescent="0.25">
      <c r="A3" s="29"/>
      <c r="B3" s="29"/>
      <c r="C3" s="29"/>
      <c r="D3" s="29"/>
      <c r="E3" s="29"/>
      <c r="F3" s="29"/>
      <c r="G3" s="29"/>
      <c r="H3" s="29"/>
      <c r="I3" s="29"/>
      <c r="J3" s="3"/>
    </row>
    <row r="4" spans="1:12" x14ac:dyDescent="0.25">
      <c r="A4" s="29"/>
      <c r="B4" s="29"/>
      <c r="C4" s="29"/>
      <c r="D4" s="29"/>
      <c r="E4" s="29"/>
      <c r="F4" s="29"/>
      <c r="G4" s="29"/>
      <c r="H4" s="29"/>
      <c r="I4" s="29"/>
      <c r="J4" s="3"/>
    </row>
    <row r="5" spans="1:12" x14ac:dyDescent="0.25">
      <c r="A5" s="29"/>
      <c r="B5" s="29"/>
      <c r="C5" s="29"/>
      <c r="D5" s="29"/>
      <c r="E5" s="29"/>
      <c r="F5" s="29"/>
      <c r="G5" s="29"/>
      <c r="H5" s="29"/>
      <c r="I5" s="29"/>
      <c r="J5" s="3"/>
    </row>
    <row r="6" spans="1:12" ht="123.75" customHeight="1" x14ac:dyDescent="0.25">
      <c r="A6" s="29"/>
      <c r="B6" s="29"/>
      <c r="C6" s="29"/>
      <c r="D6" s="29"/>
      <c r="E6" s="29"/>
      <c r="F6" s="29"/>
      <c r="G6" s="29"/>
      <c r="H6" s="29"/>
      <c r="I6" s="29"/>
      <c r="J6" s="3"/>
    </row>
    <row r="7" spans="1:12" ht="18.75" customHeight="1" x14ac:dyDescent="0.25">
      <c r="A7" s="30" t="s">
        <v>4</v>
      </c>
      <c r="B7" s="30"/>
      <c r="C7" s="30"/>
      <c r="D7" s="30"/>
      <c r="E7" s="30"/>
      <c r="F7" s="30"/>
      <c r="G7" s="30"/>
      <c r="H7" s="30"/>
      <c r="I7" s="30"/>
      <c r="J7" s="4"/>
    </row>
    <row r="8" spans="1:12" ht="15.75" x14ac:dyDescent="0.25">
      <c r="A8" s="28" t="s">
        <v>5</v>
      </c>
      <c r="B8" s="28"/>
      <c r="C8" s="28"/>
      <c r="D8" s="28"/>
      <c r="E8" s="28"/>
      <c r="F8" s="28"/>
      <c r="G8" s="28"/>
      <c r="H8" s="28"/>
      <c r="I8" s="28"/>
      <c r="J8" s="5"/>
    </row>
    <row r="10" spans="1:12" ht="15" customHeight="1" x14ac:dyDescent="0.25">
      <c r="A10" s="28" t="s">
        <v>14</v>
      </c>
      <c r="B10" s="28"/>
      <c r="C10" s="28"/>
      <c r="D10" s="28"/>
      <c r="E10" s="28"/>
      <c r="F10" s="28"/>
      <c r="G10" s="28"/>
      <c r="H10" s="28"/>
      <c r="I10" s="28"/>
      <c r="J10" s="28"/>
    </row>
    <row r="11" spans="1:12" s="2" customFormat="1" ht="54" customHeight="1" x14ac:dyDescent="0.25">
      <c r="A11" s="11" t="s">
        <v>0</v>
      </c>
      <c r="B11" s="11" t="s">
        <v>6</v>
      </c>
      <c r="C11" s="11" t="s">
        <v>15</v>
      </c>
      <c r="D11" s="11" t="s">
        <v>16</v>
      </c>
      <c r="E11" s="11" t="s">
        <v>1</v>
      </c>
      <c r="F11" s="11" t="s">
        <v>13</v>
      </c>
      <c r="G11" s="11" t="s">
        <v>17</v>
      </c>
      <c r="H11" s="11" t="s">
        <v>18</v>
      </c>
      <c r="I11" s="11" t="s">
        <v>2</v>
      </c>
      <c r="J11" s="11" t="s">
        <v>7</v>
      </c>
      <c r="K11" s="1"/>
      <c r="L11" s="1"/>
    </row>
    <row r="12" spans="1:12" s="2" customFormat="1" ht="18" customHeight="1" x14ac:dyDescent="0.25">
      <c r="A12" s="25">
        <v>45659</v>
      </c>
      <c r="B12" s="16">
        <v>45659</v>
      </c>
      <c r="C12" s="10"/>
      <c r="D12" s="17" t="s">
        <v>100</v>
      </c>
      <c r="E12" s="9" t="s">
        <v>19</v>
      </c>
      <c r="F12" s="19">
        <v>300</v>
      </c>
      <c r="G12" s="10" t="s">
        <v>3</v>
      </c>
      <c r="H12" s="20">
        <v>1890</v>
      </c>
      <c r="I12" s="20">
        <f>Tabla7[[#This Row],[Cantidad]]*Tabla7[[#This Row],[Costo Unitario en RD$]]</f>
        <v>567000</v>
      </c>
      <c r="J12" s="10">
        <v>0</v>
      </c>
      <c r="K12" s="1"/>
      <c r="L12" s="1"/>
    </row>
    <row r="13" spans="1:12" s="2" customFormat="1" ht="18" customHeight="1" x14ac:dyDescent="0.25">
      <c r="A13" s="25">
        <v>45659</v>
      </c>
      <c r="B13" s="16">
        <v>45659</v>
      </c>
      <c r="C13" s="10"/>
      <c r="D13" s="17" t="s">
        <v>101</v>
      </c>
      <c r="E13" s="9" t="s">
        <v>20</v>
      </c>
      <c r="F13" s="19">
        <v>300</v>
      </c>
      <c r="G13" s="10" t="s">
        <v>3</v>
      </c>
      <c r="H13" s="20">
        <v>1890</v>
      </c>
      <c r="I13" s="20">
        <f>Tabla7[[#This Row],[Cantidad]]*Tabla7[[#This Row],[Costo Unitario en RD$]]</f>
        <v>567000</v>
      </c>
      <c r="J13" s="10">
        <v>0</v>
      </c>
      <c r="K13" s="1"/>
      <c r="L13" s="1"/>
    </row>
    <row r="14" spans="1:12" s="1" customFormat="1" ht="17.100000000000001" customHeight="1" x14ac:dyDescent="0.25">
      <c r="A14" s="25">
        <v>45659</v>
      </c>
      <c r="B14" s="16">
        <v>45659</v>
      </c>
      <c r="C14" s="7"/>
      <c r="D14" s="8" t="s">
        <v>102</v>
      </c>
      <c r="E14" s="9" t="s">
        <v>21</v>
      </c>
      <c r="F14" s="21">
        <v>300</v>
      </c>
      <c r="G14" s="7" t="s">
        <v>3</v>
      </c>
      <c r="H14" s="23">
        <v>1890</v>
      </c>
      <c r="I14" s="23">
        <f>Tabla7[[#This Row],[Cantidad]]*Tabla7[[#This Row],[Costo Unitario en RD$]]</f>
        <v>567000</v>
      </c>
      <c r="J14" s="7">
        <v>0</v>
      </c>
    </row>
    <row r="15" spans="1:12" s="1" customFormat="1" ht="17.100000000000001" customHeight="1" x14ac:dyDescent="0.25">
      <c r="A15" s="25">
        <v>45659</v>
      </c>
      <c r="B15" s="25">
        <v>45659</v>
      </c>
      <c r="C15" s="7"/>
      <c r="D15" s="8" t="s">
        <v>103</v>
      </c>
      <c r="E15" s="9" t="s">
        <v>22</v>
      </c>
      <c r="F15" s="21">
        <v>20</v>
      </c>
      <c r="G15" s="7" t="s">
        <v>3</v>
      </c>
      <c r="H15" s="23">
        <v>200305</v>
      </c>
      <c r="I15" s="23">
        <f>Tabla7[[#This Row],[Cantidad]]*Tabla7[[#This Row],[Costo Unitario en RD$]]</f>
        <v>4006100</v>
      </c>
      <c r="J15" s="7">
        <v>15</v>
      </c>
    </row>
    <row r="16" spans="1:12" s="1" customFormat="1" ht="17.100000000000001" customHeight="1" x14ac:dyDescent="0.25">
      <c r="A16" s="25">
        <v>45659</v>
      </c>
      <c r="B16" s="25">
        <v>45659</v>
      </c>
      <c r="C16" s="7"/>
      <c r="D16" s="8" t="s">
        <v>103</v>
      </c>
      <c r="E16" s="9" t="s">
        <v>22</v>
      </c>
      <c r="F16" s="21">
        <v>1</v>
      </c>
      <c r="G16" s="7" t="s">
        <v>3</v>
      </c>
      <c r="H16" s="23">
        <v>200305</v>
      </c>
      <c r="I16" s="23">
        <f>Tabla7[[#This Row],[Cantidad]]*Tabla7[[#This Row],[Costo Unitario en RD$]]</f>
        <v>200305</v>
      </c>
      <c r="J16" s="7">
        <v>15</v>
      </c>
    </row>
    <row r="17" spans="1:12" s="1" customFormat="1" ht="17.100000000000001" customHeight="1" x14ac:dyDescent="0.25">
      <c r="A17" s="25">
        <v>45659</v>
      </c>
      <c r="B17" s="25">
        <v>45659</v>
      </c>
      <c r="C17" s="7"/>
      <c r="D17" s="8" t="s">
        <v>104</v>
      </c>
      <c r="E17" s="9" t="s">
        <v>23</v>
      </c>
      <c r="F17" s="21">
        <v>40</v>
      </c>
      <c r="G17" s="7" t="s">
        <v>3</v>
      </c>
      <c r="H17" s="23">
        <v>1723.1</v>
      </c>
      <c r="I17" s="23">
        <f>Tabla7[[#This Row],[Cantidad]]*Tabla7[[#This Row],[Costo Unitario en RD$]]</f>
        <v>68924</v>
      </c>
      <c r="J17" s="7">
        <v>0</v>
      </c>
    </row>
    <row r="18" spans="1:12" s="1" customFormat="1" ht="17.100000000000001" customHeight="1" x14ac:dyDescent="0.25">
      <c r="A18" s="25">
        <v>45659</v>
      </c>
      <c r="B18" s="25">
        <v>45659</v>
      </c>
      <c r="C18" s="7"/>
      <c r="D18" s="8" t="s">
        <v>105</v>
      </c>
      <c r="E18" s="9" t="s">
        <v>24</v>
      </c>
      <c r="F18" s="21">
        <v>60</v>
      </c>
      <c r="G18" s="7" t="s">
        <v>3</v>
      </c>
      <c r="H18" s="23">
        <v>1723.1</v>
      </c>
      <c r="I18" s="23">
        <f>Tabla7[[#This Row],[Cantidad]]*Tabla7[[#This Row],[Costo Unitario en RD$]]</f>
        <v>103386</v>
      </c>
      <c r="J18" s="7">
        <v>0</v>
      </c>
    </row>
    <row r="19" spans="1:12" s="1" customFormat="1" ht="17.100000000000001" customHeight="1" x14ac:dyDescent="0.25">
      <c r="A19" s="25">
        <v>45660</v>
      </c>
      <c r="B19" s="25">
        <v>45660</v>
      </c>
      <c r="C19" s="7"/>
      <c r="D19" s="8" t="s">
        <v>106</v>
      </c>
      <c r="E19" s="9" t="s">
        <v>25</v>
      </c>
      <c r="F19" s="21">
        <v>1</v>
      </c>
      <c r="G19" s="7" t="s">
        <v>3</v>
      </c>
      <c r="H19" s="23">
        <v>3776</v>
      </c>
      <c r="I19" s="23">
        <f>Tabla7[[#This Row],[Cantidad]]*Tabla7[[#This Row],[Costo Unitario en RD$]]</f>
        <v>3776</v>
      </c>
      <c r="J19" s="7">
        <v>1</v>
      </c>
    </row>
    <row r="20" spans="1:12" s="1" customFormat="1" ht="17.100000000000001" customHeight="1" x14ac:dyDescent="0.25">
      <c r="A20" s="25">
        <v>45660</v>
      </c>
      <c r="B20" s="25">
        <v>45660</v>
      </c>
      <c r="C20" s="7"/>
      <c r="D20" s="8" t="s">
        <v>112</v>
      </c>
      <c r="E20" s="9" t="s">
        <v>26</v>
      </c>
      <c r="F20" s="21">
        <v>1</v>
      </c>
      <c r="G20" s="7" t="s">
        <v>3</v>
      </c>
      <c r="H20" s="23">
        <v>7670</v>
      </c>
      <c r="I20" s="23">
        <f>Tabla7[[#This Row],[Cantidad]]*Tabla7[[#This Row],[Costo Unitario en RD$]]</f>
        <v>7670</v>
      </c>
      <c r="J20" s="7">
        <v>1</v>
      </c>
    </row>
    <row r="21" spans="1:12" s="1" customFormat="1" ht="17.100000000000001" customHeight="1" x14ac:dyDescent="0.25">
      <c r="A21" s="25">
        <v>45660</v>
      </c>
      <c r="B21" s="25">
        <v>45660</v>
      </c>
      <c r="C21" s="7"/>
      <c r="D21" s="8" t="s">
        <v>110</v>
      </c>
      <c r="E21" s="9" t="s">
        <v>27</v>
      </c>
      <c r="F21" s="21">
        <v>2</v>
      </c>
      <c r="G21" s="7" t="s">
        <v>3</v>
      </c>
      <c r="H21" s="23">
        <v>531</v>
      </c>
      <c r="I21" s="23">
        <f>Tabla7[[#This Row],[Cantidad]]*Tabla7[[#This Row],[Costo Unitario en RD$]]</f>
        <v>1062</v>
      </c>
      <c r="J21" s="7">
        <v>2</v>
      </c>
    </row>
    <row r="22" spans="1:12" s="1" customFormat="1" ht="17.100000000000001" customHeight="1" x14ac:dyDescent="0.25">
      <c r="A22" s="25">
        <v>45660</v>
      </c>
      <c r="B22" s="25">
        <v>45660</v>
      </c>
      <c r="C22" s="7"/>
      <c r="D22" s="8" t="s">
        <v>113</v>
      </c>
      <c r="E22" s="9" t="s">
        <v>28</v>
      </c>
      <c r="F22" s="21">
        <v>2</v>
      </c>
      <c r="G22" s="7" t="s">
        <v>3</v>
      </c>
      <c r="H22" s="23">
        <v>23010</v>
      </c>
      <c r="I22" s="23">
        <f>Tabla7[[#This Row],[Cantidad]]*Tabla7[[#This Row],[Costo Unitario en RD$]]</f>
        <v>46020</v>
      </c>
      <c r="J22" s="7">
        <v>2</v>
      </c>
    </row>
    <row r="23" spans="1:12" s="1" customFormat="1" ht="17.100000000000001" customHeight="1" x14ac:dyDescent="0.25">
      <c r="A23" s="25">
        <v>45660</v>
      </c>
      <c r="B23" s="25">
        <v>45660</v>
      </c>
      <c r="C23" s="7"/>
      <c r="D23" s="8" t="s">
        <v>107</v>
      </c>
      <c r="E23" s="9" t="s">
        <v>29</v>
      </c>
      <c r="F23" s="21">
        <v>24</v>
      </c>
      <c r="G23" s="7" t="s">
        <v>3</v>
      </c>
      <c r="H23" s="23">
        <v>413</v>
      </c>
      <c r="I23" s="23">
        <f>Tabla7[[#This Row],[Cantidad]]*Tabla7[[#This Row],[Costo Unitario en RD$]]</f>
        <v>9912</v>
      </c>
      <c r="J23" s="7">
        <v>86</v>
      </c>
    </row>
    <row r="24" spans="1:12" s="1" customFormat="1" ht="17.100000000000001" customHeight="1" x14ac:dyDescent="0.25">
      <c r="A24" s="25">
        <v>45660</v>
      </c>
      <c r="B24" s="25">
        <v>45660</v>
      </c>
      <c r="C24" s="7"/>
      <c r="D24" s="8" t="s">
        <v>114</v>
      </c>
      <c r="E24" s="9" t="s">
        <v>30</v>
      </c>
      <c r="F24" s="21">
        <v>1</v>
      </c>
      <c r="G24" s="7" t="s">
        <v>3</v>
      </c>
      <c r="H24" s="23">
        <v>4484</v>
      </c>
      <c r="I24" s="23">
        <f>Tabla7[[#This Row],[Cantidad]]*Tabla7[[#This Row],[Costo Unitario en RD$]]</f>
        <v>4484</v>
      </c>
      <c r="J24" s="7">
        <v>1</v>
      </c>
    </row>
    <row r="25" spans="1:12" s="1" customFormat="1" ht="17.100000000000001" customHeight="1" x14ac:dyDescent="0.25">
      <c r="A25" s="25">
        <v>45660</v>
      </c>
      <c r="B25" s="25">
        <v>45660</v>
      </c>
      <c r="C25" s="7"/>
      <c r="D25" s="8" t="s">
        <v>115</v>
      </c>
      <c r="E25" s="9" t="s">
        <v>31</v>
      </c>
      <c r="F25" s="21">
        <v>1</v>
      </c>
      <c r="G25" s="7" t="s">
        <v>3</v>
      </c>
      <c r="H25" s="23">
        <v>4602</v>
      </c>
      <c r="I25" s="23">
        <f>Tabla7[[#This Row],[Cantidad]]*Tabla7[[#This Row],[Costo Unitario en RD$]]</f>
        <v>4602</v>
      </c>
      <c r="J25" s="7">
        <v>1</v>
      </c>
    </row>
    <row r="26" spans="1:12" s="1" customFormat="1" ht="17.100000000000001" customHeight="1" x14ac:dyDescent="0.25">
      <c r="A26" s="25">
        <v>45660</v>
      </c>
      <c r="B26" s="25">
        <v>45660</v>
      </c>
      <c r="C26" s="7"/>
      <c r="D26" s="8" t="s">
        <v>116</v>
      </c>
      <c r="E26" s="9" t="s">
        <v>32</v>
      </c>
      <c r="F26" s="21">
        <v>1</v>
      </c>
      <c r="G26" s="7" t="s">
        <v>3</v>
      </c>
      <c r="H26" s="23">
        <v>9440</v>
      </c>
      <c r="I26" s="23">
        <f>Tabla7[[#This Row],[Cantidad]]*Tabla7[[#This Row],[Costo Unitario en RD$]]</f>
        <v>9440</v>
      </c>
      <c r="J26" s="7">
        <v>1</v>
      </c>
    </row>
    <row r="27" spans="1:12" s="1" customFormat="1" ht="17.100000000000001" customHeight="1" x14ac:dyDescent="0.25">
      <c r="A27" s="25">
        <v>45660</v>
      </c>
      <c r="B27" s="25">
        <v>45660</v>
      </c>
      <c r="C27" s="7"/>
      <c r="D27" s="8" t="s">
        <v>111</v>
      </c>
      <c r="E27" s="9" t="s">
        <v>33</v>
      </c>
      <c r="F27" s="21">
        <v>1</v>
      </c>
      <c r="G27" s="7" t="s">
        <v>3</v>
      </c>
      <c r="H27" s="23">
        <v>531</v>
      </c>
      <c r="I27" s="23">
        <f>Tabla7[[#This Row],[Cantidad]]*Tabla7[[#This Row],[Costo Unitario en RD$]]</f>
        <v>531</v>
      </c>
      <c r="J27" s="7">
        <v>5</v>
      </c>
    </row>
    <row r="28" spans="1:12" s="1" customFormat="1" ht="17.100000000000001" customHeight="1" x14ac:dyDescent="0.25">
      <c r="A28" s="25">
        <v>45660</v>
      </c>
      <c r="B28" s="25">
        <v>45660</v>
      </c>
      <c r="C28" s="7"/>
      <c r="D28" s="8" t="s">
        <v>108</v>
      </c>
      <c r="E28" s="9" t="s">
        <v>34</v>
      </c>
      <c r="F28" s="21">
        <v>1</v>
      </c>
      <c r="G28" s="7" t="s">
        <v>3</v>
      </c>
      <c r="H28" s="23">
        <v>5310</v>
      </c>
      <c r="I28" s="23">
        <f>Tabla7[[#This Row],[Cantidad]]*Tabla7[[#This Row],[Costo Unitario en RD$]]</f>
        <v>5310</v>
      </c>
      <c r="J28" s="7">
        <v>0</v>
      </c>
    </row>
    <row r="29" spans="1:12" s="1" customFormat="1" ht="16.5" x14ac:dyDescent="0.25">
      <c r="A29" s="25">
        <v>45660</v>
      </c>
      <c r="B29" s="25">
        <v>45660</v>
      </c>
      <c r="C29" s="7"/>
      <c r="D29" s="8" t="s">
        <v>109</v>
      </c>
      <c r="E29" s="9" t="s">
        <v>10</v>
      </c>
      <c r="F29" s="21">
        <v>1</v>
      </c>
      <c r="G29" s="7" t="s">
        <v>3</v>
      </c>
      <c r="H29" s="23">
        <v>5310</v>
      </c>
      <c r="I29" s="23">
        <f>Tabla7[[#This Row],[Cantidad]]*Tabla7[[#This Row],[Costo Unitario en RD$]]</f>
        <v>5310</v>
      </c>
      <c r="J29" s="7">
        <v>1</v>
      </c>
    </row>
    <row r="30" spans="1:12" s="2" customFormat="1" ht="54" customHeight="1" x14ac:dyDescent="0.25">
      <c r="A30" s="11" t="s">
        <v>0</v>
      </c>
      <c r="B30" s="11" t="s">
        <v>6</v>
      </c>
      <c r="C30" s="11" t="s">
        <v>15</v>
      </c>
      <c r="D30" s="18" t="s">
        <v>16</v>
      </c>
      <c r="E30" s="11" t="s">
        <v>1</v>
      </c>
      <c r="F30" s="22" t="s">
        <v>13</v>
      </c>
      <c r="G30" s="11" t="s">
        <v>17</v>
      </c>
      <c r="H30" s="24" t="s">
        <v>18</v>
      </c>
      <c r="I30" s="24" t="s">
        <v>2</v>
      </c>
      <c r="J30" s="11" t="s">
        <v>7</v>
      </c>
      <c r="K30" s="1"/>
      <c r="L30" s="1"/>
    </row>
    <row r="31" spans="1:12" s="2" customFormat="1" ht="18" customHeight="1" x14ac:dyDescent="0.25">
      <c r="A31" s="25">
        <v>45660</v>
      </c>
      <c r="B31" s="25">
        <v>45660</v>
      </c>
      <c r="C31" s="10"/>
      <c r="D31" s="17" t="s">
        <v>117</v>
      </c>
      <c r="E31" s="26" t="s">
        <v>35</v>
      </c>
      <c r="F31" s="19">
        <v>4</v>
      </c>
      <c r="G31" s="10" t="s">
        <v>3</v>
      </c>
      <c r="H31" s="20">
        <v>3304</v>
      </c>
      <c r="I31" s="20">
        <f>Tabla79[[#This Row],[Cantidad]]*Tabla79[[#This Row],[Costo Unitario en RD$]]</f>
        <v>13216</v>
      </c>
      <c r="J31" s="10">
        <v>6</v>
      </c>
      <c r="K31" s="1"/>
      <c r="L31" s="1"/>
    </row>
    <row r="32" spans="1:12" s="2" customFormat="1" ht="18" customHeight="1" x14ac:dyDescent="0.25">
      <c r="A32" s="25">
        <v>45660</v>
      </c>
      <c r="B32" s="25">
        <v>45660</v>
      </c>
      <c r="C32" s="10"/>
      <c r="D32" s="17" t="s">
        <v>118</v>
      </c>
      <c r="E32" s="26" t="s">
        <v>36</v>
      </c>
      <c r="F32" s="19">
        <v>1</v>
      </c>
      <c r="G32" s="10" t="s">
        <v>3</v>
      </c>
      <c r="H32" s="20">
        <v>24780</v>
      </c>
      <c r="I32" s="20">
        <f>Tabla79[[#This Row],[Cantidad]]*Tabla79[[#This Row],[Costo Unitario en RD$]]</f>
        <v>24780</v>
      </c>
      <c r="J32" s="10">
        <v>0</v>
      </c>
      <c r="K32" s="1"/>
      <c r="L32" s="1"/>
    </row>
    <row r="33" spans="1:10" s="1" customFormat="1" ht="17.100000000000001" customHeight="1" x14ac:dyDescent="0.25">
      <c r="A33" s="25">
        <v>45660</v>
      </c>
      <c r="B33" s="25">
        <v>45660</v>
      </c>
      <c r="C33" s="7"/>
      <c r="D33" s="8" t="s">
        <v>119</v>
      </c>
      <c r="E33" s="9" t="s">
        <v>37</v>
      </c>
      <c r="F33" s="21">
        <v>4</v>
      </c>
      <c r="G33" s="7" t="s">
        <v>3</v>
      </c>
      <c r="H33" s="23">
        <v>11800</v>
      </c>
      <c r="I33" s="23">
        <f>Tabla79[[#This Row],[Cantidad]]*Tabla79[[#This Row],[Costo Unitario en RD$]]</f>
        <v>47200</v>
      </c>
      <c r="J33" s="7">
        <v>0</v>
      </c>
    </row>
    <row r="34" spans="1:10" s="1" customFormat="1" ht="17.100000000000001" customHeight="1" x14ac:dyDescent="0.25">
      <c r="A34" s="25">
        <v>45664</v>
      </c>
      <c r="B34" s="25">
        <v>45664</v>
      </c>
      <c r="C34" s="7"/>
      <c r="D34" s="8" t="s">
        <v>120</v>
      </c>
      <c r="E34" s="9" t="s">
        <v>38</v>
      </c>
      <c r="F34" s="21">
        <v>6</v>
      </c>
      <c r="G34" s="7" t="s">
        <v>3</v>
      </c>
      <c r="H34" s="23">
        <v>64510.6</v>
      </c>
      <c r="I34" s="23">
        <f>Tabla79[[#This Row],[Cantidad]]*Tabla79[[#This Row],[Costo Unitario en RD$]]</f>
        <v>387063.6</v>
      </c>
      <c r="J34" s="7">
        <v>3</v>
      </c>
    </row>
    <row r="35" spans="1:10" s="1" customFormat="1" ht="17.100000000000001" customHeight="1" x14ac:dyDescent="0.25">
      <c r="A35" s="25">
        <v>45664</v>
      </c>
      <c r="B35" s="25">
        <v>45664</v>
      </c>
      <c r="C35" s="7"/>
      <c r="D35" s="8" t="s">
        <v>121</v>
      </c>
      <c r="E35" s="9" t="s">
        <v>39</v>
      </c>
      <c r="F35" s="21">
        <v>9</v>
      </c>
      <c r="G35" s="7" t="s">
        <v>3</v>
      </c>
      <c r="H35" s="23">
        <v>1729800</v>
      </c>
      <c r="I35" s="23">
        <f>Tabla79[[#This Row],[Cantidad]]*Tabla79[[#This Row],[Costo Unitario en RD$]]</f>
        <v>15568200</v>
      </c>
      <c r="J35" s="7">
        <v>13</v>
      </c>
    </row>
    <row r="36" spans="1:10" s="1" customFormat="1" ht="17.100000000000001" customHeight="1" x14ac:dyDescent="0.25">
      <c r="A36" s="25">
        <v>45665</v>
      </c>
      <c r="B36" s="25">
        <v>45665</v>
      </c>
      <c r="C36" s="7"/>
      <c r="D36" s="8" t="s">
        <v>122</v>
      </c>
      <c r="E36" s="9" t="s">
        <v>40</v>
      </c>
      <c r="F36" s="21">
        <v>100</v>
      </c>
      <c r="G36" s="7" t="s">
        <v>42</v>
      </c>
      <c r="H36" s="23">
        <v>60.18</v>
      </c>
      <c r="I36" s="23">
        <f>Tabla79[[#This Row],[Cantidad]]*Tabla79[[#This Row],[Costo Unitario en RD$]]</f>
        <v>6018</v>
      </c>
      <c r="J36" s="7">
        <v>42</v>
      </c>
    </row>
    <row r="37" spans="1:10" s="1" customFormat="1" ht="17.100000000000001" customHeight="1" x14ac:dyDescent="0.25">
      <c r="A37" s="25">
        <v>45665</v>
      </c>
      <c r="B37" s="25">
        <v>45665</v>
      </c>
      <c r="C37" s="7"/>
      <c r="D37" s="8" t="s">
        <v>123</v>
      </c>
      <c r="E37" s="9" t="s">
        <v>41</v>
      </c>
      <c r="F37" s="21">
        <v>80</v>
      </c>
      <c r="G37" s="7" t="s">
        <v>42</v>
      </c>
      <c r="H37" s="23">
        <v>87.32</v>
      </c>
      <c r="I37" s="23">
        <f>Tabla79[[#This Row],[Cantidad]]*Tabla79[[#This Row],[Costo Unitario en RD$]]</f>
        <v>6985.5999999999995</v>
      </c>
      <c r="J37" s="7">
        <v>29</v>
      </c>
    </row>
    <row r="38" spans="1:10" s="1" customFormat="1" ht="17.100000000000001" customHeight="1" x14ac:dyDescent="0.25">
      <c r="A38" s="25">
        <v>45665</v>
      </c>
      <c r="B38" s="25">
        <v>45665</v>
      </c>
      <c r="C38" s="7"/>
      <c r="D38" s="8" t="s">
        <v>124</v>
      </c>
      <c r="E38" s="9" t="s">
        <v>43</v>
      </c>
      <c r="F38" s="21">
        <v>100</v>
      </c>
      <c r="G38" s="7" t="s">
        <v>3</v>
      </c>
      <c r="H38" s="23">
        <v>51.37</v>
      </c>
      <c r="I38" s="23">
        <f>Tabla79[[#This Row],[Cantidad]]*Tabla79[[#This Row],[Costo Unitario en RD$]]</f>
        <v>5137</v>
      </c>
      <c r="J38" s="7">
        <v>36</v>
      </c>
    </row>
    <row r="39" spans="1:10" s="1" customFormat="1" ht="17.100000000000001" customHeight="1" x14ac:dyDescent="0.25">
      <c r="A39" s="25">
        <v>45665</v>
      </c>
      <c r="B39" s="25">
        <v>45665</v>
      </c>
      <c r="C39" s="7"/>
      <c r="D39" s="8" t="s">
        <v>125</v>
      </c>
      <c r="E39" s="9" t="s">
        <v>44</v>
      </c>
      <c r="F39" s="21">
        <v>40</v>
      </c>
      <c r="G39" s="7" t="s">
        <v>3</v>
      </c>
      <c r="H39" s="23">
        <v>35.4</v>
      </c>
      <c r="I39" s="23">
        <f>Tabla79[[#This Row],[Cantidad]]*Tabla79[[#This Row],[Costo Unitario en RD$]]</f>
        <v>1416</v>
      </c>
      <c r="J39" s="7">
        <v>1</v>
      </c>
    </row>
    <row r="40" spans="1:10" s="1" customFormat="1" ht="17.100000000000001" customHeight="1" x14ac:dyDescent="0.25">
      <c r="A40" s="25">
        <v>45665</v>
      </c>
      <c r="B40" s="25">
        <v>45665</v>
      </c>
      <c r="C40" s="7"/>
      <c r="D40" s="8" t="s">
        <v>126</v>
      </c>
      <c r="E40" s="9" t="s">
        <v>45</v>
      </c>
      <c r="F40" s="21">
        <v>40</v>
      </c>
      <c r="G40" s="7" t="s">
        <v>46</v>
      </c>
      <c r="H40" s="23">
        <v>451.17</v>
      </c>
      <c r="I40" s="23">
        <f>Tabla79[[#This Row],[Cantidad]]*Tabla79[[#This Row],[Costo Unitario en RD$]]</f>
        <v>18046.8</v>
      </c>
      <c r="J40" s="7">
        <v>31</v>
      </c>
    </row>
    <row r="41" spans="1:10" s="1" customFormat="1" ht="17.100000000000001" customHeight="1" x14ac:dyDescent="0.25">
      <c r="A41" s="25">
        <v>45666</v>
      </c>
      <c r="B41" s="25">
        <v>45666</v>
      </c>
      <c r="C41" s="7"/>
      <c r="D41" s="8" t="s">
        <v>127</v>
      </c>
      <c r="E41" s="9" t="s">
        <v>9</v>
      </c>
      <c r="F41" s="21">
        <v>100</v>
      </c>
      <c r="G41" s="7" t="s">
        <v>46</v>
      </c>
      <c r="H41" s="23">
        <v>135</v>
      </c>
      <c r="I41" s="23">
        <f>Tabla79[[#This Row],[Cantidad]]*Tabla79[[#This Row],[Costo Unitario en RD$]]</f>
        <v>13500</v>
      </c>
      <c r="J41" s="7">
        <v>45</v>
      </c>
    </row>
    <row r="42" spans="1:10" s="1" customFormat="1" ht="17.100000000000001" customHeight="1" x14ac:dyDescent="0.25">
      <c r="A42" s="25">
        <v>45667</v>
      </c>
      <c r="B42" s="25">
        <v>45667</v>
      </c>
      <c r="C42" s="7"/>
      <c r="D42" s="8" t="s">
        <v>121</v>
      </c>
      <c r="E42" s="9" t="s">
        <v>39</v>
      </c>
      <c r="F42" s="21">
        <v>11</v>
      </c>
      <c r="G42" s="7" t="s">
        <v>3</v>
      </c>
      <c r="H42" s="23">
        <v>1729800</v>
      </c>
      <c r="I42" s="23">
        <f>Tabla79[[#This Row],[Cantidad]]*Tabla79[[#This Row],[Costo Unitario en RD$]]</f>
        <v>19027800</v>
      </c>
      <c r="J42" s="7">
        <v>13</v>
      </c>
    </row>
    <row r="43" spans="1:10" s="1" customFormat="1" ht="17.100000000000001" customHeight="1" x14ac:dyDescent="0.25">
      <c r="A43" s="25">
        <v>45670</v>
      </c>
      <c r="B43" s="25">
        <v>45670</v>
      </c>
      <c r="C43" s="7"/>
      <c r="D43" s="8" t="s">
        <v>128</v>
      </c>
      <c r="E43" s="9" t="s">
        <v>8</v>
      </c>
      <c r="F43" s="21">
        <v>36</v>
      </c>
      <c r="G43" s="7" t="s">
        <v>3</v>
      </c>
      <c r="H43" s="23">
        <v>60</v>
      </c>
      <c r="I43" s="23">
        <f>Tabla79[[#This Row],[Cantidad]]*Tabla79[[#This Row],[Costo Unitario en RD$]]</f>
        <v>2160</v>
      </c>
      <c r="J43" s="7">
        <v>0</v>
      </c>
    </row>
    <row r="44" spans="1:10" s="1" customFormat="1" ht="17.100000000000001" customHeight="1" x14ac:dyDescent="0.25">
      <c r="A44" s="25">
        <v>45672</v>
      </c>
      <c r="B44" s="25">
        <v>45672</v>
      </c>
      <c r="C44" s="7"/>
      <c r="D44" s="8" t="s">
        <v>129</v>
      </c>
      <c r="E44" s="9" t="s">
        <v>47</v>
      </c>
      <c r="F44" s="21">
        <v>30</v>
      </c>
      <c r="G44" s="7" t="s">
        <v>46</v>
      </c>
      <c r="H44" s="23">
        <v>277.3</v>
      </c>
      <c r="I44" s="23">
        <f>Tabla79[[#This Row],[Cantidad]]*Tabla79[[#This Row],[Costo Unitario en RD$]]</f>
        <v>8319</v>
      </c>
      <c r="J44" s="7">
        <v>27</v>
      </c>
    </row>
    <row r="45" spans="1:10" s="1" customFormat="1" ht="17.100000000000001" customHeight="1" x14ac:dyDescent="0.25">
      <c r="A45" s="25">
        <v>45672</v>
      </c>
      <c r="B45" s="25">
        <v>45672</v>
      </c>
      <c r="C45" s="7"/>
      <c r="D45" s="8" t="s">
        <v>130</v>
      </c>
      <c r="E45" s="9" t="s">
        <v>48</v>
      </c>
      <c r="F45" s="21">
        <v>18</v>
      </c>
      <c r="G45" s="7" t="s">
        <v>46</v>
      </c>
      <c r="H45" s="23">
        <v>1168.2</v>
      </c>
      <c r="I45" s="23">
        <f>Tabla79[[#This Row],[Cantidad]]*Tabla79[[#This Row],[Costo Unitario en RD$]]</f>
        <v>21027.600000000002</v>
      </c>
      <c r="J45" s="7">
        <v>9</v>
      </c>
    </row>
    <row r="46" spans="1:10" s="1" customFormat="1" ht="17.100000000000001" customHeight="1" x14ac:dyDescent="0.25">
      <c r="A46" s="25">
        <v>45672</v>
      </c>
      <c r="B46" s="25">
        <v>45672</v>
      </c>
      <c r="C46" s="7"/>
      <c r="D46" s="8" t="s">
        <v>131</v>
      </c>
      <c r="E46" s="9" t="s">
        <v>49</v>
      </c>
      <c r="F46" s="21">
        <v>75</v>
      </c>
      <c r="G46" s="7" t="s">
        <v>3</v>
      </c>
      <c r="H46" s="23">
        <v>15.34</v>
      </c>
      <c r="I46" s="23">
        <f>Tabla79[[#This Row],[Cantidad]]*Tabla79[[#This Row],[Costo Unitario en RD$]]</f>
        <v>1150.5</v>
      </c>
      <c r="J46" s="7">
        <v>52</v>
      </c>
    </row>
    <row r="47" spans="1:10" s="1" customFormat="1" ht="17.100000000000001" customHeight="1" x14ac:dyDescent="0.25">
      <c r="A47" s="25">
        <v>45673</v>
      </c>
      <c r="B47" s="25">
        <v>45673</v>
      </c>
      <c r="C47" s="7"/>
      <c r="D47" s="8" t="s">
        <v>137</v>
      </c>
      <c r="E47" s="9" t="s">
        <v>50</v>
      </c>
      <c r="F47" s="21">
        <v>4</v>
      </c>
      <c r="G47" s="7" t="s">
        <v>3</v>
      </c>
      <c r="H47" s="23">
        <v>1386.5</v>
      </c>
      <c r="I47" s="23">
        <f>Tabla79[[#This Row],[Cantidad]]*Tabla79[[#This Row],[Costo Unitario en RD$]]</f>
        <v>5546</v>
      </c>
      <c r="J47" s="7">
        <v>4</v>
      </c>
    </row>
    <row r="48" spans="1:10" s="1" customFormat="1" ht="17.100000000000001" customHeight="1" x14ac:dyDescent="0.25">
      <c r="A48" s="25">
        <v>45673</v>
      </c>
      <c r="B48" s="25">
        <v>45673</v>
      </c>
      <c r="C48" s="7"/>
      <c r="D48" s="8" t="s">
        <v>132</v>
      </c>
      <c r="E48" s="9" t="s">
        <v>51</v>
      </c>
      <c r="F48" s="21">
        <v>1</v>
      </c>
      <c r="G48" s="7" t="s">
        <v>3</v>
      </c>
      <c r="H48" s="23">
        <v>1132.8</v>
      </c>
      <c r="I48" s="23">
        <f>Tabla79[[#This Row],[Cantidad]]*Tabla79[[#This Row],[Costo Unitario en RD$]]</f>
        <v>1132.8</v>
      </c>
      <c r="J48" s="7">
        <v>0</v>
      </c>
    </row>
    <row r="49" spans="1:10" s="1" customFormat="1" ht="54" customHeight="1" x14ac:dyDescent="0.25">
      <c r="A49" s="11" t="s">
        <v>0</v>
      </c>
      <c r="B49" s="11" t="s">
        <v>6</v>
      </c>
      <c r="C49" s="11" t="s">
        <v>15</v>
      </c>
      <c r="D49" s="18" t="s">
        <v>16</v>
      </c>
      <c r="E49" s="11" t="s">
        <v>1</v>
      </c>
      <c r="F49" s="22" t="s">
        <v>13</v>
      </c>
      <c r="G49" s="11" t="s">
        <v>17</v>
      </c>
      <c r="H49" s="24" t="s">
        <v>18</v>
      </c>
      <c r="I49" s="24" t="s">
        <v>2</v>
      </c>
      <c r="J49" s="11" t="s">
        <v>7</v>
      </c>
    </row>
    <row r="50" spans="1:10" s="1" customFormat="1" ht="17.100000000000001" customHeight="1" x14ac:dyDescent="0.25">
      <c r="A50" s="25">
        <v>45673</v>
      </c>
      <c r="B50" s="25">
        <v>45673</v>
      </c>
      <c r="C50" s="10"/>
      <c r="D50" s="17" t="s">
        <v>138</v>
      </c>
      <c r="E50" s="9" t="s">
        <v>11</v>
      </c>
      <c r="F50" s="19">
        <v>4</v>
      </c>
      <c r="G50" s="10" t="s">
        <v>3</v>
      </c>
      <c r="H50" s="20">
        <v>2324.6</v>
      </c>
      <c r="I50" s="20">
        <f>Tabla7910[[#This Row],[Cantidad]]*Tabla7910[[#This Row],[Costo Unitario en RD$]]</f>
        <v>9298.4</v>
      </c>
      <c r="J50" s="10">
        <v>3</v>
      </c>
    </row>
    <row r="51" spans="1:10" s="1" customFormat="1" ht="17.100000000000001" customHeight="1" x14ac:dyDescent="0.25">
      <c r="A51" s="25">
        <v>45673</v>
      </c>
      <c r="B51" s="25">
        <v>45673</v>
      </c>
      <c r="C51" s="10"/>
      <c r="D51" s="17" t="s">
        <v>139</v>
      </c>
      <c r="E51" s="9" t="s">
        <v>12</v>
      </c>
      <c r="F51" s="19">
        <v>4</v>
      </c>
      <c r="G51" s="10" t="s">
        <v>3</v>
      </c>
      <c r="H51" s="20">
        <v>5133</v>
      </c>
      <c r="I51" s="20">
        <f>Tabla7910[[#This Row],[Cantidad]]*Tabla7910[[#This Row],[Costo Unitario en RD$]]</f>
        <v>20532</v>
      </c>
      <c r="J51" s="10">
        <v>5</v>
      </c>
    </row>
    <row r="52" spans="1:10" s="1" customFormat="1" ht="17.100000000000001" customHeight="1" x14ac:dyDescent="0.25">
      <c r="A52" s="25">
        <v>45673</v>
      </c>
      <c r="B52" s="25">
        <v>45673</v>
      </c>
      <c r="C52" s="7"/>
      <c r="D52" s="8" t="s">
        <v>140</v>
      </c>
      <c r="E52" s="9" t="s">
        <v>52</v>
      </c>
      <c r="F52" s="21">
        <v>4</v>
      </c>
      <c r="G52" s="7" t="s">
        <v>3</v>
      </c>
      <c r="H52" s="23">
        <v>2537</v>
      </c>
      <c r="I52" s="23">
        <f>Tabla7910[[#This Row],[Cantidad]]*Tabla7910[[#This Row],[Costo Unitario en RD$]]</f>
        <v>10148</v>
      </c>
      <c r="J52" s="7">
        <v>4</v>
      </c>
    </row>
    <row r="53" spans="1:10" s="1" customFormat="1" ht="17.100000000000001" customHeight="1" x14ac:dyDescent="0.25">
      <c r="A53" s="25">
        <v>45673</v>
      </c>
      <c r="B53" s="25">
        <v>45673</v>
      </c>
      <c r="C53" s="7"/>
      <c r="D53" s="8" t="s">
        <v>141</v>
      </c>
      <c r="E53" s="9" t="s">
        <v>53</v>
      </c>
      <c r="F53" s="21">
        <v>1</v>
      </c>
      <c r="G53" s="7" t="s">
        <v>3</v>
      </c>
      <c r="H53" s="23">
        <v>4956</v>
      </c>
      <c r="I53" s="23">
        <f>Tabla7910[[#This Row],[Cantidad]]*Tabla7910[[#This Row],[Costo Unitario en RD$]]</f>
        <v>4956</v>
      </c>
      <c r="J53" s="7">
        <v>0</v>
      </c>
    </row>
    <row r="54" spans="1:10" s="1" customFormat="1" ht="17.100000000000001" customHeight="1" x14ac:dyDescent="0.25">
      <c r="A54" s="25">
        <v>45673</v>
      </c>
      <c r="B54" s="25">
        <v>45673</v>
      </c>
      <c r="C54" s="7"/>
      <c r="D54" s="8" t="s">
        <v>133</v>
      </c>
      <c r="E54" s="9" t="s">
        <v>54</v>
      </c>
      <c r="F54" s="21">
        <v>4</v>
      </c>
      <c r="G54" s="7" t="s">
        <v>42</v>
      </c>
      <c r="H54" s="23">
        <v>531</v>
      </c>
      <c r="I54" s="23">
        <f>Tabla7910[[#This Row],[Cantidad]]*Tabla7910[[#This Row],[Costo Unitario en RD$]]</f>
        <v>2124</v>
      </c>
      <c r="J54" s="7">
        <v>103</v>
      </c>
    </row>
    <row r="55" spans="1:10" s="1" customFormat="1" ht="17.100000000000001" customHeight="1" x14ac:dyDescent="0.25">
      <c r="A55" s="25">
        <v>45673</v>
      </c>
      <c r="B55" s="25">
        <v>45673</v>
      </c>
      <c r="C55" s="7"/>
      <c r="D55" s="8" t="s">
        <v>134</v>
      </c>
      <c r="E55" s="9" t="s">
        <v>55</v>
      </c>
      <c r="F55" s="21">
        <v>2</v>
      </c>
      <c r="G55" s="7" t="s">
        <v>42</v>
      </c>
      <c r="H55" s="23">
        <v>560.5</v>
      </c>
      <c r="I55" s="23">
        <f>Tabla7910[[#This Row],[Cantidad]]*Tabla7910[[#This Row],[Costo Unitario en RD$]]</f>
        <v>1121</v>
      </c>
      <c r="J55" s="7">
        <v>0</v>
      </c>
    </row>
    <row r="56" spans="1:10" s="1" customFormat="1" ht="17.100000000000001" customHeight="1" x14ac:dyDescent="0.25">
      <c r="A56" s="25">
        <v>45673</v>
      </c>
      <c r="B56" s="25">
        <v>45673</v>
      </c>
      <c r="C56" s="7"/>
      <c r="D56" s="8" t="s">
        <v>142</v>
      </c>
      <c r="E56" s="9" t="s">
        <v>56</v>
      </c>
      <c r="F56" s="21">
        <v>1</v>
      </c>
      <c r="G56" s="7" t="s">
        <v>3</v>
      </c>
      <c r="H56" s="23">
        <v>22774</v>
      </c>
      <c r="I56" s="23">
        <f>Tabla7910[[#This Row],[Cantidad]]*Tabla7910[[#This Row],[Costo Unitario en RD$]]</f>
        <v>22774</v>
      </c>
      <c r="J56" s="7">
        <v>0</v>
      </c>
    </row>
    <row r="57" spans="1:10" s="1" customFormat="1" ht="17.100000000000001" customHeight="1" x14ac:dyDescent="0.25">
      <c r="A57" s="25">
        <v>45673</v>
      </c>
      <c r="B57" s="25">
        <v>45673</v>
      </c>
      <c r="C57" s="7"/>
      <c r="D57" s="8" t="s">
        <v>143</v>
      </c>
      <c r="E57" s="9" t="s">
        <v>57</v>
      </c>
      <c r="F57" s="21">
        <v>1</v>
      </c>
      <c r="G57" s="7" t="s">
        <v>3</v>
      </c>
      <c r="H57" s="23">
        <v>19381.5</v>
      </c>
      <c r="I57" s="23">
        <f>Tabla7910[[#This Row],[Cantidad]]*Tabla7910[[#This Row],[Costo Unitario en RD$]]</f>
        <v>19381.5</v>
      </c>
      <c r="J57" s="7">
        <v>1</v>
      </c>
    </row>
    <row r="58" spans="1:10" s="1" customFormat="1" ht="17.100000000000001" customHeight="1" x14ac:dyDescent="0.25">
      <c r="A58" s="25">
        <v>45673</v>
      </c>
      <c r="B58" s="25">
        <v>45673</v>
      </c>
      <c r="C58" s="7"/>
      <c r="D58" s="8" t="s">
        <v>144</v>
      </c>
      <c r="E58" s="9" t="s">
        <v>58</v>
      </c>
      <c r="F58" s="21">
        <v>1</v>
      </c>
      <c r="G58" s="7" t="s">
        <v>3</v>
      </c>
      <c r="H58" s="23">
        <v>1534</v>
      </c>
      <c r="I58" s="23">
        <f>Tabla7910[[#This Row],[Cantidad]]*Tabla7910[[#This Row],[Costo Unitario en RD$]]</f>
        <v>1534</v>
      </c>
      <c r="J58" s="7">
        <v>1</v>
      </c>
    </row>
    <row r="59" spans="1:10" s="1" customFormat="1" ht="17.100000000000001" customHeight="1" x14ac:dyDescent="0.25">
      <c r="A59" s="25">
        <v>45673</v>
      </c>
      <c r="B59" s="25">
        <v>45673</v>
      </c>
      <c r="C59" s="7"/>
      <c r="D59" s="8" t="s">
        <v>135</v>
      </c>
      <c r="E59" s="9" t="s">
        <v>59</v>
      </c>
      <c r="F59" s="21">
        <v>1</v>
      </c>
      <c r="G59" s="7" t="s">
        <v>3</v>
      </c>
      <c r="H59" s="23">
        <v>6490</v>
      </c>
      <c r="I59" s="23">
        <f>Tabla7910[[#This Row],[Cantidad]]*Tabla7910[[#This Row],[Costo Unitario en RD$]]</f>
        <v>6490</v>
      </c>
      <c r="J59" s="7">
        <v>0</v>
      </c>
    </row>
    <row r="60" spans="1:10" s="1" customFormat="1" ht="17.100000000000001" customHeight="1" x14ac:dyDescent="0.25">
      <c r="A60" s="25">
        <v>45673</v>
      </c>
      <c r="B60" s="25">
        <v>45673</v>
      </c>
      <c r="C60" s="7"/>
      <c r="D60" s="8" t="s">
        <v>145</v>
      </c>
      <c r="E60" s="9" t="s">
        <v>60</v>
      </c>
      <c r="F60" s="21">
        <v>4</v>
      </c>
      <c r="G60" s="7" t="s">
        <v>3</v>
      </c>
      <c r="H60" s="23">
        <v>4779</v>
      </c>
      <c r="I60" s="23">
        <f>Tabla7910[[#This Row],[Cantidad]]*Tabla7910[[#This Row],[Costo Unitario en RD$]]</f>
        <v>19116</v>
      </c>
      <c r="J60" s="7">
        <v>4</v>
      </c>
    </row>
    <row r="61" spans="1:10" s="1" customFormat="1" ht="17.100000000000001" customHeight="1" x14ac:dyDescent="0.25">
      <c r="A61" s="25">
        <v>45673</v>
      </c>
      <c r="B61" s="25">
        <v>45673</v>
      </c>
      <c r="C61" s="7"/>
      <c r="D61" s="8" t="s">
        <v>146</v>
      </c>
      <c r="E61" s="9" t="s">
        <v>61</v>
      </c>
      <c r="F61" s="21">
        <v>8</v>
      </c>
      <c r="G61" s="7" t="s">
        <v>3</v>
      </c>
      <c r="H61" s="23">
        <v>2183</v>
      </c>
      <c r="I61" s="23">
        <f>Tabla7910[[#This Row],[Cantidad]]*Tabla7910[[#This Row],[Costo Unitario en RD$]]</f>
        <v>17464</v>
      </c>
      <c r="J61" s="7">
        <v>8</v>
      </c>
    </row>
    <row r="62" spans="1:10" s="1" customFormat="1" ht="17.100000000000001" customHeight="1" x14ac:dyDescent="0.25">
      <c r="A62" s="25">
        <v>45673</v>
      </c>
      <c r="B62" s="25">
        <v>45673</v>
      </c>
      <c r="C62" s="7"/>
      <c r="D62" s="8" t="s">
        <v>136</v>
      </c>
      <c r="E62" s="9" t="s">
        <v>62</v>
      </c>
      <c r="F62" s="21">
        <v>1</v>
      </c>
      <c r="G62" s="7" t="s">
        <v>3</v>
      </c>
      <c r="H62" s="23">
        <v>6667</v>
      </c>
      <c r="I62" s="23">
        <f>Tabla7910[[#This Row],[Cantidad]]*Tabla7910[[#This Row],[Costo Unitario en RD$]]</f>
        <v>6667</v>
      </c>
      <c r="J62" s="7">
        <v>0</v>
      </c>
    </row>
    <row r="63" spans="1:10" s="1" customFormat="1" ht="17.100000000000001" customHeight="1" x14ac:dyDescent="0.25">
      <c r="A63" s="25">
        <v>45673</v>
      </c>
      <c r="B63" s="25">
        <v>45673</v>
      </c>
      <c r="C63" s="7"/>
      <c r="D63" s="8" t="s">
        <v>147</v>
      </c>
      <c r="E63" s="9" t="s">
        <v>63</v>
      </c>
      <c r="F63" s="21">
        <v>2</v>
      </c>
      <c r="G63" s="7" t="s">
        <v>3</v>
      </c>
      <c r="H63" s="23">
        <v>3805.5</v>
      </c>
      <c r="I63" s="23">
        <f>Tabla7910[[#This Row],[Cantidad]]*Tabla7910[[#This Row],[Costo Unitario en RD$]]</f>
        <v>7611</v>
      </c>
      <c r="J63" s="7">
        <v>2</v>
      </c>
    </row>
    <row r="64" spans="1:10" s="1" customFormat="1" ht="17.100000000000001" customHeight="1" x14ac:dyDescent="0.25">
      <c r="A64" s="25">
        <v>45673</v>
      </c>
      <c r="B64" s="25">
        <v>45673</v>
      </c>
      <c r="C64" s="7"/>
      <c r="D64" s="8" t="s">
        <v>148</v>
      </c>
      <c r="E64" s="9" t="s">
        <v>64</v>
      </c>
      <c r="F64" s="21">
        <v>2</v>
      </c>
      <c r="G64" s="7" t="s">
        <v>3</v>
      </c>
      <c r="H64" s="23">
        <v>2714</v>
      </c>
      <c r="I64" s="23">
        <f>Tabla7910[[#This Row],[Cantidad]]*Tabla7910[[#This Row],[Costo Unitario en RD$]]</f>
        <v>5428</v>
      </c>
      <c r="J64" s="7">
        <v>2</v>
      </c>
    </row>
    <row r="65" spans="1:12" s="2" customFormat="1" ht="18" customHeight="1" x14ac:dyDescent="0.25">
      <c r="A65" s="25">
        <v>45673</v>
      </c>
      <c r="B65" s="25">
        <v>45673</v>
      </c>
      <c r="C65" s="7"/>
      <c r="D65" s="8" t="s">
        <v>149</v>
      </c>
      <c r="E65" s="9" t="s">
        <v>65</v>
      </c>
      <c r="F65" s="21">
        <v>2</v>
      </c>
      <c r="G65" s="7" t="s">
        <v>3</v>
      </c>
      <c r="H65" s="23">
        <v>1770</v>
      </c>
      <c r="I65" s="23">
        <f>Tabla7910[[#This Row],[Cantidad]]*Tabla7910[[#This Row],[Costo Unitario en RD$]]</f>
        <v>3540</v>
      </c>
      <c r="J65" s="7">
        <v>2</v>
      </c>
      <c r="K65" s="1"/>
      <c r="L65" s="1"/>
    </row>
    <row r="66" spans="1:12" s="2" customFormat="1" ht="18" customHeight="1" x14ac:dyDescent="0.25">
      <c r="A66" s="25">
        <v>45673</v>
      </c>
      <c r="B66" s="25">
        <v>45673</v>
      </c>
      <c r="C66" s="7"/>
      <c r="D66" s="8" t="s">
        <v>150</v>
      </c>
      <c r="E66" s="9" t="s">
        <v>66</v>
      </c>
      <c r="F66" s="21">
        <v>4</v>
      </c>
      <c r="G66" s="7" t="s">
        <v>3</v>
      </c>
      <c r="H66" s="23">
        <v>4897</v>
      </c>
      <c r="I66" s="23">
        <f>Tabla7910[[#This Row],[Cantidad]]*Tabla7910[[#This Row],[Costo Unitario en RD$]]</f>
        <v>19588</v>
      </c>
      <c r="J66" s="7">
        <v>4</v>
      </c>
      <c r="K66" s="1"/>
      <c r="L66" s="1"/>
    </row>
    <row r="67" spans="1:12" s="2" customFormat="1" ht="18" customHeight="1" x14ac:dyDescent="0.25">
      <c r="A67" s="25">
        <v>45673</v>
      </c>
      <c r="B67" s="25">
        <v>45673</v>
      </c>
      <c r="C67" s="7"/>
      <c r="D67" s="8" t="s">
        <v>151</v>
      </c>
      <c r="E67" s="9" t="s">
        <v>67</v>
      </c>
      <c r="F67" s="21">
        <v>4</v>
      </c>
      <c r="G67" s="7" t="s">
        <v>3</v>
      </c>
      <c r="H67" s="23">
        <v>4897</v>
      </c>
      <c r="I67" s="23">
        <f>Tabla7910[[#This Row],[Cantidad]]*Tabla7910[[#This Row],[Costo Unitario en RD$]]</f>
        <v>19588</v>
      </c>
      <c r="J67" s="7">
        <v>4</v>
      </c>
      <c r="K67" s="1"/>
      <c r="L67" s="1"/>
    </row>
    <row r="68" spans="1:12" s="1" customFormat="1" ht="54" customHeight="1" x14ac:dyDescent="0.25">
      <c r="A68" s="11" t="s">
        <v>0</v>
      </c>
      <c r="B68" s="11" t="s">
        <v>6</v>
      </c>
      <c r="C68" s="11" t="s">
        <v>15</v>
      </c>
      <c r="D68" s="18" t="s">
        <v>16</v>
      </c>
      <c r="E68" s="11" t="s">
        <v>1</v>
      </c>
      <c r="F68" s="22" t="s">
        <v>13</v>
      </c>
      <c r="G68" s="11" t="s">
        <v>17</v>
      </c>
      <c r="H68" s="24" t="s">
        <v>18</v>
      </c>
      <c r="I68" s="24" t="s">
        <v>2</v>
      </c>
      <c r="J68" s="11" t="s">
        <v>7</v>
      </c>
    </row>
    <row r="69" spans="1:12" s="1" customFormat="1" ht="17.100000000000001" customHeight="1" x14ac:dyDescent="0.25">
      <c r="A69" s="25">
        <v>45672</v>
      </c>
      <c r="B69" s="25">
        <v>45672</v>
      </c>
      <c r="C69" s="10"/>
      <c r="D69" s="8" t="s">
        <v>130</v>
      </c>
      <c r="E69" s="9" t="s">
        <v>48</v>
      </c>
      <c r="F69" s="19">
        <v>2</v>
      </c>
      <c r="G69" s="10" t="s">
        <v>46</v>
      </c>
      <c r="H69" s="20">
        <v>1168.2</v>
      </c>
      <c r="I69" s="20">
        <f>Tabla7911[[#This Row],[Cantidad]]*Tabla7911[[#This Row],[Costo Unitario en RD$]]</f>
        <v>2336.4</v>
      </c>
      <c r="J69" s="10">
        <v>9</v>
      </c>
    </row>
    <row r="70" spans="1:12" s="1" customFormat="1" ht="17.100000000000001" customHeight="1" x14ac:dyDescent="0.25">
      <c r="A70" s="25">
        <v>45677</v>
      </c>
      <c r="B70" s="25">
        <v>45677</v>
      </c>
      <c r="C70" s="10"/>
      <c r="D70" s="8" t="s">
        <v>128</v>
      </c>
      <c r="E70" s="9" t="s">
        <v>8</v>
      </c>
      <c r="F70" s="19">
        <v>22</v>
      </c>
      <c r="G70" s="10" t="s">
        <v>3</v>
      </c>
      <c r="H70" s="20">
        <v>60</v>
      </c>
      <c r="I70" s="20">
        <f>Tabla7911[[#This Row],[Cantidad]]*Tabla7911[[#This Row],[Costo Unitario en RD$]]</f>
        <v>1320</v>
      </c>
      <c r="J70" s="10">
        <v>0</v>
      </c>
    </row>
    <row r="71" spans="1:12" s="1" customFormat="1" ht="17.100000000000001" customHeight="1" x14ac:dyDescent="0.25">
      <c r="A71" s="25">
        <v>45679</v>
      </c>
      <c r="B71" s="25">
        <v>45679</v>
      </c>
      <c r="C71" s="7"/>
      <c r="D71" s="8" t="s">
        <v>152</v>
      </c>
      <c r="E71" s="9" t="s">
        <v>68</v>
      </c>
      <c r="F71" s="21">
        <v>65</v>
      </c>
      <c r="G71" s="7" t="s">
        <v>69</v>
      </c>
      <c r="H71" s="23">
        <v>945.89</v>
      </c>
      <c r="I71" s="23">
        <f>Tabla7911[[#This Row],[Cantidad]]*Tabla7911[[#This Row],[Costo Unitario en RD$]]</f>
        <v>61482.85</v>
      </c>
      <c r="J71" s="7">
        <v>0</v>
      </c>
    </row>
    <row r="72" spans="1:12" s="1" customFormat="1" ht="17.100000000000001" customHeight="1" x14ac:dyDescent="0.25">
      <c r="A72" s="25">
        <v>45679</v>
      </c>
      <c r="B72" s="25">
        <v>45679</v>
      </c>
      <c r="C72" s="7"/>
      <c r="D72" s="8" t="s">
        <v>166</v>
      </c>
      <c r="E72" s="9" t="s">
        <v>70</v>
      </c>
      <c r="F72" s="21">
        <v>12</v>
      </c>
      <c r="G72" s="7" t="s">
        <v>3</v>
      </c>
      <c r="H72" s="23">
        <v>1899.8</v>
      </c>
      <c r="I72" s="23">
        <f>Tabla7911[[#This Row],[Cantidad]]*Tabla7911[[#This Row],[Costo Unitario en RD$]]</f>
        <v>22797.599999999999</v>
      </c>
      <c r="J72" s="7">
        <v>12</v>
      </c>
    </row>
    <row r="73" spans="1:12" s="1" customFormat="1" ht="17.100000000000001" customHeight="1" x14ac:dyDescent="0.25">
      <c r="A73" s="25">
        <v>45679</v>
      </c>
      <c r="B73" s="25">
        <v>45679</v>
      </c>
      <c r="C73" s="7"/>
      <c r="D73" s="8" t="s">
        <v>167</v>
      </c>
      <c r="E73" s="9" t="s">
        <v>71</v>
      </c>
      <c r="F73" s="21">
        <v>45</v>
      </c>
      <c r="G73" s="7" t="s">
        <v>42</v>
      </c>
      <c r="H73" s="23">
        <v>1482.08</v>
      </c>
      <c r="I73" s="23">
        <f>Tabla7911[[#This Row],[Cantidad]]*Tabla7911[[#This Row],[Costo Unitario en RD$]]</f>
        <v>66693.599999999991</v>
      </c>
      <c r="J73" s="7">
        <v>45</v>
      </c>
    </row>
    <row r="74" spans="1:12" s="1" customFormat="1" ht="17.100000000000001" customHeight="1" x14ac:dyDescent="0.25">
      <c r="A74" s="25">
        <v>45679</v>
      </c>
      <c r="B74" s="25">
        <v>45679</v>
      </c>
      <c r="C74" s="7"/>
      <c r="D74" s="8" t="s">
        <v>168</v>
      </c>
      <c r="E74" s="9" t="s">
        <v>72</v>
      </c>
      <c r="F74" s="21">
        <v>5</v>
      </c>
      <c r="G74" s="7" t="s">
        <v>73</v>
      </c>
      <c r="H74" s="23">
        <v>4602</v>
      </c>
      <c r="I74" s="23">
        <f>Tabla7911[[#This Row],[Cantidad]]*Tabla7911[[#This Row],[Costo Unitario en RD$]]</f>
        <v>23010</v>
      </c>
      <c r="J74" s="7">
        <v>5</v>
      </c>
    </row>
    <row r="75" spans="1:12" s="1" customFormat="1" ht="17.100000000000001" customHeight="1" x14ac:dyDescent="0.25">
      <c r="A75" s="25">
        <v>45679</v>
      </c>
      <c r="B75" s="25">
        <v>45679</v>
      </c>
      <c r="C75" s="7"/>
      <c r="D75" s="8" t="s">
        <v>169</v>
      </c>
      <c r="E75" s="9" t="s">
        <v>74</v>
      </c>
      <c r="F75" s="21">
        <v>24</v>
      </c>
      <c r="G75" s="7" t="s">
        <v>3</v>
      </c>
      <c r="H75" s="23">
        <v>6962</v>
      </c>
      <c r="I75" s="23">
        <f>Tabla7911[[#This Row],[Cantidad]]*Tabla7911[[#This Row],[Costo Unitario en RD$]]</f>
        <v>167088</v>
      </c>
      <c r="J75" s="7">
        <v>24</v>
      </c>
    </row>
    <row r="76" spans="1:12" s="1" customFormat="1" ht="17.100000000000001" customHeight="1" x14ac:dyDescent="0.25">
      <c r="A76" s="25">
        <v>45679</v>
      </c>
      <c r="B76" s="25">
        <v>45679</v>
      </c>
      <c r="C76" s="7"/>
      <c r="D76" s="8" t="s">
        <v>170</v>
      </c>
      <c r="E76" s="9" t="s">
        <v>75</v>
      </c>
      <c r="F76" s="21">
        <v>3</v>
      </c>
      <c r="G76" s="7" t="s">
        <v>3</v>
      </c>
      <c r="H76" s="23">
        <v>1298</v>
      </c>
      <c r="I76" s="23">
        <f>Tabla7911[[#This Row],[Cantidad]]*Tabla7911[[#This Row],[Costo Unitario en RD$]]</f>
        <v>3894</v>
      </c>
      <c r="J76" s="7">
        <v>3</v>
      </c>
    </row>
    <row r="77" spans="1:12" s="1" customFormat="1" ht="17.100000000000001" customHeight="1" x14ac:dyDescent="0.25">
      <c r="A77" s="25">
        <v>45679</v>
      </c>
      <c r="B77" s="25">
        <v>45679</v>
      </c>
      <c r="C77" s="7"/>
      <c r="D77" s="8" t="s">
        <v>171</v>
      </c>
      <c r="E77" s="9" t="s">
        <v>76</v>
      </c>
      <c r="F77" s="21">
        <v>115</v>
      </c>
      <c r="G77" s="7" t="s">
        <v>77</v>
      </c>
      <c r="H77" s="23">
        <v>413</v>
      </c>
      <c r="I77" s="23">
        <f>Tabla7911[[#This Row],[Cantidad]]*Tabla7911[[#This Row],[Costo Unitario en RD$]]</f>
        <v>47495</v>
      </c>
      <c r="J77" s="7">
        <v>100</v>
      </c>
    </row>
    <row r="78" spans="1:12" s="1" customFormat="1" ht="17.100000000000001" customHeight="1" x14ac:dyDescent="0.25">
      <c r="A78" s="25">
        <v>45679</v>
      </c>
      <c r="B78" s="25">
        <v>45679</v>
      </c>
      <c r="C78" s="7"/>
      <c r="D78" s="8" t="s">
        <v>172</v>
      </c>
      <c r="E78" s="9" t="s">
        <v>78</v>
      </c>
      <c r="F78" s="21">
        <v>11</v>
      </c>
      <c r="G78" s="7" t="s">
        <v>3</v>
      </c>
      <c r="H78" s="23">
        <v>1652</v>
      </c>
      <c r="I78" s="23">
        <f>Tabla7911[[#This Row],[Cantidad]]*Tabla7911[[#This Row],[Costo Unitario en RD$]]</f>
        <v>18172</v>
      </c>
      <c r="J78" s="7">
        <v>0</v>
      </c>
    </row>
    <row r="79" spans="1:12" s="1" customFormat="1" ht="17.100000000000001" customHeight="1" x14ac:dyDescent="0.25">
      <c r="A79" s="25">
        <v>45679</v>
      </c>
      <c r="B79" s="25">
        <v>45679</v>
      </c>
      <c r="C79" s="7"/>
      <c r="D79" s="8" t="s">
        <v>173</v>
      </c>
      <c r="E79" s="9" t="s">
        <v>79</v>
      </c>
      <c r="F79" s="21">
        <v>70</v>
      </c>
      <c r="G79" s="7" t="s">
        <v>3</v>
      </c>
      <c r="H79" s="23">
        <v>7351.4</v>
      </c>
      <c r="I79" s="23">
        <f>Tabla7911[[#This Row],[Cantidad]]*Tabla7911[[#This Row],[Costo Unitario en RD$]]</f>
        <v>514598</v>
      </c>
      <c r="J79" s="7">
        <v>0</v>
      </c>
    </row>
    <row r="80" spans="1:12" s="1" customFormat="1" ht="17.100000000000001" customHeight="1" x14ac:dyDescent="0.25">
      <c r="A80" s="25">
        <v>45679</v>
      </c>
      <c r="B80" s="25">
        <v>45679</v>
      </c>
      <c r="C80" s="7"/>
      <c r="D80" s="8" t="s">
        <v>174</v>
      </c>
      <c r="E80" s="9" t="s">
        <v>80</v>
      </c>
      <c r="F80" s="21">
        <v>13</v>
      </c>
      <c r="G80" s="7" t="s">
        <v>3</v>
      </c>
      <c r="H80" s="23">
        <v>1652</v>
      </c>
      <c r="I80" s="23">
        <f>Tabla7911[[#This Row],[Cantidad]]*Tabla7911[[#This Row],[Costo Unitario en RD$]]</f>
        <v>21476</v>
      </c>
      <c r="J80" s="7">
        <v>0</v>
      </c>
    </row>
    <row r="81" spans="1:10" s="1" customFormat="1" ht="17.100000000000001" customHeight="1" x14ac:dyDescent="0.25">
      <c r="A81" s="25">
        <v>45679</v>
      </c>
      <c r="B81" s="25">
        <v>45679</v>
      </c>
      <c r="C81" s="7"/>
      <c r="D81" s="8" t="s">
        <v>175</v>
      </c>
      <c r="E81" s="9" t="s">
        <v>81</v>
      </c>
      <c r="F81" s="21">
        <v>14</v>
      </c>
      <c r="G81" s="7" t="s">
        <v>3</v>
      </c>
      <c r="H81" s="23">
        <v>4130</v>
      </c>
      <c r="I81" s="23">
        <f>Tabla7911[[#This Row],[Cantidad]]*Tabla7911[[#This Row],[Costo Unitario en RD$]]</f>
        <v>57820</v>
      </c>
      <c r="J81" s="7">
        <v>14</v>
      </c>
    </row>
    <row r="82" spans="1:10" s="1" customFormat="1" ht="17.100000000000001" customHeight="1" x14ac:dyDescent="0.25">
      <c r="A82" s="25">
        <v>45679</v>
      </c>
      <c r="B82" s="25">
        <v>45679</v>
      </c>
      <c r="C82" s="7"/>
      <c r="D82" s="8" t="s">
        <v>176</v>
      </c>
      <c r="E82" s="9" t="s">
        <v>82</v>
      </c>
      <c r="F82" s="21">
        <v>63</v>
      </c>
      <c r="G82" s="7" t="s">
        <v>3</v>
      </c>
      <c r="H82" s="23">
        <v>4130</v>
      </c>
      <c r="I82" s="23">
        <f>Tabla7911[[#This Row],[Cantidad]]*Tabla7911[[#This Row],[Costo Unitario en RD$]]</f>
        <v>260190</v>
      </c>
      <c r="J82" s="7">
        <v>63</v>
      </c>
    </row>
    <row r="83" spans="1:10" s="1" customFormat="1" ht="17.100000000000001" customHeight="1" x14ac:dyDescent="0.25">
      <c r="A83" s="25">
        <v>45679</v>
      </c>
      <c r="B83" s="25">
        <v>45679</v>
      </c>
      <c r="C83" s="7"/>
      <c r="D83" s="8" t="s">
        <v>177</v>
      </c>
      <c r="E83" s="9" t="s">
        <v>83</v>
      </c>
      <c r="F83" s="21">
        <v>97</v>
      </c>
      <c r="G83" s="7" t="s">
        <v>3</v>
      </c>
      <c r="H83" s="23">
        <v>4130</v>
      </c>
      <c r="I83" s="23">
        <f>Tabla7911[[#This Row],[Cantidad]]*Tabla7911[[#This Row],[Costo Unitario en RD$]]</f>
        <v>400610</v>
      </c>
      <c r="J83" s="7">
        <v>97</v>
      </c>
    </row>
    <row r="84" spans="1:10" s="1" customFormat="1" ht="17.100000000000001" customHeight="1" x14ac:dyDescent="0.25">
      <c r="A84" s="25">
        <v>45679</v>
      </c>
      <c r="B84" s="25">
        <v>45679</v>
      </c>
      <c r="C84" s="7"/>
      <c r="D84" s="8" t="s">
        <v>178</v>
      </c>
      <c r="E84" s="9" t="s">
        <v>84</v>
      </c>
      <c r="F84" s="21">
        <v>115</v>
      </c>
      <c r="G84" s="7" t="s">
        <v>3</v>
      </c>
      <c r="H84" s="23">
        <v>4130</v>
      </c>
      <c r="I84" s="23">
        <f>Tabla7911[[#This Row],[Cantidad]]*Tabla7911[[#This Row],[Costo Unitario en RD$]]</f>
        <v>474950</v>
      </c>
      <c r="J84" s="7">
        <v>115</v>
      </c>
    </row>
    <row r="85" spans="1:10" s="1" customFormat="1" ht="17.100000000000001" customHeight="1" x14ac:dyDescent="0.25">
      <c r="A85" s="25">
        <v>45679</v>
      </c>
      <c r="B85" s="25">
        <v>45679</v>
      </c>
      <c r="C85" s="7"/>
      <c r="D85" s="8" t="s">
        <v>179</v>
      </c>
      <c r="E85" s="9" t="s">
        <v>85</v>
      </c>
      <c r="F85" s="21">
        <v>114</v>
      </c>
      <c r="G85" s="7" t="s">
        <v>3</v>
      </c>
      <c r="H85" s="23">
        <v>4130</v>
      </c>
      <c r="I85" s="23">
        <f>Tabla7911[[#This Row],[Cantidad]]*Tabla7911[[#This Row],[Costo Unitario en RD$]]</f>
        <v>470820</v>
      </c>
      <c r="J85" s="7">
        <v>114</v>
      </c>
    </row>
    <row r="86" spans="1:10" s="1" customFormat="1" ht="17.100000000000001" customHeight="1" x14ac:dyDescent="0.25">
      <c r="A86" s="25">
        <v>45679</v>
      </c>
      <c r="B86" s="25">
        <v>45679</v>
      </c>
      <c r="C86" s="7"/>
      <c r="D86" s="8" t="s">
        <v>180</v>
      </c>
      <c r="E86" s="9" t="s">
        <v>86</v>
      </c>
      <c r="F86" s="21">
        <v>100</v>
      </c>
      <c r="G86" s="7" t="s">
        <v>3</v>
      </c>
      <c r="H86" s="23">
        <v>2289.1999999999998</v>
      </c>
      <c r="I86" s="23">
        <f>Tabla7911[[#This Row],[Cantidad]]*Tabla7911[[#This Row],[Costo Unitario en RD$]]</f>
        <v>228919.99999999997</v>
      </c>
      <c r="J86" s="7">
        <v>0</v>
      </c>
    </row>
    <row r="87" spans="1:10" s="1" customFormat="1" ht="54" customHeight="1" x14ac:dyDescent="0.25">
      <c r="A87" s="11" t="s">
        <v>0</v>
      </c>
      <c r="B87" s="11" t="s">
        <v>6</v>
      </c>
      <c r="C87" s="11" t="s">
        <v>15</v>
      </c>
      <c r="D87" s="18" t="s">
        <v>16</v>
      </c>
      <c r="E87" s="11" t="s">
        <v>1</v>
      </c>
      <c r="F87" s="22" t="s">
        <v>13</v>
      </c>
      <c r="G87" s="11" t="s">
        <v>17</v>
      </c>
      <c r="H87" s="24" t="s">
        <v>18</v>
      </c>
      <c r="I87" s="24" t="s">
        <v>2</v>
      </c>
      <c r="J87" s="11" t="s">
        <v>7</v>
      </c>
    </row>
    <row r="88" spans="1:10" s="1" customFormat="1" ht="17.100000000000001" customHeight="1" x14ac:dyDescent="0.25">
      <c r="A88" s="16">
        <v>45684</v>
      </c>
      <c r="B88" s="16">
        <v>45684</v>
      </c>
      <c r="C88" s="10"/>
      <c r="D88" s="8" t="s">
        <v>128</v>
      </c>
      <c r="E88" s="9" t="s">
        <v>8</v>
      </c>
      <c r="F88" s="19">
        <v>19</v>
      </c>
      <c r="G88" s="10" t="s">
        <v>3</v>
      </c>
      <c r="H88" s="20">
        <v>60</v>
      </c>
      <c r="I88" s="20">
        <f>Tabla7912[[#This Row],[Cantidad]]*Tabla7912[[#This Row],[Costo Unitario en RD$]]</f>
        <v>1140</v>
      </c>
      <c r="J88" s="10">
        <v>0</v>
      </c>
    </row>
    <row r="89" spans="1:10" s="1" customFormat="1" ht="17.100000000000001" customHeight="1" x14ac:dyDescent="0.25">
      <c r="A89" s="16">
        <v>45685</v>
      </c>
      <c r="B89" s="16">
        <v>45685</v>
      </c>
      <c r="C89" s="10"/>
      <c r="D89" s="17" t="s">
        <v>153</v>
      </c>
      <c r="E89" s="9" t="s">
        <v>87</v>
      </c>
      <c r="F89" s="19">
        <v>10</v>
      </c>
      <c r="G89" s="10" t="s">
        <v>3</v>
      </c>
      <c r="H89" s="20">
        <v>3560</v>
      </c>
      <c r="I89" s="20">
        <f>Tabla7912[[#This Row],[Cantidad]]*Tabla7912[[#This Row],[Costo Unitario en RD$]]</f>
        <v>35600</v>
      </c>
      <c r="J89" s="10">
        <v>10</v>
      </c>
    </row>
    <row r="90" spans="1:10" s="1" customFormat="1" ht="17.100000000000001" customHeight="1" x14ac:dyDescent="0.25">
      <c r="A90" s="16">
        <v>45685</v>
      </c>
      <c r="B90" s="16">
        <v>45685</v>
      </c>
      <c r="C90" s="7"/>
      <c r="D90" s="8" t="s">
        <v>154</v>
      </c>
      <c r="E90" s="9" t="s">
        <v>88</v>
      </c>
      <c r="F90" s="21">
        <v>10</v>
      </c>
      <c r="G90" s="7" t="s">
        <v>3</v>
      </c>
      <c r="H90" s="23">
        <v>3560</v>
      </c>
      <c r="I90" s="23">
        <f>Tabla7912[[#This Row],[Cantidad]]*Tabla7912[[#This Row],[Costo Unitario en RD$]]</f>
        <v>35600</v>
      </c>
      <c r="J90" s="7">
        <v>10</v>
      </c>
    </row>
    <row r="91" spans="1:10" s="1" customFormat="1" ht="17.100000000000001" customHeight="1" x14ac:dyDescent="0.25">
      <c r="A91" s="16">
        <v>45685</v>
      </c>
      <c r="B91" s="16">
        <v>45685</v>
      </c>
      <c r="C91" s="7"/>
      <c r="D91" s="8" t="s">
        <v>155</v>
      </c>
      <c r="E91" s="9" t="s">
        <v>89</v>
      </c>
      <c r="F91" s="21">
        <v>10</v>
      </c>
      <c r="G91" s="7" t="s">
        <v>3</v>
      </c>
      <c r="H91" s="23">
        <v>3560</v>
      </c>
      <c r="I91" s="23">
        <f>Tabla7912[[#This Row],[Cantidad]]*Tabla7912[[#This Row],[Costo Unitario en RD$]]</f>
        <v>35600</v>
      </c>
      <c r="J91" s="7">
        <v>10</v>
      </c>
    </row>
    <row r="92" spans="1:10" s="1" customFormat="1" ht="17.100000000000001" customHeight="1" x14ac:dyDescent="0.25">
      <c r="A92" s="16">
        <v>45685</v>
      </c>
      <c r="B92" s="16">
        <v>45685</v>
      </c>
      <c r="C92" s="7"/>
      <c r="D92" s="8" t="s">
        <v>156</v>
      </c>
      <c r="E92" s="9" t="s">
        <v>90</v>
      </c>
      <c r="F92" s="21">
        <v>10</v>
      </c>
      <c r="G92" s="7" t="s">
        <v>3</v>
      </c>
      <c r="H92" s="23">
        <v>3560</v>
      </c>
      <c r="I92" s="23">
        <f>Tabla7912[[#This Row],[Cantidad]]*Tabla7912[[#This Row],[Costo Unitario en RD$]]</f>
        <v>35600</v>
      </c>
      <c r="J92" s="7">
        <v>10</v>
      </c>
    </row>
    <row r="93" spans="1:10" s="1" customFormat="1" ht="17.100000000000001" customHeight="1" x14ac:dyDescent="0.25">
      <c r="A93" s="16">
        <v>45685</v>
      </c>
      <c r="B93" s="16">
        <v>45685</v>
      </c>
      <c r="C93" s="7"/>
      <c r="D93" s="8" t="s">
        <v>157</v>
      </c>
      <c r="E93" s="9" t="s">
        <v>91</v>
      </c>
      <c r="F93" s="21">
        <v>300</v>
      </c>
      <c r="G93" s="7" t="s">
        <v>3</v>
      </c>
      <c r="H93" s="23">
        <v>392.74</v>
      </c>
      <c r="I93" s="23">
        <f>Tabla7912[[#This Row],[Cantidad]]*Tabla7912[[#This Row],[Costo Unitario en RD$]]</f>
        <v>117822</v>
      </c>
      <c r="J93" s="7">
        <v>281</v>
      </c>
    </row>
    <row r="94" spans="1:10" s="1" customFormat="1" ht="17.100000000000001" customHeight="1" x14ac:dyDescent="0.25">
      <c r="A94" s="25">
        <v>45686</v>
      </c>
      <c r="B94" s="25">
        <v>45686</v>
      </c>
      <c r="C94" s="7"/>
      <c r="D94" s="8" t="s">
        <v>159</v>
      </c>
      <c r="E94" s="9" t="s">
        <v>92</v>
      </c>
      <c r="F94" s="21">
        <v>20</v>
      </c>
      <c r="G94" s="7" t="s">
        <v>3</v>
      </c>
      <c r="H94" s="23">
        <v>115.64</v>
      </c>
      <c r="I94" s="23">
        <f>Tabla7912[[#This Row],[Cantidad]]*Tabla7912[[#This Row],[Costo Unitario en RD$]]</f>
        <v>2312.8000000000002</v>
      </c>
      <c r="J94" s="7">
        <v>9</v>
      </c>
    </row>
    <row r="95" spans="1:10" s="1" customFormat="1" ht="17.100000000000001" customHeight="1" x14ac:dyDescent="0.25">
      <c r="A95" s="25">
        <v>45686</v>
      </c>
      <c r="B95" s="25">
        <v>45686</v>
      </c>
      <c r="C95" s="7"/>
      <c r="D95" s="8" t="s">
        <v>158</v>
      </c>
      <c r="E95" s="9" t="s">
        <v>93</v>
      </c>
      <c r="F95" s="21">
        <v>10</v>
      </c>
      <c r="G95" s="7" t="s">
        <v>3</v>
      </c>
      <c r="H95" s="23">
        <v>133.07</v>
      </c>
      <c r="I95" s="23">
        <f>Tabla7912[[#This Row],[Cantidad]]*Tabla7912[[#This Row],[Costo Unitario en RD$]]</f>
        <v>1330.6999999999998</v>
      </c>
      <c r="J95" s="7">
        <v>8</v>
      </c>
    </row>
    <row r="96" spans="1:10" s="1" customFormat="1" ht="17.100000000000001" customHeight="1" x14ac:dyDescent="0.25">
      <c r="A96" s="25">
        <v>45686</v>
      </c>
      <c r="B96" s="25">
        <v>45686</v>
      </c>
      <c r="C96" s="7"/>
      <c r="D96" s="8" t="s">
        <v>160</v>
      </c>
      <c r="E96" s="9" t="s">
        <v>94</v>
      </c>
      <c r="F96" s="21">
        <v>10</v>
      </c>
      <c r="G96" s="7" t="s">
        <v>3</v>
      </c>
      <c r="H96" s="23">
        <v>82.6</v>
      </c>
      <c r="I96" s="23">
        <f>Tabla7912[[#This Row],[Cantidad]]*Tabla7912[[#This Row],[Costo Unitario en RD$]]</f>
        <v>826</v>
      </c>
      <c r="J96" s="7">
        <v>8</v>
      </c>
    </row>
    <row r="97" spans="1:12" s="1" customFormat="1" ht="17.100000000000001" customHeight="1" x14ac:dyDescent="0.25">
      <c r="A97" s="25">
        <v>45688</v>
      </c>
      <c r="B97" s="25">
        <v>45688</v>
      </c>
      <c r="C97" s="7"/>
      <c r="D97" s="8" t="s">
        <v>161</v>
      </c>
      <c r="E97" s="9" t="s">
        <v>95</v>
      </c>
      <c r="F97" s="21">
        <v>450</v>
      </c>
      <c r="G97" s="7" t="s">
        <v>3</v>
      </c>
      <c r="H97" s="23">
        <v>1050.5999999999999</v>
      </c>
      <c r="I97" s="23">
        <f>Tabla7912[[#This Row],[Cantidad]]*Tabla7912[[#This Row],[Costo Unitario en RD$]]</f>
        <v>472769.99999999994</v>
      </c>
      <c r="J97" s="7">
        <v>286</v>
      </c>
    </row>
    <row r="98" spans="1:12" s="1" customFormat="1" ht="17.100000000000001" customHeight="1" x14ac:dyDescent="0.25">
      <c r="A98" s="25">
        <v>45688</v>
      </c>
      <c r="B98" s="25">
        <v>45688</v>
      </c>
      <c r="C98" s="7"/>
      <c r="D98" s="8" t="s">
        <v>162</v>
      </c>
      <c r="E98" s="9" t="s">
        <v>96</v>
      </c>
      <c r="F98" s="21">
        <v>80</v>
      </c>
      <c r="G98" s="7" t="s">
        <v>3</v>
      </c>
      <c r="H98" s="23">
        <v>969</v>
      </c>
      <c r="I98" s="23">
        <f>Tabla7912[[#This Row],[Cantidad]]*Tabla7912[[#This Row],[Costo Unitario en RD$]]</f>
        <v>77520</v>
      </c>
      <c r="J98" s="7">
        <v>62</v>
      </c>
    </row>
    <row r="99" spans="1:12" s="1" customFormat="1" ht="17.100000000000001" customHeight="1" x14ac:dyDescent="0.25">
      <c r="A99" s="25">
        <v>45688</v>
      </c>
      <c r="B99" s="25">
        <v>45688</v>
      </c>
      <c r="C99" s="7"/>
      <c r="D99" s="8" t="s">
        <v>163</v>
      </c>
      <c r="E99" s="9" t="s">
        <v>97</v>
      </c>
      <c r="F99" s="21">
        <v>30</v>
      </c>
      <c r="G99" s="7" t="s">
        <v>3</v>
      </c>
      <c r="H99" s="23">
        <v>1530</v>
      </c>
      <c r="I99" s="23">
        <f>Tabla7912[[#This Row],[Cantidad]]*Tabla7912[[#This Row],[Costo Unitario en RD$]]</f>
        <v>45900</v>
      </c>
      <c r="J99" s="7">
        <v>28</v>
      </c>
    </row>
    <row r="100" spans="1:12" s="2" customFormat="1" ht="18" customHeight="1" x14ac:dyDescent="0.25">
      <c r="A100" s="25">
        <v>45688</v>
      </c>
      <c r="B100" s="25">
        <v>45688</v>
      </c>
      <c r="C100" s="7"/>
      <c r="D100" s="8" t="s">
        <v>164</v>
      </c>
      <c r="E100" s="9" t="s">
        <v>98</v>
      </c>
      <c r="F100" s="21">
        <v>450</v>
      </c>
      <c r="G100" s="7" t="s">
        <v>3</v>
      </c>
      <c r="H100" s="23">
        <v>716</v>
      </c>
      <c r="I100" s="23">
        <f>Tabla7912[[#This Row],[Cantidad]]*Tabla7912[[#This Row],[Costo Unitario en RD$]]</f>
        <v>322200</v>
      </c>
      <c r="J100" s="7">
        <v>307</v>
      </c>
      <c r="K100" s="1"/>
      <c r="L100" s="1"/>
    </row>
    <row r="101" spans="1:12" s="2" customFormat="1" ht="18" customHeight="1" x14ac:dyDescent="0.25">
      <c r="A101" s="25">
        <v>45688</v>
      </c>
      <c r="B101" s="25">
        <v>45688</v>
      </c>
      <c r="C101" s="7"/>
      <c r="D101" s="8" t="s">
        <v>165</v>
      </c>
      <c r="E101" s="9" t="s">
        <v>99</v>
      </c>
      <c r="F101" s="21">
        <v>350</v>
      </c>
      <c r="G101" s="7" t="s">
        <v>73</v>
      </c>
      <c r="H101" s="23">
        <v>3105</v>
      </c>
      <c r="I101" s="23">
        <f>Tabla7912[[#This Row],[Cantidad]]*Tabla7912[[#This Row],[Costo Unitario en RD$]]</f>
        <v>1086750</v>
      </c>
      <c r="J101" s="7">
        <v>342</v>
      </c>
      <c r="K101" s="1"/>
      <c r="L101" s="1"/>
    </row>
    <row r="102" spans="1:12" s="2" customFormat="1" ht="18" customHeight="1" x14ac:dyDescent="0.25">
      <c r="A102" s="25">
        <v>45688</v>
      </c>
      <c r="B102" s="25">
        <v>45688</v>
      </c>
      <c r="C102" s="7"/>
      <c r="D102" s="8" t="s">
        <v>181</v>
      </c>
      <c r="E102" s="9" t="s">
        <v>182</v>
      </c>
      <c r="F102" s="21">
        <v>257.19</v>
      </c>
      <c r="G102" s="7" t="s">
        <v>183</v>
      </c>
      <c r="H102" s="23">
        <v>277.3</v>
      </c>
      <c r="I102" s="23">
        <f>Tabla7912[[#This Row],[Cantidad]]*Tabla7912[[#This Row],[Costo Unitario en RD$]]</f>
        <v>71318.786999999997</v>
      </c>
      <c r="J102" s="7">
        <v>0</v>
      </c>
      <c r="K102" s="1"/>
      <c r="L102" s="1"/>
    </row>
    <row r="103" spans="1:12" s="1" customFormat="1" ht="17.100000000000001" customHeight="1" x14ac:dyDescent="0.25">
      <c r="A103" s="25">
        <v>45691</v>
      </c>
      <c r="B103" s="25">
        <v>45691</v>
      </c>
      <c r="C103" s="7"/>
      <c r="D103" s="8" t="s">
        <v>128</v>
      </c>
      <c r="E103" s="9" t="s">
        <v>8</v>
      </c>
      <c r="F103" s="21">
        <v>18</v>
      </c>
      <c r="G103" s="7" t="s">
        <v>3</v>
      </c>
      <c r="H103" s="23">
        <v>60</v>
      </c>
      <c r="I103" s="23">
        <f>Tabla7912[[#This Row],[Cantidad]]*Tabla7912[[#This Row],[Costo Unitario en RD$]]</f>
        <v>1080</v>
      </c>
      <c r="J103" s="7">
        <v>0</v>
      </c>
    </row>
    <row r="104" spans="1:12" s="1" customFormat="1" ht="17.100000000000001" customHeight="1" x14ac:dyDescent="0.25">
      <c r="A104" s="25">
        <v>45692</v>
      </c>
      <c r="B104" s="25">
        <v>45692</v>
      </c>
      <c r="C104" s="7"/>
      <c r="D104" s="8" t="s">
        <v>184</v>
      </c>
      <c r="E104" s="9" t="s">
        <v>185</v>
      </c>
      <c r="F104" s="21">
        <v>100</v>
      </c>
      <c r="G104" s="7" t="s">
        <v>3</v>
      </c>
      <c r="H104" s="23">
        <v>194.49</v>
      </c>
      <c r="I104" s="23">
        <f>Tabla7912[[#This Row],[Cantidad]]*Tabla7912[[#This Row],[Costo Unitario en RD$]]</f>
        <v>19449</v>
      </c>
      <c r="J104" s="7">
        <v>74</v>
      </c>
    </row>
    <row r="105" spans="1:12" s="1" customFormat="1" ht="17.100000000000001" customHeight="1" x14ac:dyDescent="0.25">
      <c r="A105" s="25">
        <v>45693</v>
      </c>
      <c r="B105" s="25">
        <v>45693</v>
      </c>
      <c r="C105" s="7"/>
      <c r="D105" s="8" t="s">
        <v>127</v>
      </c>
      <c r="E105" s="9" t="s">
        <v>9</v>
      </c>
      <c r="F105" s="21">
        <v>100</v>
      </c>
      <c r="G105" s="7" t="s">
        <v>46</v>
      </c>
      <c r="H105" s="23">
        <v>135</v>
      </c>
      <c r="I105" s="23">
        <f>Tabla7912[[#This Row],[Cantidad]]*Tabla7912[[#This Row],[Costo Unitario en RD$]]</f>
        <v>13500</v>
      </c>
      <c r="J105" s="7">
        <v>45</v>
      </c>
    </row>
    <row r="106" spans="1:12" s="1" customFormat="1" ht="54" customHeight="1" x14ac:dyDescent="0.25">
      <c r="A106" s="11" t="s">
        <v>0</v>
      </c>
      <c r="B106" s="11" t="s">
        <v>6</v>
      </c>
      <c r="C106" s="11" t="s">
        <v>15</v>
      </c>
      <c r="D106" s="18" t="s">
        <v>16</v>
      </c>
      <c r="E106" s="11" t="s">
        <v>1</v>
      </c>
      <c r="F106" s="22" t="s">
        <v>13</v>
      </c>
      <c r="G106" s="11" t="s">
        <v>17</v>
      </c>
      <c r="H106" s="24" t="s">
        <v>18</v>
      </c>
      <c r="I106" s="24" t="s">
        <v>2</v>
      </c>
      <c r="J106" s="11" t="s">
        <v>7</v>
      </c>
    </row>
    <row r="107" spans="1:12" s="1" customFormat="1" ht="17.100000000000001" customHeight="1" x14ac:dyDescent="0.25">
      <c r="A107" s="16">
        <v>45695</v>
      </c>
      <c r="B107" s="16">
        <v>45695</v>
      </c>
      <c r="C107" s="10"/>
      <c r="D107" s="17" t="s">
        <v>186</v>
      </c>
      <c r="E107" s="9" t="s">
        <v>187</v>
      </c>
      <c r="F107" s="19">
        <v>2</v>
      </c>
      <c r="G107" s="10" t="s">
        <v>3</v>
      </c>
      <c r="H107" s="20">
        <v>36150</v>
      </c>
      <c r="I107" s="20">
        <f>Tabla7913[[#This Row],[Cantidad]]*Tabla7913[[#This Row],[Costo Unitario en RD$]]</f>
        <v>72300</v>
      </c>
      <c r="J107" s="10">
        <v>0</v>
      </c>
    </row>
    <row r="108" spans="1:12" s="1" customFormat="1" ht="17.100000000000001" customHeight="1" x14ac:dyDescent="0.25">
      <c r="A108" s="16">
        <v>45695</v>
      </c>
      <c r="B108" s="16">
        <v>45695</v>
      </c>
      <c r="C108" s="10"/>
      <c r="D108" s="17" t="s">
        <v>188</v>
      </c>
      <c r="E108" s="9" t="s">
        <v>189</v>
      </c>
      <c r="F108" s="19">
        <v>9900</v>
      </c>
      <c r="G108" s="10" t="s">
        <v>3</v>
      </c>
      <c r="H108" s="20">
        <v>100</v>
      </c>
      <c r="I108" s="20">
        <f>Tabla7913[[#This Row],[Cantidad]]*Tabla7913[[#This Row],[Costo Unitario en RD$]]</f>
        <v>990000</v>
      </c>
      <c r="J108" s="10">
        <v>8100</v>
      </c>
    </row>
    <row r="109" spans="1:12" s="1" customFormat="1" ht="17.100000000000001" customHeight="1" x14ac:dyDescent="0.25">
      <c r="A109" s="6">
        <v>45698</v>
      </c>
      <c r="B109" s="6">
        <v>45698</v>
      </c>
      <c r="C109" s="7"/>
      <c r="D109" s="8" t="s">
        <v>128</v>
      </c>
      <c r="E109" s="9" t="s">
        <v>8</v>
      </c>
      <c r="F109" s="21">
        <v>21</v>
      </c>
      <c r="G109" s="7" t="s">
        <v>3</v>
      </c>
      <c r="H109" s="20">
        <v>60</v>
      </c>
      <c r="I109" s="23">
        <f>Tabla7913[[#This Row],[Cantidad]]*Tabla7913[[#This Row],[Costo Unitario en RD$]]</f>
        <v>1260</v>
      </c>
      <c r="J109" s="7">
        <v>0</v>
      </c>
    </row>
    <row r="110" spans="1:12" s="1" customFormat="1" ht="17.100000000000001" customHeight="1" x14ac:dyDescent="0.25">
      <c r="A110" s="6">
        <v>45701</v>
      </c>
      <c r="B110" s="6">
        <v>45701</v>
      </c>
      <c r="C110" s="7"/>
      <c r="D110" s="8" t="s">
        <v>190</v>
      </c>
      <c r="E110" s="9" t="s">
        <v>191</v>
      </c>
      <c r="F110" s="21">
        <v>700</v>
      </c>
      <c r="G110" s="7" t="s">
        <v>3</v>
      </c>
      <c r="H110" s="23">
        <v>11.564</v>
      </c>
      <c r="I110" s="23">
        <f>Tabla7913[[#This Row],[Cantidad]]*Tabla7913[[#This Row],[Costo Unitario en RD$]]</f>
        <v>8094.8</v>
      </c>
      <c r="J110" s="7">
        <v>700</v>
      </c>
    </row>
    <row r="111" spans="1:12" s="1" customFormat="1" ht="17.100000000000001" customHeight="1" x14ac:dyDescent="0.25">
      <c r="A111" s="6">
        <v>45705</v>
      </c>
      <c r="B111" s="6">
        <v>45705</v>
      </c>
      <c r="C111" s="7"/>
      <c r="D111" s="8" t="s">
        <v>128</v>
      </c>
      <c r="E111" s="9" t="s">
        <v>8</v>
      </c>
      <c r="F111" s="21">
        <v>19</v>
      </c>
      <c r="G111" s="7" t="s">
        <v>3</v>
      </c>
      <c r="H111" s="23">
        <v>60</v>
      </c>
      <c r="I111" s="23">
        <f>Tabla7913[[#This Row],[Cantidad]]*Tabla7913[[#This Row],[Costo Unitario en RD$]]</f>
        <v>1140</v>
      </c>
      <c r="J111" s="7">
        <v>0</v>
      </c>
    </row>
    <row r="112" spans="1:12" s="1" customFormat="1" ht="17.100000000000001" customHeight="1" x14ac:dyDescent="0.25">
      <c r="A112" s="6">
        <v>45706</v>
      </c>
      <c r="B112" s="6">
        <v>45706</v>
      </c>
      <c r="C112" s="7"/>
      <c r="D112" s="8" t="s">
        <v>192</v>
      </c>
      <c r="E112" s="9" t="s">
        <v>193</v>
      </c>
      <c r="F112" s="21">
        <v>85</v>
      </c>
      <c r="G112" s="7" t="s">
        <v>69</v>
      </c>
      <c r="H112" s="23">
        <v>872.34</v>
      </c>
      <c r="I112" s="23">
        <f>Tabla7913[[#This Row],[Cantidad]]*Tabla7913[[#This Row],[Costo Unitario en RD$]]</f>
        <v>74148.900000000009</v>
      </c>
      <c r="J112" s="7">
        <v>0</v>
      </c>
    </row>
    <row r="113" spans="1:10" s="1" customFormat="1" ht="17.100000000000001" customHeight="1" x14ac:dyDescent="0.25">
      <c r="A113" s="6">
        <v>45706</v>
      </c>
      <c r="B113" s="6">
        <v>45706</v>
      </c>
      <c r="C113" s="7"/>
      <c r="D113" s="8" t="s">
        <v>194</v>
      </c>
      <c r="E113" s="9" t="s">
        <v>195</v>
      </c>
      <c r="F113" s="21">
        <v>150</v>
      </c>
      <c r="G113" s="7" t="s">
        <v>3</v>
      </c>
      <c r="H113" s="23">
        <v>354.36</v>
      </c>
      <c r="I113" s="23">
        <f>Tabla7913[[#This Row],[Cantidad]]*Tabla7913[[#This Row],[Costo Unitario en RD$]]</f>
        <v>53154</v>
      </c>
      <c r="J113" s="7">
        <v>0</v>
      </c>
    </row>
    <row r="114" spans="1:10" s="1" customFormat="1" ht="17.100000000000001" customHeight="1" x14ac:dyDescent="0.25">
      <c r="A114" s="6">
        <v>45706</v>
      </c>
      <c r="B114" s="6">
        <v>45706</v>
      </c>
      <c r="C114" s="7"/>
      <c r="D114" s="8" t="s">
        <v>196</v>
      </c>
      <c r="E114" s="9" t="s">
        <v>197</v>
      </c>
      <c r="F114" s="21">
        <v>60</v>
      </c>
      <c r="G114" s="7" t="s">
        <v>3</v>
      </c>
      <c r="H114" s="23">
        <v>709.8</v>
      </c>
      <c r="I114" s="23">
        <f>Tabla7913[[#This Row],[Cantidad]]*Tabla7913[[#This Row],[Costo Unitario en RD$]]</f>
        <v>42588</v>
      </c>
      <c r="J114" s="7">
        <v>0</v>
      </c>
    </row>
    <row r="115" spans="1:10" s="1" customFormat="1" ht="17.100000000000001" customHeight="1" x14ac:dyDescent="0.25">
      <c r="A115" s="6">
        <v>45707</v>
      </c>
      <c r="B115" s="6">
        <v>45707</v>
      </c>
      <c r="C115" s="7"/>
      <c r="D115" s="8" t="s">
        <v>198</v>
      </c>
      <c r="E115" s="9" t="s">
        <v>199</v>
      </c>
      <c r="F115" s="21">
        <v>700</v>
      </c>
      <c r="G115" s="7" t="s">
        <v>3</v>
      </c>
      <c r="H115" s="23">
        <v>6.2775999999999996</v>
      </c>
      <c r="I115" s="23">
        <f>Tabla7913[[#This Row],[Cantidad]]*Tabla7913[[#This Row],[Costo Unitario en RD$]]</f>
        <v>4394.32</v>
      </c>
      <c r="J115" s="7">
        <v>700</v>
      </c>
    </row>
    <row r="116" spans="1:10" s="1" customFormat="1" ht="17.100000000000001" customHeight="1" x14ac:dyDescent="0.25">
      <c r="A116" s="6">
        <v>45707</v>
      </c>
      <c r="B116" s="6">
        <v>45707</v>
      </c>
      <c r="C116" s="7"/>
      <c r="D116" s="8" t="s">
        <v>127</v>
      </c>
      <c r="E116" s="9" t="s">
        <v>9</v>
      </c>
      <c r="F116" s="21">
        <v>100</v>
      </c>
      <c r="G116" s="7" t="s">
        <v>46</v>
      </c>
      <c r="H116" s="23">
        <v>135</v>
      </c>
      <c r="I116" s="23">
        <f>Tabla7913[[#This Row],[Cantidad]]*Tabla7913[[#This Row],[Costo Unitario en RD$]]</f>
        <v>13500</v>
      </c>
      <c r="J116" s="7">
        <v>45</v>
      </c>
    </row>
    <row r="117" spans="1:10" s="1" customFormat="1" ht="17.100000000000001" customHeight="1" x14ac:dyDescent="0.25">
      <c r="A117" s="6">
        <v>45709</v>
      </c>
      <c r="B117" s="6">
        <v>45709</v>
      </c>
      <c r="C117" s="7"/>
      <c r="D117" s="8" t="s">
        <v>200</v>
      </c>
      <c r="E117" s="9" t="s">
        <v>201</v>
      </c>
      <c r="F117" s="21">
        <v>2</v>
      </c>
      <c r="G117" s="7" t="s">
        <v>3</v>
      </c>
      <c r="H117" s="23">
        <v>4865800</v>
      </c>
      <c r="I117" s="23">
        <f>Tabla7913[[#This Row],[Cantidad]]*Tabla7913[[#This Row],[Costo Unitario en RD$]]</f>
        <v>9731600</v>
      </c>
      <c r="J117" s="7">
        <v>0</v>
      </c>
    </row>
    <row r="118" spans="1:10" s="1" customFormat="1" ht="17.100000000000001" customHeight="1" x14ac:dyDescent="0.25">
      <c r="A118" s="6">
        <v>45709</v>
      </c>
      <c r="B118" s="6">
        <v>45709</v>
      </c>
      <c r="C118" s="7"/>
      <c r="D118" s="8" t="s">
        <v>181</v>
      </c>
      <c r="E118" s="9" t="s">
        <v>182</v>
      </c>
      <c r="F118" s="21">
        <v>178.26</v>
      </c>
      <c r="G118" s="7" t="s">
        <v>183</v>
      </c>
      <c r="H118" s="23">
        <v>277.3</v>
      </c>
      <c r="I118" s="23">
        <f>Tabla7913[[#This Row],[Cantidad]]*Tabla7913[[#This Row],[Costo Unitario en RD$]]</f>
        <v>49431.498</v>
      </c>
      <c r="J118" s="7">
        <v>0</v>
      </c>
    </row>
    <row r="119" spans="1:10" s="1" customFormat="1" ht="17.100000000000001" customHeight="1" x14ac:dyDescent="0.25">
      <c r="A119" s="6">
        <v>45712</v>
      </c>
      <c r="B119" s="6">
        <v>45712</v>
      </c>
      <c r="C119" s="7"/>
      <c r="D119" s="8" t="s">
        <v>202</v>
      </c>
      <c r="E119" s="9" t="s">
        <v>203</v>
      </c>
      <c r="F119" s="21">
        <v>80</v>
      </c>
      <c r="G119" s="7" t="s">
        <v>3</v>
      </c>
      <c r="H119" s="23">
        <v>294</v>
      </c>
      <c r="I119" s="23">
        <f>Tabla7913[[#This Row],[Cantidad]]*Tabla7913[[#This Row],[Costo Unitario en RD$]]</f>
        <v>23520</v>
      </c>
      <c r="J119" s="7">
        <v>80</v>
      </c>
    </row>
    <row r="120" spans="1:10" s="1" customFormat="1" ht="17.100000000000001" customHeight="1" x14ac:dyDescent="0.25">
      <c r="A120" s="6">
        <v>45712</v>
      </c>
      <c r="B120" s="6">
        <v>45712</v>
      </c>
      <c r="C120" s="7"/>
      <c r="D120" s="8" t="s">
        <v>128</v>
      </c>
      <c r="E120" s="9" t="s">
        <v>8</v>
      </c>
      <c r="F120" s="21">
        <v>19</v>
      </c>
      <c r="G120" s="7" t="s">
        <v>3</v>
      </c>
      <c r="H120" s="20">
        <v>60</v>
      </c>
      <c r="I120" s="23">
        <f>Tabla7913[[#This Row],[Cantidad]]*Tabla7913[[#This Row],[Costo Unitario en RD$]]</f>
        <v>1140</v>
      </c>
      <c r="J120" s="7">
        <v>0</v>
      </c>
    </row>
    <row r="121" spans="1:10" s="1" customFormat="1" ht="17.100000000000001" customHeight="1" x14ac:dyDescent="0.25">
      <c r="A121" s="6">
        <v>45713</v>
      </c>
      <c r="B121" s="6">
        <v>45713</v>
      </c>
      <c r="C121" s="7"/>
      <c r="D121" s="8" t="s">
        <v>204</v>
      </c>
      <c r="E121" s="9" t="s">
        <v>205</v>
      </c>
      <c r="F121" s="21">
        <v>25</v>
      </c>
      <c r="G121" s="7" t="s">
        <v>3</v>
      </c>
      <c r="H121" s="23">
        <v>185845</v>
      </c>
      <c r="I121" s="23">
        <f>Tabla7913[[#This Row],[Cantidad]]*Tabla7913[[#This Row],[Costo Unitario en RD$]]</f>
        <v>4646125</v>
      </c>
      <c r="J121" s="7">
        <v>23</v>
      </c>
    </row>
    <row r="122" spans="1:10" s="1" customFormat="1" ht="17.100000000000001" customHeight="1" x14ac:dyDescent="0.25">
      <c r="A122" s="6">
        <v>45713</v>
      </c>
      <c r="B122" s="6">
        <v>45713</v>
      </c>
      <c r="C122" s="7"/>
      <c r="D122" s="8" t="s">
        <v>206</v>
      </c>
      <c r="E122" s="9" t="s">
        <v>207</v>
      </c>
      <c r="F122" s="21">
        <v>25</v>
      </c>
      <c r="G122" s="7" t="s">
        <v>3</v>
      </c>
      <c r="H122" s="23">
        <v>3499.998</v>
      </c>
      <c r="I122" s="23">
        <f>Tabla7913[[#This Row],[Cantidad]]*Tabla7913[[#This Row],[Costo Unitario en RD$]]</f>
        <v>87499.95</v>
      </c>
      <c r="J122" s="7">
        <v>23</v>
      </c>
    </row>
    <row r="123" spans="1:10" s="1" customFormat="1" ht="17.100000000000001" customHeight="1" x14ac:dyDescent="0.25">
      <c r="A123" s="6">
        <v>45713</v>
      </c>
      <c r="B123" s="6">
        <v>45713</v>
      </c>
      <c r="C123" s="7"/>
      <c r="D123" s="8" t="s">
        <v>208</v>
      </c>
      <c r="E123" s="9" t="s">
        <v>209</v>
      </c>
      <c r="F123" s="21">
        <v>2</v>
      </c>
      <c r="G123" s="7" t="s">
        <v>77</v>
      </c>
      <c r="H123" s="23">
        <v>5487</v>
      </c>
      <c r="I123" s="23">
        <f>Tabla7913[[#This Row],[Cantidad]]*Tabla7913[[#This Row],[Costo Unitario en RD$]]</f>
        <v>10974</v>
      </c>
      <c r="J123" s="7">
        <v>0</v>
      </c>
    </row>
    <row r="124" spans="1:10" s="1" customFormat="1" ht="17.100000000000001" customHeight="1" x14ac:dyDescent="0.25">
      <c r="A124" s="6">
        <v>45713</v>
      </c>
      <c r="B124" s="6">
        <v>45713</v>
      </c>
      <c r="C124" s="7"/>
      <c r="D124" s="8" t="s">
        <v>210</v>
      </c>
      <c r="E124" s="9" t="s">
        <v>211</v>
      </c>
      <c r="F124" s="21">
        <v>20</v>
      </c>
      <c r="G124" s="7" t="s">
        <v>3</v>
      </c>
      <c r="H124" s="23">
        <v>352.82</v>
      </c>
      <c r="I124" s="23">
        <f>Tabla7913[[#This Row],[Cantidad]]*Tabla7913[[#This Row],[Costo Unitario en RD$]]</f>
        <v>7056.4</v>
      </c>
      <c r="J124" s="7">
        <v>0</v>
      </c>
    </row>
    <row r="125" spans="1:10" s="1" customFormat="1" ht="54" customHeight="1" x14ac:dyDescent="0.25">
      <c r="A125" s="11" t="s">
        <v>0</v>
      </c>
      <c r="B125" s="11" t="s">
        <v>6</v>
      </c>
      <c r="C125" s="11" t="s">
        <v>15</v>
      </c>
      <c r="D125" s="18" t="s">
        <v>16</v>
      </c>
      <c r="E125" s="11" t="s">
        <v>1</v>
      </c>
      <c r="F125" s="22" t="s">
        <v>13</v>
      </c>
      <c r="G125" s="11" t="s">
        <v>17</v>
      </c>
      <c r="H125" s="24" t="s">
        <v>18</v>
      </c>
      <c r="I125" s="24" t="s">
        <v>2</v>
      </c>
      <c r="J125" s="11" t="s">
        <v>7</v>
      </c>
    </row>
    <row r="126" spans="1:10" s="1" customFormat="1" ht="17.100000000000001" customHeight="1" x14ac:dyDescent="0.25">
      <c r="A126" s="16">
        <v>45714</v>
      </c>
      <c r="B126" s="16">
        <v>45714</v>
      </c>
      <c r="C126" s="10"/>
      <c r="D126" s="17" t="s">
        <v>188</v>
      </c>
      <c r="E126" s="9" t="s">
        <v>212</v>
      </c>
      <c r="F126" s="19">
        <v>21000</v>
      </c>
      <c r="G126" s="10" t="s">
        <v>3</v>
      </c>
      <c r="H126" s="20">
        <v>100</v>
      </c>
      <c r="I126" s="20">
        <f>Tabla7914[[#This Row],[Cantidad]]*Tabla7914[[#This Row],[Costo Unitario en RD$]]</f>
        <v>2100000</v>
      </c>
      <c r="J126" s="10">
        <v>8100</v>
      </c>
    </row>
    <row r="127" spans="1:10" s="1" customFormat="1" ht="17.100000000000001" customHeight="1" x14ac:dyDescent="0.25">
      <c r="A127" s="16">
        <v>45719</v>
      </c>
      <c r="B127" s="16">
        <v>45719</v>
      </c>
      <c r="C127" s="10"/>
      <c r="D127" s="8" t="s">
        <v>128</v>
      </c>
      <c r="E127" s="9" t="s">
        <v>8</v>
      </c>
      <c r="F127" s="19">
        <v>23</v>
      </c>
      <c r="G127" s="10" t="s">
        <v>3</v>
      </c>
      <c r="H127" s="20">
        <v>60</v>
      </c>
      <c r="I127" s="20">
        <f>Tabla7914[[#This Row],[Cantidad]]*Tabla7914[[#This Row],[Costo Unitario en RD$]]</f>
        <v>1380</v>
      </c>
      <c r="J127" s="10">
        <v>0</v>
      </c>
    </row>
    <row r="128" spans="1:10" s="1" customFormat="1" ht="17.100000000000001" customHeight="1" x14ac:dyDescent="0.25">
      <c r="A128" s="6">
        <v>45719</v>
      </c>
      <c r="B128" s="6">
        <v>45719</v>
      </c>
      <c r="C128" s="7"/>
      <c r="D128" s="8" t="s">
        <v>213</v>
      </c>
      <c r="E128" s="9" t="s">
        <v>214</v>
      </c>
      <c r="F128" s="21">
        <v>9</v>
      </c>
      <c r="G128" s="7" t="s">
        <v>3</v>
      </c>
      <c r="H128" s="23">
        <v>4500</v>
      </c>
      <c r="I128" s="23">
        <f>Tabla7914[[#This Row],[Cantidad]]*Tabla7914[[#This Row],[Costo Unitario en RD$]]</f>
        <v>40500</v>
      </c>
      <c r="J128" s="7">
        <v>0</v>
      </c>
    </row>
    <row r="129" spans="1:12" s="1" customFormat="1" ht="17.100000000000001" customHeight="1" x14ac:dyDescent="0.25">
      <c r="A129" s="6">
        <v>45721</v>
      </c>
      <c r="B129" s="6">
        <v>45721</v>
      </c>
      <c r="C129" s="7"/>
      <c r="D129" s="8" t="s">
        <v>215</v>
      </c>
      <c r="E129" s="9" t="s">
        <v>216</v>
      </c>
      <c r="F129" s="21">
        <v>1</v>
      </c>
      <c r="G129" s="7" t="s">
        <v>3</v>
      </c>
      <c r="H129" s="23">
        <v>8260</v>
      </c>
      <c r="I129" s="23">
        <f>Tabla7914[[#This Row],[Cantidad]]*Tabla7914[[#This Row],[Costo Unitario en RD$]]</f>
        <v>8260</v>
      </c>
      <c r="J129" s="7">
        <v>0</v>
      </c>
    </row>
    <row r="130" spans="1:12" s="1" customFormat="1" ht="17.100000000000001" customHeight="1" x14ac:dyDescent="0.25">
      <c r="A130" s="6">
        <v>45723</v>
      </c>
      <c r="B130" s="6">
        <v>45723</v>
      </c>
      <c r="C130" s="7"/>
      <c r="D130" s="8" t="s">
        <v>217</v>
      </c>
      <c r="E130" s="9" t="s">
        <v>218</v>
      </c>
      <c r="F130" s="21">
        <v>10</v>
      </c>
      <c r="G130" s="7" t="s">
        <v>3</v>
      </c>
      <c r="H130" s="23">
        <v>1000.015</v>
      </c>
      <c r="I130" s="23">
        <f>Tabla7914[[#This Row],[Cantidad]]*Tabla7914[[#This Row],[Costo Unitario en RD$]]</f>
        <v>10000.15</v>
      </c>
      <c r="J130" s="7">
        <v>0</v>
      </c>
    </row>
    <row r="131" spans="1:12" s="1" customFormat="1" ht="17.100000000000001" customHeight="1" x14ac:dyDescent="0.25">
      <c r="A131" s="6">
        <v>45723</v>
      </c>
      <c r="B131" s="6">
        <v>45723</v>
      </c>
      <c r="C131" s="7"/>
      <c r="D131" s="8" t="s">
        <v>219</v>
      </c>
      <c r="E131" s="9" t="s">
        <v>220</v>
      </c>
      <c r="F131" s="21">
        <v>300</v>
      </c>
      <c r="G131" s="7" t="s">
        <v>221</v>
      </c>
      <c r="H131" s="23">
        <v>34.998800000000003</v>
      </c>
      <c r="I131" s="23">
        <f>Tabla7914[[#This Row],[Cantidad]]*Tabla7914[[#This Row],[Costo Unitario en RD$]]</f>
        <v>10499.640000000001</v>
      </c>
      <c r="J131" s="7">
        <v>0</v>
      </c>
    </row>
    <row r="132" spans="1:12" s="1" customFormat="1" ht="17.100000000000001" customHeight="1" x14ac:dyDescent="0.25">
      <c r="A132" s="6">
        <v>45723</v>
      </c>
      <c r="B132" s="6">
        <v>45723</v>
      </c>
      <c r="C132" s="7"/>
      <c r="D132" s="8" t="s">
        <v>222</v>
      </c>
      <c r="E132" s="9" t="s">
        <v>223</v>
      </c>
      <c r="F132" s="21">
        <v>3</v>
      </c>
      <c r="G132" s="7" t="s">
        <v>3</v>
      </c>
      <c r="H132" s="23">
        <v>359.99329999999998</v>
      </c>
      <c r="I132" s="23">
        <f>Tabla7914[[#This Row],[Cantidad]]*Tabla7914[[#This Row],[Costo Unitario en RD$]]</f>
        <v>1079.9798999999998</v>
      </c>
      <c r="J132" s="7">
        <v>0</v>
      </c>
    </row>
    <row r="133" spans="1:12" s="1" customFormat="1" ht="17.100000000000001" customHeight="1" x14ac:dyDescent="0.25">
      <c r="A133" s="6">
        <v>45723</v>
      </c>
      <c r="B133" s="6">
        <v>45723</v>
      </c>
      <c r="C133" s="7"/>
      <c r="D133" s="8" t="s">
        <v>224</v>
      </c>
      <c r="E133" s="9" t="s">
        <v>225</v>
      </c>
      <c r="F133" s="21">
        <v>1</v>
      </c>
      <c r="G133" s="7" t="s">
        <v>77</v>
      </c>
      <c r="H133" s="23">
        <v>15500</v>
      </c>
      <c r="I133" s="23">
        <f>Tabla7914[[#This Row],[Cantidad]]*Tabla7914[[#This Row],[Costo Unitario en RD$]]</f>
        <v>15500</v>
      </c>
      <c r="J133" s="7">
        <v>0</v>
      </c>
    </row>
    <row r="134" spans="1:12" s="1" customFormat="1" ht="17.100000000000001" customHeight="1" x14ac:dyDescent="0.25">
      <c r="A134" s="6">
        <v>45723</v>
      </c>
      <c r="B134" s="6">
        <v>45723</v>
      </c>
      <c r="C134" s="7"/>
      <c r="D134" s="8" t="s">
        <v>226</v>
      </c>
      <c r="E134" s="9" t="s">
        <v>227</v>
      </c>
      <c r="F134" s="21">
        <v>2</v>
      </c>
      <c r="G134" s="7" t="s">
        <v>77</v>
      </c>
      <c r="H134" s="23">
        <v>13100</v>
      </c>
      <c r="I134" s="23">
        <f>Tabla7914[[#This Row],[Cantidad]]*Tabla7914[[#This Row],[Costo Unitario en RD$]]</f>
        <v>26200</v>
      </c>
      <c r="J134" s="7">
        <v>2</v>
      </c>
    </row>
    <row r="135" spans="1:12" s="2" customFormat="1" ht="18" customHeight="1" x14ac:dyDescent="0.25">
      <c r="A135" s="6">
        <v>45723</v>
      </c>
      <c r="B135" s="6">
        <v>45723</v>
      </c>
      <c r="C135" s="7"/>
      <c r="D135" s="8" t="s">
        <v>228</v>
      </c>
      <c r="E135" s="9" t="s">
        <v>229</v>
      </c>
      <c r="F135" s="21">
        <v>2</v>
      </c>
      <c r="G135" s="7" t="s">
        <v>3</v>
      </c>
      <c r="H135" s="23">
        <v>3050.0050000000001</v>
      </c>
      <c r="I135" s="23">
        <f>Tabla7914[[#This Row],[Cantidad]]*Tabla7914[[#This Row],[Costo Unitario en RD$]]</f>
        <v>6100.01</v>
      </c>
      <c r="J135" s="7">
        <v>0</v>
      </c>
      <c r="K135" s="1"/>
      <c r="L135" s="1"/>
    </row>
    <row r="136" spans="1:12" s="2" customFormat="1" ht="18" customHeight="1" x14ac:dyDescent="0.25">
      <c r="A136" s="6">
        <v>45723</v>
      </c>
      <c r="B136" s="6">
        <v>45723</v>
      </c>
      <c r="C136" s="7"/>
      <c r="D136" s="8" t="s">
        <v>230</v>
      </c>
      <c r="E136" s="9" t="s">
        <v>231</v>
      </c>
      <c r="F136" s="21">
        <v>15</v>
      </c>
      <c r="G136" s="7" t="s">
        <v>3</v>
      </c>
      <c r="H136" s="23">
        <v>82.399330000000006</v>
      </c>
      <c r="I136" s="23">
        <f>Tabla7914[[#This Row],[Cantidad]]*Tabla7914[[#This Row],[Costo Unitario en RD$]]</f>
        <v>1235.9899500000001</v>
      </c>
      <c r="J136" s="7">
        <v>15</v>
      </c>
      <c r="K136" s="1"/>
      <c r="L136" s="1"/>
    </row>
    <row r="137" spans="1:12" s="2" customFormat="1" ht="18" customHeight="1" x14ac:dyDescent="0.25">
      <c r="A137" s="6">
        <v>45723</v>
      </c>
      <c r="B137" s="6">
        <v>45723</v>
      </c>
      <c r="C137" s="7"/>
      <c r="D137" s="8" t="s">
        <v>232</v>
      </c>
      <c r="E137" s="9" t="s">
        <v>233</v>
      </c>
      <c r="F137" s="21">
        <v>50</v>
      </c>
      <c r="G137" s="7" t="s">
        <v>3</v>
      </c>
      <c r="H137" s="23">
        <v>1200.001</v>
      </c>
      <c r="I137" s="23">
        <f>Tabla7914[[#This Row],[Cantidad]]*Tabla7914[[#This Row],[Costo Unitario en RD$]]</f>
        <v>60000.049999999996</v>
      </c>
      <c r="J137" s="7">
        <v>2</v>
      </c>
      <c r="K137" s="1"/>
      <c r="L137" s="1"/>
    </row>
    <row r="138" spans="1:12" s="1" customFormat="1" ht="17.100000000000001" customHeight="1" x14ac:dyDescent="0.25">
      <c r="A138" s="6">
        <v>45723</v>
      </c>
      <c r="B138" s="6">
        <v>45723</v>
      </c>
      <c r="C138" s="7"/>
      <c r="D138" s="8" t="s">
        <v>234</v>
      </c>
      <c r="E138" s="9" t="s">
        <v>235</v>
      </c>
      <c r="F138" s="21">
        <v>80</v>
      </c>
      <c r="G138" s="7" t="s">
        <v>221</v>
      </c>
      <c r="H138" s="23">
        <v>102.66</v>
      </c>
      <c r="I138" s="23">
        <f>Tabla7914[[#This Row],[Cantidad]]*Tabla7914[[#This Row],[Costo Unitario en RD$]]</f>
        <v>8212.7999999999993</v>
      </c>
      <c r="J138" s="7">
        <v>80</v>
      </c>
    </row>
    <row r="139" spans="1:12" s="1" customFormat="1" ht="17.100000000000001" customHeight="1" x14ac:dyDescent="0.25">
      <c r="A139" s="6">
        <v>45723</v>
      </c>
      <c r="B139" s="6">
        <v>45723</v>
      </c>
      <c r="C139" s="7"/>
      <c r="D139" s="8" t="s">
        <v>236</v>
      </c>
      <c r="E139" s="9" t="s">
        <v>237</v>
      </c>
      <c r="F139" s="21">
        <v>480</v>
      </c>
      <c r="G139" s="7" t="s">
        <v>221</v>
      </c>
      <c r="H139" s="23">
        <v>88.5</v>
      </c>
      <c r="I139" s="23">
        <f>Tabla7914[[#This Row],[Cantidad]]*Tabla7914[[#This Row],[Costo Unitario en RD$]]</f>
        <v>42480</v>
      </c>
      <c r="J139" s="7">
        <v>480</v>
      </c>
    </row>
    <row r="140" spans="1:12" s="1" customFormat="1" ht="17.100000000000001" customHeight="1" x14ac:dyDescent="0.25">
      <c r="A140" s="6">
        <v>45723</v>
      </c>
      <c r="B140" s="6">
        <v>45723</v>
      </c>
      <c r="C140" s="7"/>
      <c r="D140" s="8" t="s">
        <v>238</v>
      </c>
      <c r="E140" s="9" t="s">
        <v>239</v>
      </c>
      <c r="F140" s="21">
        <v>1120</v>
      </c>
      <c r="G140" s="7" t="s">
        <v>221</v>
      </c>
      <c r="H140" s="23">
        <v>80.239999999999995</v>
      </c>
      <c r="I140" s="23">
        <f>Tabla7914[[#This Row],[Cantidad]]*Tabla7914[[#This Row],[Costo Unitario en RD$]]</f>
        <v>89868.799999999988</v>
      </c>
      <c r="J140" s="7">
        <v>1120</v>
      </c>
    </row>
    <row r="141" spans="1:12" s="1" customFormat="1" ht="17.100000000000001" customHeight="1" x14ac:dyDescent="0.25">
      <c r="A141" s="6">
        <v>45723</v>
      </c>
      <c r="B141" s="6">
        <v>45723</v>
      </c>
      <c r="C141" s="7"/>
      <c r="D141" s="8" t="s">
        <v>240</v>
      </c>
      <c r="E141" s="9" t="s">
        <v>241</v>
      </c>
      <c r="F141" s="21">
        <v>70</v>
      </c>
      <c r="G141" s="7" t="s">
        <v>221</v>
      </c>
      <c r="H141" s="23">
        <v>88.5</v>
      </c>
      <c r="I141" s="23">
        <f>Tabla7914[[#This Row],[Cantidad]]*Tabla7914[[#This Row],[Costo Unitario en RD$]]</f>
        <v>6195</v>
      </c>
      <c r="J141" s="7">
        <v>70</v>
      </c>
    </row>
    <row r="142" spans="1:12" s="1" customFormat="1" ht="17.100000000000001" customHeight="1" x14ac:dyDescent="0.25">
      <c r="A142" s="6">
        <v>45723</v>
      </c>
      <c r="B142" s="6">
        <v>45723</v>
      </c>
      <c r="C142" s="7"/>
      <c r="D142" s="8" t="s">
        <v>242</v>
      </c>
      <c r="E142" s="9" t="s">
        <v>243</v>
      </c>
      <c r="F142" s="21">
        <v>186.67</v>
      </c>
      <c r="G142" s="7" t="s">
        <v>221</v>
      </c>
      <c r="H142" s="23">
        <v>81.42</v>
      </c>
      <c r="I142" s="23">
        <f>Tabla7914[[#This Row],[Cantidad]]*Tabla7914[[#This Row],[Costo Unitario en RD$]]</f>
        <v>15198.671399999999</v>
      </c>
      <c r="J142" s="7">
        <v>186.67</v>
      </c>
    </row>
    <row r="143" spans="1:12" s="1" customFormat="1" ht="17.100000000000001" customHeight="1" x14ac:dyDescent="0.25">
      <c r="A143" s="6">
        <v>45723</v>
      </c>
      <c r="B143" s="6">
        <v>45723</v>
      </c>
      <c r="C143" s="7"/>
      <c r="D143" s="8" t="s">
        <v>244</v>
      </c>
      <c r="E143" s="9" t="s">
        <v>245</v>
      </c>
      <c r="F143" s="21">
        <v>502</v>
      </c>
      <c r="G143" s="7" t="s">
        <v>42</v>
      </c>
      <c r="H143" s="23">
        <v>219.1</v>
      </c>
      <c r="I143" s="23">
        <f>Tabla7914[[#This Row],[Cantidad]]*Tabla7914[[#This Row],[Costo Unitario en RD$]]</f>
        <v>109988.2</v>
      </c>
      <c r="J143" s="7">
        <v>0</v>
      </c>
    </row>
    <row r="144" spans="1:12" s="1" customFormat="1" ht="54" customHeight="1" x14ac:dyDescent="0.25">
      <c r="A144" s="11" t="s">
        <v>0</v>
      </c>
      <c r="B144" s="11" t="s">
        <v>6</v>
      </c>
      <c r="C144" s="11" t="s">
        <v>15</v>
      </c>
      <c r="D144" s="18" t="s">
        <v>16</v>
      </c>
      <c r="E144" s="11" t="s">
        <v>1</v>
      </c>
      <c r="F144" s="22" t="s">
        <v>13</v>
      </c>
      <c r="G144" s="11" t="s">
        <v>17</v>
      </c>
      <c r="H144" s="24" t="s">
        <v>18</v>
      </c>
      <c r="I144" s="24" t="s">
        <v>2</v>
      </c>
      <c r="J144" s="11" t="s">
        <v>7</v>
      </c>
    </row>
    <row r="145" spans="1:10" s="1" customFormat="1" ht="17.100000000000001" customHeight="1" x14ac:dyDescent="0.25">
      <c r="A145" s="16">
        <v>45726</v>
      </c>
      <c r="B145" s="16">
        <v>45726</v>
      </c>
      <c r="C145" s="10"/>
      <c r="D145" s="17" t="s">
        <v>246</v>
      </c>
      <c r="E145" s="9" t="s">
        <v>247</v>
      </c>
      <c r="F145" s="19">
        <v>1</v>
      </c>
      <c r="G145" s="10" t="s">
        <v>3</v>
      </c>
      <c r="H145" s="20">
        <v>111200</v>
      </c>
      <c r="I145" s="20">
        <f>Tabla7915[[#This Row],[Cantidad]]*Tabla7915[[#This Row],[Costo Unitario en RD$]]</f>
        <v>111200</v>
      </c>
      <c r="J145" s="10">
        <v>0</v>
      </c>
    </row>
    <row r="146" spans="1:10" s="1" customFormat="1" ht="17.100000000000001" customHeight="1" x14ac:dyDescent="0.25">
      <c r="A146" s="16">
        <v>45726</v>
      </c>
      <c r="B146" s="16">
        <v>45726</v>
      </c>
      <c r="C146" s="10"/>
      <c r="D146" s="8" t="s">
        <v>128</v>
      </c>
      <c r="E146" s="9" t="s">
        <v>8</v>
      </c>
      <c r="F146" s="19">
        <v>20</v>
      </c>
      <c r="G146" s="10" t="s">
        <v>3</v>
      </c>
      <c r="H146" s="20">
        <v>60</v>
      </c>
      <c r="I146" s="20">
        <f>Tabla7915[[#This Row],[Cantidad]]*Tabla7915[[#This Row],[Costo Unitario en RD$]]</f>
        <v>1200</v>
      </c>
      <c r="J146" s="10">
        <v>0</v>
      </c>
    </row>
    <row r="147" spans="1:10" s="1" customFormat="1" ht="17.100000000000001" customHeight="1" x14ac:dyDescent="0.25">
      <c r="A147" s="16">
        <v>45726</v>
      </c>
      <c r="B147" s="16">
        <v>45726</v>
      </c>
      <c r="C147" s="10"/>
      <c r="D147" s="17" t="s">
        <v>248</v>
      </c>
      <c r="E147" s="9" t="s">
        <v>249</v>
      </c>
      <c r="F147" s="19">
        <v>15</v>
      </c>
      <c r="G147" s="10" t="s">
        <v>3</v>
      </c>
      <c r="H147" s="20">
        <v>4300.0020000000004</v>
      </c>
      <c r="I147" s="20">
        <f>Tabla7915[[#This Row],[Cantidad]]*Tabla7915[[#This Row],[Costo Unitario en RD$]]</f>
        <v>64500.030000000006</v>
      </c>
      <c r="J147" s="10">
        <v>0</v>
      </c>
    </row>
    <row r="148" spans="1:10" s="1" customFormat="1" ht="17.100000000000001" customHeight="1" x14ac:dyDescent="0.25">
      <c r="A148" s="6">
        <v>45729</v>
      </c>
      <c r="B148" s="6">
        <v>45729</v>
      </c>
      <c r="C148" s="7"/>
      <c r="D148" s="8" t="s">
        <v>127</v>
      </c>
      <c r="E148" s="9" t="s">
        <v>9</v>
      </c>
      <c r="F148" s="21">
        <v>100</v>
      </c>
      <c r="G148" s="7" t="s">
        <v>46</v>
      </c>
      <c r="H148" s="23">
        <v>135</v>
      </c>
      <c r="I148" s="23">
        <f>Tabla7915[[#This Row],[Cantidad]]*Tabla7915[[#This Row],[Costo Unitario en RD$]]</f>
        <v>13500</v>
      </c>
      <c r="J148" s="7">
        <v>45</v>
      </c>
    </row>
    <row r="149" spans="1:10" s="1" customFormat="1" ht="17.100000000000001" customHeight="1" x14ac:dyDescent="0.25">
      <c r="A149" s="6">
        <v>45733</v>
      </c>
      <c r="B149" s="6">
        <v>45733</v>
      </c>
      <c r="C149" s="7"/>
      <c r="D149" s="8" t="s">
        <v>128</v>
      </c>
      <c r="E149" s="9" t="s">
        <v>8</v>
      </c>
      <c r="F149" s="19">
        <v>28</v>
      </c>
      <c r="G149" s="10" t="s">
        <v>3</v>
      </c>
      <c r="H149" s="20">
        <v>60</v>
      </c>
      <c r="I149" s="23">
        <f>Tabla7915[[#This Row],[Cantidad]]*Tabla7915[[#This Row],[Costo Unitario en RD$]]</f>
        <v>1680</v>
      </c>
      <c r="J149" s="7">
        <v>0</v>
      </c>
    </row>
    <row r="150" spans="1:10" s="1" customFormat="1" ht="17.100000000000001" customHeight="1" x14ac:dyDescent="0.25">
      <c r="A150" s="6">
        <v>45734</v>
      </c>
      <c r="B150" s="6">
        <v>45734</v>
      </c>
      <c r="C150" s="7"/>
      <c r="D150" s="8" t="s">
        <v>250</v>
      </c>
      <c r="E150" s="9" t="s">
        <v>220</v>
      </c>
      <c r="F150" s="21">
        <v>300</v>
      </c>
      <c r="G150" s="7" t="s">
        <v>221</v>
      </c>
      <c r="H150" s="23">
        <v>31.199200000000001</v>
      </c>
      <c r="I150" s="23">
        <f>Tabla7915[[#This Row],[Cantidad]]*Tabla7915[[#This Row],[Costo Unitario en RD$]]</f>
        <v>9359.76</v>
      </c>
      <c r="J150" s="7">
        <v>0</v>
      </c>
    </row>
    <row r="151" spans="1:10" s="1" customFormat="1" ht="17.100000000000001" customHeight="1" x14ac:dyDescent="0.25">
      <c r="A151" s="6">
        <v>45735</v>
      </c>
      <c r="B151" s="6">
        <v>45735</v>
      </c>
      <c r="C151" s="7"/>
      <c r="D151" s="8" t="s">
        <v>192</v>
      </c>
      <c r="E151" s="9" t="s">
        <v>193</v>
      </c>
      <c r="F151" s="21">
        <v>85</v>
      </c>
      <c r="G151" s="7" t="s">
        <v>69</v>
      </c>
      <c r="H151" s="23">
        <v>872.34</v>
      </c>
      <c r="I151" s="23">
        <f>Tabla7915[[#This Row],[Cantidad]]*Tabla7915[[#This Row],[Costo Unitario en RD$]]</f>
        <v>74148.900000000009</v>
      </c>
      <c r="J151" s="7">
        <v>0</v>
      </c>
    </row>
    <row r="152" spans="1:10" s="1" customFormat="1" ht="17.100000000000001" customHeight="1" x14ac:dyDescent="0.25">
      <c r="A152" s="6">
        <v>45735</v>
      </c>
      <c r="B152" s="6">
        <v>45735</v>
      </c>
      <c r="C152" s="7"/>
      <c r="D152" s="8" t="s">
        <v>251</v>
      </c>
      <c r="E152" s="9" t="s">
        <v>252</v>
      </c>
      <c r="F152" s="21">
        <v>10</v>
      </c>
      <c r="G152" s="7" t="s">
        <v>3</v>
      </c>
      <c r="H152" s="23">
        <v>949.99400000000003</v>
      </c>
      <c r="I152" s="23">
        <f>Tabla7915[[#This Row],[Cantidad]]*Tabla7915[[#This Row],[Costo Unitario en RD$]]</f>
        <v>9499.94</v>
      </c>
      <c r="J152" s="7">
        <v>10</v>
      </c>
    </row>
    <row r="153" spans="1:10" s="1" customFormat="1" ht="17.100000000000001" customHeight="1" x14ac:dyDescent="0.25">
      <c r="A153" s="6">
        <v>45737</v>
      </c>
      <c r="B153" s="6">
        <v>45737</v>
      </c>
      <c r="C153" s="7"/>
      <c r="D153" s="8" t="s">
        <v>256</v>
      </c>
      <c r="E153" s="9" t="s">
        <v>253</v>
      </c>
      <c r="F153" s="21">
        <v>2</v>
      </c>
      <c r="G153" s="7" t="s">
        <v>3</v>
      </c>
      <c r="H153" s="23">
        <v>2720</v>
      </c>
      <c r="I153" s="23">
        <f>Tabla7915[[#This Row],[Cantidad]]*Tabla7915[[#This Row],[Costo Unitario en RD$]]</f>
        <v>5440</v>
      </c>
      <c r="J153" s="7">
        <v>0</v>
      </c>
    </row>
    <row r="154" spans="1:10" s="1" customFormat="1" ht="17.100000000000001" customHeight="1" x14ac:dyDescent="0.25">
      <c r="A154" s="6">
        <v>45737</v>
      </c>
      <c r="B154" s="6">
        <v>45737</v>
      </c>
      <c r="C154" s="7"/>
      <c r="D154" s="8" t="s">
        <v>254</v>
      </c>
      <c r="E154" s="9" t="s">
        <v>255</v>
      </c>
      <c r="F154" s="21">
        <v>1</v>
      </c>
      <c r="G154" s="7" t="s">
        <v>69</v>
      </c>
      <c r="H154" s="23">
        <v>150</v>
      </c>
      <c r="I154" s="23">
        <f>Tabla7915[[#This Row],[Cantidad]]*Tabla7915[[#This Row],[Costo Unitario en RD$]]</f>
        <v>150</v>
      </c>
      <c r="J154" s="7">
        <v>0</v>
      </c>
    </row>
    <row r="155" spans="1:10" s="1" customFormat="1" ht="17.100000000000001" customHeight="1" x14ac:dyDescent="0.25">
      <c r="A155" s="6">
        <v>45737</v>
      </c>
      <c r="B155" s="6">
        <v>45737</v>
      </c>
      <c r="C155" s="7"/>
      <c r="D155" s="8" t="s">
        <v>257</v>
      </c>
      <c r="E155" s="9" t="s">
        <v>258</v>
      </c>
      <c r="F155" s="21">
        <v>1</v>
      </c>
      <c r="G155" s="7" t="s">
        <v>69</v>
      </c>
      <c r="H155" s="23">
        <v>260</v>
      </c>
      <c r="I155" s="23">
        <f>Tabla7915[[#This Row],[Cantidad]]*Tabla7915[[#This Row],[Costo Unitario en RD$]]</f>
        <v>260</v>
      </c>
      <c r="J155" s="7">
        <v>0</v>
      </c>
    </row>
    <row r="156" spans="1:10" s="1" customFormat="1" ht="17.100000000000001" customHeight="1" x14ac:dyDescent="0.25">
      <c r="A156" s="6">
        <v>45737</v>
      </c>
      <c r="B156" s="6">
        <v>45737</v>
      </c>
      <c r="C156" s="7"/>
      <c r="D156" s="8" t="s">
        <v>259</v>
      </c>
      <c r="E156" s="9" t="s">
        <v>260</v>
      </c>
      <c r="F156" s="21">
        <v>20</v>
      </c>
      <c r="G156" s="7" t="s">
        <v>69</v>
      </c>
      <c r="H156" s="23">
        <v>1050</v>
      </c>
      <c r="I156" s="23">
        <f>Tabla7915[[#This Row],[Cantidad]]*Tabla7915[[#This Row],[Costo Unitario en RD$]]</f>
        <v>21000</v>
      </c>
      <c r="J156" s="7">
        <v>0</v>
      </c>
    </row>
    <row r="157" spans="1:10" s="1" customFormat="1" ht="17.100000000000001" customHeight="1" x14ac:dyDescent="0.25">
      <c r="A157" s="6">
        <v>45737</v>
      </c>
      <c r="B157" s="6">
        <v>45737</v>
      </c>
      <c r="C157" s="7"/>
      <c r="D157" s="8" t="s">
        <v>261</v>
      </c>
      <c r="E157" s="9" t="s">
        <v>262</v>
      </c>
      <c r="F157" s="21">
        <v>15</v>
      </c>
      <c r="G157" s="7" t="s">
        <v>69</v>
      </c>
      <c r="H157" s="23">
        <v>1750</v>
      </c>
      <c r="I157" s="23">
        <f>Tabla7915[[#This Row],[Cantidad]]*Tabla7915[[#This Row],[Costo Unitario en RD$]]</f>
        <v>26250</v>
      </c>
      <c r="J157" s="7">
        <v>0</v>
      </c>
    </row>
    <row r="158" spans="1:10" s="1" customFormat="1" ht="17.100000000000001" customHeight="1" x14ac:dyDescent="0.25">
      <c r="A158" s="6">
        <v>45737</v>
      </c>
      <c r="B158" s="6">
        <v>45737</v>
      </c>
      <c r="C158" s="7"/>
      <c r="D158" s="8" t="s">
        <v>263</v>
      </c>
      <c r="E158" s="9" t="s">
        <v>264</v>
      </c>
      <c r="F158" s="21">
        <v>30</v>
      </c>
      <c r="G158" s="7" t="s">
        <v>3</v>
      </c>
      <c r="H158" s="23">
        <v>571.15539999999999</v>
      </c>
      <c r="I158" s="23">
        <f>Tabla7915[[#This Row],[Cantidad]]*Tabla7915[[#This Row],[Costo Unitario en RD$]]</f>
        <v>17134.662</v>
      </c>
      <c r="J158" s="7">
        <v>30</v>
      </c>
    </row>
    <row r="159" spans="1:10" s="1" customFormat="1" ht="17.100000000000001" customHeight="1" x14ac:dyDescent="0.25">
      <c r="A159" s="6">
        <v>45737</v>
      </c>
      <c r="B159" s="6">
        <v>45737</v>
      </c>
      <c r="C159" s="7"/>
      <c r="D159" s="8" t="s">
        <v>265</v>
      </c>
      <c r="E159" s="9" t="s">
        <v>266</v>
      </c>
      <c r="F159" s="21">
        <v>16</v>
      </c>
      <c r="G159" s="7" t="s">
        <v>3</v>
      </c>
      <c r="H159" s="23">
        <v>571.15539999999999</v>
      </c>
      <c r="I159" s="23">
        <f>Tabla7915[[#This Row],[Cantidad]]*Tabla7915[[#This Row],[Costo Unitario en RD$]]</f>
        <v>9138.4863999999998</v>
      </c>
      <c r="J159" s="7">
        <v>21</v>
      </c>
    </row>
    <row r="160" spans="1:10" s="1" customFormat="1" ht="17.100000000000001" customHeight="1" x14ac:dyDescent="0.25">
      <c r="A160" s="6">
        <v>45737</v>
      </c>
      <c r="B160" s="6">
        <v>45737</v>
      </c>
      <c r="C160" s="7"/>
      <c r="D160" s="8" t="s">
        <v>267</v>
      </c>
      <c r="E160" s="9" t="s">
        <v>268</v>
      </c>
      <c r="F160" s="21">
        <v>60</v>
      </c>
      <c r="G160" s="7" t="s">
        <v>3</v>
      </c>
      <c r="H160" s="23">
        <v>571.15539999999999</v>
      </c>
      <c r="I160" s="23">
        <f>Tabla7915[[#This Row],[Cantidad]]*Tabla7915[[#This Row],[Costo Unitario en RD$]]</f>
        <v>34269.324000000001</v>
      </c>
      <c r="J160" s="7">
        <v>68</v>
      </c>
    </row>
    <row r="161" spans="1:12" s="1" customFormat="1" ht="17.100000000000001" customHeight="1" x14ac:dyDescent="0.25">
      <c r="A161" s="6">
        <v>45737</v>
      </c>
      <c r="B161" s="6">
        <v>45737</v>
      </c>
      <c r="C161" s="7"/>
      <c r="D161" s="8" t="s">
        <v>269</v>
      </c>
      <c r="E161" s="9" t="s">
        <v>270</v>
      </c>
      <c r="F161" s="21">
        <v>4</v>
      </c>
      <c r="G161" s="7" t="s">
        <v>3</v>
      </c>
      <c r="H161" s="23">
        <v>571.15539999999999</v>
      </c>
      <c r="I161" s="23">
        <f>Tabla7915[[#This Row],[Cantidad]]*Tabla7915[[#This Row],[Costo Unitario en RD$]]</f>
        <v>2284.6215999999999</v>
      </c>
      <c r="J161" s="7">
        <v>4</v>
      </c>
    </row>
    <row r="162" spans="1:12" s="1" customFormat="1" ht="17.100000000000001" customHeight="1" x14ac:dyDescent="0.25">
      <c r="A162" s="6">
        <v>45737</v>
      </c>
      <c r="B162" s="6">
        <v>45737</v>
      </c>
      <c r="C162" s="7"/>
      <c r="D162" s="8" t="s">
        <v>271</v>
      </c>
      <c r="E162" s="9" t="s">
        <v>272</v>
      </c>
      <c r="F162" s="21">
        <v>2</v>
      </c>
      <c r="G162" s="7" t="s">
        <v>3</v>
      </c>
      <c r="H162" s="23">
        <v>571.15539999999999</v>
      </c>
      <c r="I162" s="23">
        <f>Tabla7915[[#This Row],[Cantidad]]*Tabla7915[[#This Row],[Costo Unitario en RD$]]</f>
        <v>1142.3108</v>
      </c>
      <c r="J162" s="7">
        <v>5</v>
      </c>
    </row>
    <row r="163" spans="1:12" s="1" customFormat="1" ht="54" customHeight="1" x14ac:dyDescent="0.25">
      <c r="A163" s="11" t="s">
        <v>0</v>
      </c>
      <c r="B163" s="11" t="s">
        <v>6</v>
      </c>
      <c r="C163" s="11" t="s">
        <v>15</v>
      </c>
      <c r="D163" s="18" t="s">
        <v>16</v>
      </c>
      <c r="E163" s="11" t="s">
        <v>1</v>
      </c>
      <c r="F163" s="22" t="s">
        <v>13</v>
      </c>
      <c r="G163" s="11" t="s">
        <v>17</v>
      </c>
      <c r="H163" s="24" t="s">
        <v>18</v>
      </c>
      <c r="I163" s="24" t="s">
        <v>2</v>
      </c>
      <c r="J163" s="11" t="s">
        <v>7</v>
      </c>
    </row>
    <row r="164" spans="1:12" s="1" customFormat="1" ht="17.100000000000001" customHeight="1" x14ac:dyDescent="0.25">
      <c r="A164" s="6">
        <v>45737</v>
      </c>
      <c r="B164" s="6">
        <v>45737</v>
      </c>
      <c r="C164" s="10"/>
      <c r="D164" s="17" t="s">
        <v>273</v>
      </c>
      <c r="E164" s="9" t="s">
        <v>274</v>
      </c>
      <c r="F164" s="19">
        <v>10</v>
      </c>
      <c r="G164" s="10" t="s">
        <v>3</v>
      </c>
      <c r="H164" s="20">
        <v>571.15539999999999</v>
      </c>
      <c r="I164" s="20">
        <f>Tabla7916[[#This Row],[Cantidad]]*Tabla7916[[#This Row],[Costo Unitario en RD$]]</f>
        <v>5711.5540000000001</v>
      </c>
      <c r="J164" s="10">
        <v>4</v>
      </c>
    </row>
    <row r="165" spans="1:12" s="1" customFormat="1" ht="17.100000000000001" customHeight="1" x14ac:dyDescent="0.25">
      <c r="A165" s="6">
        <v>45737</v>
      </c>
      <c r="B165" s="6">
        <v>45737</v>
      </c>
      <c r="C165" s="10"/>
      <c r="D165" s="17" t="s">
        <v>275</v>
      </c>
      <c r="E165" s="9" t="s">
        <v>276</v>
      </c>
      <c r="F165" s="19">
        <v>40</v>
      </c>
      <c r="G165" s="10" t="s">
        <v>3</v>
      </c>
      <c r="H165" s="20">
        <v>349.99975000000001</v>
      </c>
      <c r="I165" s="20">
        <f>Tabla7916[[#This Row],[Cantidad]]*Tabla7916[[#This Row],[Costo Unitario en RD$]]</f>
        <v>13999.99</v>
      </c>
      <c r="J165" s="10">
        <v>37</v>
      </c>
    </row>
    <row r="166" spans="1:12" s="1" customFormat="1" ht="17.100000000000001" customHeight="1" x14ac:dyDescent="0.25">
      <c r="A166" s="6">
        <v>45737</v>
      </c>
      <c r="B166" s="6">
        <v>45737</v>
      </c>
      <c r="C166" s="7"/>
      <c r="D166" s="8" t="s">
        <v>277</v>
      </c>
      <c r="E166" s="9" t="s">
        <v>278</v>
      </c>
      <c r="F166" s="21">
        <v>2</v>
      </c>
      <c r="G166" s="7" t="s">
        <v>3</v>
      </c>
      <c r="H166" s="23">
        <v>571.15539999999999</v>
      </c>
      <c r="I166" s="23">
        <f>Tabla7916[[#This Row],[Cantidad]]*Tabla7916[[#This Row],[Costo Unitario en RD$]]</f>
        <v>1142.3108</v>
      </c>
      <c r="J166" s="7">
        <v>2</v>
      </c>
    </row>
    <row r="167" spans="1:12" s="1" customFormat="1" ht="17.100000000000001" customHeight="1" x14ac:dyDescent="0.25">
      <c r="A167" s="6">
        <v>45737</v>
      </c>
      <c r="B167" s="6">
        <v>45737</v>
      </c>
      <c r="C167" s="7"/>
      <c r="D167" s="8" t="s">
        <v>279</v>
      </c>
      <c r="E167" s="9" t="s">
        <v>280</v>
      </c>
      <c r="F167" s="21">
        <v>2</v>
      </c>
      <c r="G167" s="7" t="s">
        <v>3</v>
      </c>
      <c r="H167" s="23">
        <v>571.15539999999999</v>
      </c>
      <c r="I167" s="23">
        <f>Tabla7916[[#This Row],[Cantidad]]*Tabla7916[[#This Row],[Costo Unitario en RD$]]</f>
        <v>1142.3108</v>
      </c>
      <c r="J167" s="7">
        <v>2</v>
      </c>
    </row>
    <row r="168" spans="1:12" s="1" customFormat="1" ht="17.100000000000001" customHeight="1" x14ac:dyDescent="0.25">
      <c r="A168" s="6">
        <v>45737</v>
      </c>
      <c r="B168" s="6">
        <v>45737</v>
      </c>
      <c r="C168" s="7"/>
      <c r="D168" s="8" t="s">
        <v>281</v>
      </c>
      <c r="E168" s="9" t="s">
        <v>282</v>
      </c>
      <c r="F168" s="21">
        <v>21</v>
      </c>
      <c r="G168" s="7" t="s">
        <v>3</v>
      </c>
      <c r="H168" s="23">
        <v>349.99975000000001</v>
      </c>
      <c r="I168" s="23">
        <f>Tabla7916[[#This Row],[Cantidad]]*Tabla7916[[#This Row],[Costo Unitario en RD$]]</f>
        <v>7349.9947499999998</v>
      </c>
      <c r="J168" s="7">
        <v>30</v>
      </c>
    </row>
    <row r="169" spans="1:12" s="1" customFormat="1" ht="17.100000000000001" customHeight="1" x14ac:dyDescent="0.25">
      <c r="A169" s="6">
        <v>45737</v>
      </c>
      <c r="B169" s="6">
        <v>45737</v>
      </c>
      <c r="C169" s="7"/>
      <c r="D169" s="8" t="s">
        <v>283</v>
      </c>
      <c r="E169" s="9" t="s">
        <v>284</v>
      </c>
      <c r="F169" s="21">
        <v>19</v>
      </c>
      <c r="G169" s="7" t="s">
        <v>3</v>
      </c>
      <c r="H169" s="23">
        <v>349.99975000000001</v>
      </c>
      <c r="I169" s="23">
        <f>Tabla7916[[#This Row],[Cantidad]]*Tabla7916[[#This Row],[Costo Unitario en RD$]]</f>
        <v>6649.9952499999999</v>
      </c>
      <c r="J169" s="7">
        <v>17</v>
      </c>
    </row>
    <row r="170" spans="1:12" s="2" customFormat="1" ht="18" customHeight="1" x14ac:dyDescent="0.25">
      <c r="A170" s="6">
        <v>45737</v>
      </c>
      <c r="B170" s="6">
        <v>45737</v>
      </c>
      <c r="C170" s="7"/>
      <c r="D170" s="8" t="s">
        <v>285</v>
      </c>
      <c r="E170" s="9" t="s">
        <v>286</v>
      </c>
      <c r="F170" s="21">
        <v>3</v>
      </c>
      <c r="G170" s="7" t="s">
        <v>3</v>
      </c>
      <c r="H170" s="23">
        <v>349.99975000000001</v>
      </c>
      <c r="I170" s="23">
        <f>Tabla7916[[#This Row],[Cantidad]]*Tabla7916[[#This Row],[Costo Unitario en RD$]]</f>
        <v>1049.9992500000001</v>
      </c>
      <c r="J170" s="7">
        <v>15</v>
      </c>
      <c r="K170" s="1"/>
      <c r="L170" s="1"/>
    </row>
    <row r="171" spans="1:12" s="2" customFormat="1" ht="18" customHeight="1" x14ac:dyDescent="0.25">
      <c r="A171" s="6">
        <v>45737</v>
      </c>
      <c r="B171" s="6">
        <v>45737</v>
      </c>
      <c r="C171" s="7"/>
      <c r="D171" s="8" t="s">
        <v>287</v>
      </c>
      <c r="E171" s="9" t="s">
        <v>288</v>
      </c>
      <c r="F171" s="21">
        <v>26</v>
      </c>
      <c r="G171" s="7" t="s">
        <v>3</v>
      </c>
      <c r="H171" s="23">
        <v>349.99975000000001</v>
      </c>
      <c r="I171" s="23">
        <f>Tabla7916[[#This Row],[Cantidad]]*Tabla7916[[#This Row],[Costo Unitario en RD$]]</f>
        <v>9099.9935000000005</v>
      </c>
      <c r="J171" s="7">
        <v>22</v>
      </c>
      <c r="K171" s="1"/>
      <c r="L171" s="1"/>
    </row>
    <row r="172" spans="1:12" s="2" customFormat="1" ht="18" customHeight="1" x14ac:dyDescent="0.25">
      <c r="A172" s="6">
        <v>45737</v>
      </c>
      <c r="B172" s="6">
        <v>45737</v>
      </c>
      <c r="C172" s="7"/>
      <c r="D172" s="8" t="s">
        <v>289</v>
      </c>
      <c r="E172" s="9" t="s">
        <v>290</v>
      </c>
      <c r="F172" s="21">
        <v>3</v>
      </c>
      <c r="G172" s="7" t="s">
        <v>3</v>
      </c>
      <c r="H172" s="23">
        <v>571.15539999999999</v>
      </c>
      <c r="I172" s="23">
        <f>Tabla7916[[#This Row],[Cantidad]]*Tabla7916[[#This Row],[Costo Unitario en RD$]]</f>
        <v>1713.4661999999998</v>
      </c>
      <c r="J172" s="7">
        <v>10</v>
      </c>
      <c r="K172" s="1"/>
      <c r="L172" s="1"/>
    </row>
    <row r="173" spans="1:12" s="1" customFormat="1" ht="17.100000000000001" customHeight="1" x14ac:dyDescent="0.25">
      <c r="A173" s="6">
        <v>45737</v>
      </c>
      <c r="B173" s="6">
        <v>45737</v>
      </c>
      <c r="C173" s="7"/>
      <c r="D173" s="8" t="s">
        <v>291</v>
      </c>
      <c r="E173" s="9" t="s">
        <v>292</v>
      </c>
      <c r="F173" s="21">
        <v>3</v>
      </c>
      <c r="G173" s="7" t="s">
        <v>3</v>
      </c>
      <c r="H173" s="23">
        <v>571.15539999999999</v>
      </c>
      <c r="I173" s="23">
        <f>Tabla7916[[#This Row],[Cantidad]]*Tabla7916[[#This Row],[Costo Unitario en RD$]]</f>
        <v>1713.4661999999998</v>
      </c>
      <c r="J173" s="7">
        <v>2</v>
      </c>
    </row>
    <row r="174" spans="1:12" s="1" customFormat="1" ht="17.100000000000001" customHeight="1" x14ac:dyDescent="0.25">
      <c r="A174" s="6">
        <v>45737</v>
      </c>
      <c r="B174" s="6">
        <v>45737</v>
      </c>
      <c r="C174" s="7"/>
      <c r="D174" s="8" t="s">
        <v>293</v>
      </c>
      <c r="E174" s="9" t="s">
        <v>294</v>
      </c>
      <c r="F174" s="21">
        <v>26</v>
      </c>
      <c r="G174" s="7" t="s">
        <v>3</v>
      </c>
      <c r="H174" s="23">
        <v>571.15539999999999</v>
      </c>
      <c r="I174" s="23">
        <f>Tabla7916[[#This Row],[Cantidad]]*Tabla7916[[#This Row],[Costo Unitario en RD$]]</f>
        <v>14850.0404</v>
      </c>
      <c r="J174" s="7">
        <v>22</v>
      </c>
    </row>
    <row r="175" spans="1:12" s="1" customFormat="1" ht="17.100000000000001" customHeight="1" x14ac:dyDescent="0.25">
      <c r="A175" s="6">
        <v>45737</v>
      </c>
      <c r="B175" s="6">
        <v>45737</v>
      </c>
      <c r="C175" s="7"/>
      <c r="D175" s="8" t="s">
        <v>295</v>
      </c>
      <c r="E175" s="9" t="s">
        <v>296</v>
      </c>
      <c r="F175" s="21">
        <v>40</v>
      </c>
      <c r="G175" s="7" t="s">
        <v>3</v>
      </c>
      <c r="H175" s="23">
        <v>571.15539999999999</v>
      </c>
      <c r="I175" s="23">
        <f>Tabla7916[[#This Row],[Cantidad]]*Tabla7916[[#This Row],[Costo Unitario en RD$]]</f>
        <v>22846.216</v>
      </c>
      <c r="J175" s="7">
        <v>38</v>
      </c>
    </row>
    <row r="176" spans="1:12" s="1" customFormat="1" ht="17.100000000000001" customHeight="1" x14ac:dyDescent="0.25">
      <c r="A176" s="6">
        <v>45737</v>
      </c>
      <c r="B176" s="6">
        <v>45737</v>
      </c>
      <c r="C176" s="7"/>
      <c r="D176" s="8" t="s">
        <v>297</v>
      </c>
      <c r="E176" s="9" t="s">
        <v>298</v>
      </c>
      <c r="F176" s="21">
        <v>1</v>
      </c>
      <c r="G176" s="7" t="s">
        <v>3</v>
      </c>
      <c r="H176" s="23">
        <v>571.15539999999999</v>
      </c>
      <c r="I176" s="23">
        <f>Tabla7916[[#This Row],[Cantidad]]*Tabla7916[[#This Row],[Costo Unitario en RD$]]</f>
        <v>571.15539999999999</v>
      </c>
      <c r="J176" s="7">
        <v>3</v>
      </c>
    </row>
    <row r="177" spans="1:10" s="1" customFormat="1" ht="17.100000000000001" customHeight="1" x14ac:dyDescent="0.25">
      <c r="A177" s="6">
        <v>45737</v>
      </c>
      <c r="B177" s="6">
        <v>45737</v>
      </c>
      <c r="C177" s="7"/>
      <c r="D177" s="8" t="s">
        <v>299</v>
      </c>
      <c r="E177" s="9" t="s">
        <v>300</v>
      </c>
      <c r="F177" s="21">
        <v>3</v>
      </c>
      <c r="G177" s="7" t="s">
        <v>3</v>
      </c>
      <c r="H177" s="23">
        <v>571.15539999999999</v>
      </c>
      <c r="I177" s="23">
        <f>Tabla7916[[#This Row],[Cantidad]]*Tabla7916[[#This Row],[Costo Unitario en RD$]]</f>
        <v>1713.4661999999998</v>
      </c>
      <c r="J177" s="7">
        <v>2</v>
      </c>
    </row>
    <row r="178" spans="1:10" s="1" customFormat="1" ht="17.100000000000001" customHeight="1" x14ac:dyDescent="0.25">
      <c r="A178" s="6">
        <v>45737</v>
      </c>
      <c r="B178" s="6">
        <v>45737</v>
      </c>
      <c r="C178" s="7"/>
      <c r="D178" s="8" t="s">
        <v>301</v>
      </c>
      <c r="E178" s="9" t="s">
        <v>302</v>
      </c>
      <c r="F178" s="21">
        <v>1004</v>
      </c>
      <c r="G178" s="7" t="s">
        <v>3</v>
      </c>
      <c r="H178" s="23">
        <v>392.94</v>
      </c>
      <c r="I178" s="23">
        <f>Tabla7916[[#This Row],[Cantidad]]*Tabla7916[[#This Row],[Costo Unitario en RD$]]</f>
        <v>394511.76</v>
      </c>
      <c r="J178" s="7">
        <v>892</v>
      </c>
    </row>
    <row r="179" spans="1:10" s="1" customFormat="1" ht="17.100000000000001" customHeight="1" x14ac:dyDescent="0.25">
      <c r="A179" s="6">
        <v>45737</v>
      </c>
      <c r="B179" s="6">
        <v>45737</v>
      </c>
      <c r="C179" s="7"/>
      <c r="D179" s="8" t="s">
        <v>303</v>
      </c>
      <c r="E179" s="9" t="s">
        <v>304</v>
      </c>
      <c r="F179" s="21">
        <v>12</v>
      </c>
      <c r="G179" s="7" t="s">
        <v>3</v>
      </c>
      <c r="H179" s="23">
        <v>449.58</v>
      </c>
      <c r="I179" s="23">
        <f>Tabla7916[[#This Row],[Cantidad]]*Tabla7916[[#This Row],[Costo Unitario en RD$]]</f>
        <v>5394.96</v>
      </c>
      <c r="J179" s="7">
        <v>33</v>
      </c>
    </row>
    <row r="180" spans="1:10" s="1" customFormat="1" ht="17.100000000000001" customHeight="1" x14ac:dyDescent="0.25">
      <c r="A180" s="6">
        <v>45737</v>
      </c>
      <c r="B180" s="6">
        <v>45737</v>
      </c>
      <c r="C180" s="7"/>
      <c r="D180" s="8" t="s">
        <v>133</v>
      </c>
      <c r="E180" s="9" t="s">
        <v>54</v>
      </c>
      <c r="F180" s="21">
        <v>100</v>
      </c>
      <c r="G180" s="7" t="s">
        <v>3</v>
      </c>
      <c r="H180" s="23">
        <v>818.92</v>
      </c>
      <c r="I180" s="23">
        <f>Tabla7916[[#This Row],[Cantidad]]*Tabla7916[[#This Row],[Costo Unitario en RD$]]</f>
        <v>81892</v>
      </c>
      <c r="J180" s="7">
        <v>103</v>
      </c>
    </row>
    <row r="181" spans="1:10" s="1" customFormat="1" ht="17.100000000000001" customHeight="1" x14ac:dyDescent="0.25">
      <c r="A181" s="6">
        <v>45740</v>
      </c>
      <c r="B181" s="6">
        <v>45740</v>
      </c>
      <c r="C181" s="7"/>
      <c r="D181" s="8" t="s">
        <v>305</v>
      </c>
      <c r="E181" s="9" t="s">
        <v>306</v>
      </c>
      <c r="F181" s="21">
        <v>30</v>
      </c>
      <c r="G181" s="7" t="s">
        <v>3</v>
      </c>
      <c r="H181" s="23">
        <v>619.99566600000003</v>
      </c>
      <c r="I181" s="23">
        <f>Tabla7916[[#This Row],[Cantidad]]*Tabla7916[[#This Row],[Costo Unitario en RD$]]</f>
        <v>18599.869979999999</v>
      </c>
      <c r="J181" s="7">
        <v>30</v>
      </c>
    </row>
    <row r="182" spans="1:10" s="1" customFormat="1" ht="54" customHeight="1" x14ac:dyDescent="0.25">
      <c r="A182" s="11" t="s">
        <v>0</v>
      </c>
      <c r="B182" s="11" t="s">
        <v>6</v>
      </c>
      <c r="C182" s="11" t="s">
        <v>15</v>
      </c>
      <c r="D182" s="18" t="s">
        <v>16</v>
      </c>
      <c r="E182" s="11" t="s">
        <v>1</v>
      </c>
      <c r="F182" s="22" t="s">
        <v>13</v>
      </c>
      <c r="G182" s="11" t="s">
        <v>17</v>
      </c>
      <c r="H182" s="24" t="s">
        <v>18</v>
      </c>
      <c r="I182" s="24" t="s">
        <v>2</v>
      </c>
      <c r="J182" s="11" t="s">
        <v>7</v>
      </c>
    </row>
    <row r="183" spans="1:10" s="1" customFormat="1" ht="17.100000000000001" customHeight="1" x14ac:dyDescent="0.25">
      <c r="A183" s="6">
        <v>45740</v>
      </c>
      <c r="B183" s="6">
        <v>45740</v>
      </c>
      <c r="C183" s="10"/>
      <c r="D183" s="17" t="s">
        <v>307</v>
      </c>
      <c r="E183" s="9" t="s">
        <v>308</v>
      </c>
      <c r="F183" s="19">
        <v>9</v>
      </c>
      <c r="G183" s="10" t="s">
        <v>3</v>
      </c>
      <c r="H183" s="20">
        <v>619.99566600000003</v>
      </c>
      <c r="I183" s="20">
        <f>Tabla7917[[#This Row],[Cantidad]]*Tabla7917[[#This Row],[Costo Unitario en RD$]]</f>
        <v>5579.960994</v>
      </c>
      <c r="J183" s="10">
        <v>12</v>
      </c>
    </row>
    <row r="184" spans="1:10" s="1" customFormat="1" ht="17.100000000000001" customHeight="1" x14ac:dyDescent="0.25">
      <c r="A184" s="6">
        <v>45740</v>
      </c>
      <c r="B184" s="6">
        <v>45740</v>
      </c>
      <c r="C184" s="10"/>
      <c r="D184" s="8" t="s">
        <v>309</v>
      </c>
      <c r="E184" s="9" t="s">
        <v>310</v>
      </c>
      <c r="F184" s="19">
        <v>53</v>
      </c>
      <c r="G184" s="10" t="s">
        <v>3</v>
      </c>
      <c r="H184" s="20">
        <v>619.99566600000003</v>
      </c>
      <c r="I184" s="20">
        <f>Tabla7917[[#This Row],[Cantidad]]*Tabla7917[[#This Row],[Costo Unitario en RD$]]</f>
        <v>32859.770298000003</v>
      </c>
      <c r="J184" s="10">
        <v>55</v>
      </c>
    </row>
    <row r="185" spans="1:10" s="1" customFormat="1" ht="17.100000000000001" customHeight="1" x14ac:dyDescent="0.25">
      <c r="A185" s="6">
        <v>45740</v>
      </c>
      <c r="B185" s="6">
        <v>45740</v>
      </c>
      <c r="C185" s="7"/>
      <c r="D185" s="8" t="s">
        <v>311</v>
      </c>
      <c r="E185" s="9" t="s">
        <v>312</v>
      </c>
      <c r="F185" s="21">
        <v>4</v>
      </c>
      <c r="G185" s="7" t="s">
        <v>3</v>
      </c>
      <c r="H185" s="23">
        <v>619.99566600000003</v>
      </c>
      <c r="I185" s="23">
        <f>Tabla7917[[#This Row],[Cantidad]]*Tabla7917[[#This Row],[Costo Unitario en RD$]]</f>
        <v>2479.9826640000001</v>
      </c>
      <c r="J185" s="7">
        <v>4</v>
      </c>
    </row>
    <row r="186" spans="1:10" s="1" customFormat="1" ht="17.100000000000001" customHeight="1" x14ac:dyDescent="0.25">
      <c r="A186" s="6">
        <v>45740</v>
      </c>
      <c r="B186" s="6">
        <v>45740</v>
      </c>
      <c r="C186" s="7"/>
      <c r="D186" s="8" t="s">
        <v>313</v>
      </c>
      <c r="E186" s="9" t="s">
        <v>314</v>
      </c>
      <c r="F186" s="21">
        <v>24</v>
      </c>
      <c r="G186" s="7" t="s">
        <v>3</v>
      </c>
      <c r="H186" s="23">
        <v>619.99566600000003</v>
      </c>
      <c r="I186" s="23">
        <f>Tabla7917[[#This Row],[Cantidad]]*Tabla7917[[#This Row],[Costo Unitario en RD$]]</f>
        <v>14879.895984000001</v>
      </c>
      <c r="J186" s="7">
        <v>18</v>
      </c>
    </row>
    <row r="187" spans="1:10" s="1" customFormat="1" ht="17.100000000000001" customHeight="1" x14ac:dyDescent="0.25">
      <c r="A187" s="6">
        <v>45740</v>
      </c>
      <c r="B187" s="6">
        <v>45740</v>
      </c>
      <c r="C187" s="7"/>
      <c r="D187" s="8" t="s">
        <v>315</v>
      </c>
      <c r="E187" s="9" t="s">
        <v>316</v>
      </c>
      <c r="F187" s="21">
        <v>3</v>
      </c>
      <c r="G187" s="7" t="s">
        <v>3</v>
      </c>
      <c r="H187" s="23">
        <v>619.99566600000003</v>
      </c>
      <c r="I187" s="23">
        <f>Tabla7917[[#This Row],[Cantidad]]*Tabla7917[[#This Row],[Costo Unitario en RD$]]</f>
        <v>1859.9869980000001</v>
      </c>
      <c r="J187" s="7">
        <v>10</v>
      </c>
    </row>
    <row r="188" spans="1:10" s="1" customFormat="1" ht="17.100000000000001" customHeight="1" x14ac:dyDescent="0.25">
      <c r="A188" s="6">
        <v>45740</v>
      </c>
      <c r="B188" s="6">
        <v>45740</v>
      </c>
      <c r="C188" s="7"/>
      <c r="D188" s="8" t="s">
        <v>317</v>
      </c>
      <c r="E188" s="9" t="s">
        <v>318</v>
      </c>
      <c r="F188" s="21">
        <v>26</v>
      </c>
      <c r="G188" s="7" t="s">
        <v>3</v>
      </c>
      <c r="H188" s="23">
        <v>619.99566600000003</v>
      </c>
      <c r="I188" s="23">
        <f>Tabla7917[[#This Row],[Cantidad]]*Tabla7917[[#This Row],[Costo Unitario en RD$]]</f>
        <v>16119.887316</v>
      </c>
      <c r="J188" s="7">
        <v>23</v>
      </c>
    </row>
    <row r="189" spans="1:10" s="1" customFormat="1" ht="17.100000000000001" customHeight="1" x14ac:dyDescent="0.25">
      <c r="A189" s="6">
        <v>45740</v>
      </c>
      <c r="B189" s="6">
        <v>45740</v>
      </c>
      <c r="C189" s="7"/>
      <c r="D189" s="8" t="s">
        <v>319</v>
      </c>
      <c r="E189" s="9" t="s">
        <v>320</v>
      </c>
      <c r="F189" s="21">
        <v>40</v>
      </c>
      <c r="G189" s="7" t="s">
        <v>3</v>
      </c>
      <c r="H189" s="23">
        <v>619.99566600000003</v>
      </c>
      <c r="I189" s="23">
        <f>Tabla7917[[#This Row],[Cantidad]]*Tabla7917[[#This Row],[Costo Unitario en RD$]]</f>
        <v>24799.826639999999</v>
      </c>
      <c r="J189" s="7">
        <v>37</v>
      </c>
    </row>
    <row r="190" spans="1:10" s="1" customFormat="1" ht="17.100000000000001" customHeight="1" x14ac:dyDescent="0.25">
      <c r="A190" s="6">
        <v>45740</v>
      </c>
      <c r="B190" s="6">
        <v>45740</v>
      </c>
      <c r="C190" s="7"/>
      <c r="D190" s="8" t="s">
        <v>321</v>
      </c>
      <c r="E190" s="9" t="s">
        <v>322</v>
      </c>
      <c r="F190" s="21">
        <v>3</v>
      </c>
      <c r="G190" s="7" t="s">
        <v>3</v>
      </c>
      <c r="H190" s="23">
        <v>619.99566600000003</v>
      </c>
      <c r="I190" s="23">
        <f>Tabla7917[[#This Row],[Cantidad]]*Tabla7917[[#This Row],[Costo Unitario en RD$]]</f>
        <v>1859.9869980000001</v>
      </c>
      <c r="J190" s="7">
        <v>2</v>
      </c>
    </row>
    <row r="191" spans="1:10" s="1" customFormat="1" ht="17.100000000000001" customHeight="1" x14ac:dyDescent="0.25">
      <c r="A191" s="6">
        <v>45740</v>
      </c>
      <c r="B191" s="6">
        <v>45740</v>
      </c>
      <c r="C191" s="7"/>
      <c r="D191" s="8" t="s">
        <v>323</v>
      </c>
      <c r="E191" s="9" t="s">
        <v>324</v>
      </c>
      <c r="F191" s="21">
        <v>2</v>
      </c>
      <c r="G191" s="7" t="s">
        <v>3</v>
      </c>
      <c r="H191" s="23">
        <v>619.99566600000003</v>
      </c>
      <c r="I191" s="23">
        <f>Tabla7917[[#This Row],[Cantidad]]*Tabla7917[[#This Row],[Costo Unitario en RD$]]</f>
        <v>1239.9913320000001</v>
      </c>
      <c r="J191" s="7">
        <v>2</v>
      </c>
    </row>
    <row r="192" spans="1:10" s="1" customFormat="1" ht="17.100000000000001" customHeight="1" x14ac:dyDescent="0.25">
      <c r="A192" s="6">
        <v>45740</v>
      </c>
      <c r="B192" s="6">
        <v>45740</v>
      </c>
      <c r="C192" s="7"/>
      <c r="D192" s="8" t="s">
        <v>325</v>
      </c>
      <c r="E192" s="9" t="s">
        <v>326</v>
      </c>
      <c r="F192" s="21">
        <v>2</v>
      </c>
      <c r="G192" s="7" t="s">
        <v>3</v>
      </c>
      <c r="H192" s="23">
        <v>619.99566600000003</v>
      </c>
      <c r="I192" s="23">
        <f>Tabla7917[[#This Row],[Cantidad]]*Tabla7917[[#This Row],[Costo Unitario en RD$]]</f>
        <v>1239.9913320000001</v>
      </c>
      <c r="J192" s="7">
        <v>2</v>
      </c>
    </row>
    <row r="193" spans="1:12" s="1" customFormat="1" ht="17.100000000000001" customHeight="1" x14ac:dyDescent="0.25">
      <c r="A193" s="6">
        <v>45740</v>
      </c>
      <c r="B193" s="6">
        <v>45740</v>
      </c>
      <c r="C193" s="7"/>
      <c r="D193" s="8" t="s">
        <v>327</v>
      </c>
      <c r="E193" s="9" t="s">
        <v>328</v>
      </c>
      <c r="F193" s="21">
        <v>3</v>
      </c>
      <c r="G193" s="7" t="s">
        <v>3</v>
      </c>
      <c r="H193" s="23">
        <v>619.99566600000003</v>
      </c>
      <c r="I193" s="23">
        <f>Tabla7917[[#This Row],[Cantidad]]*Tabla7917[[#This Row],[Costo Unitario en RD$]]</f>
        <v>1859.9869980000001</v>
      </c>
      <c r="J193" s="7">
        <v>3</v>
      </c>
    </row>
    <row r="194" spans="1:12" s="1" customFormat="1" ht="17.100000000000001" customHeight="1" x14ac:dyDescent="0.25">
      <c r="A194" s="6">
        <v>45741</v>
      </c>
      <c r="B194" s="6">
        <v>45741</v>
      </c>
      <c r="C194" s="7"/>
      <c r="D194" s="8" t="s">
        <v>128</v>
      </c>
      <c r="E194" s="9" t="s">
        <v>8</v>
      </c>
      <c r="F194" s="19">
        <v>28</v>
      </c>
      <c r="G194" s="10" t="s">
        <v>3</v>
      </c>
      <c r="H194" s="20">
        <v>60</v>
      </c>
      <c r="I194" s="23">
        <f>Tabla7917[[#This Row],[Cantidad]]*Tabla7917[[#This Row],[Costo Unitario en RD$]]</f>
        <v>1680</v>
      </c>
      <c r="J194" s="7">
        <v>0</v>
      </c>
    </row>
    <row r="195" spans="1:12" s="1" customFormat="1" ht="17.100000000000001" customHeight="1" x14ac:dyDescent="0.25">
      <c r="A195" s="6">
        <v>45741</v>
      </c>
      <c r="B195" s="6">
        <v>45741</v>
      </c>
      <c r="C195" s="7"/>
      <c r="D195" s="8" t="s">
        <v>329</v>
      </c>
      <c r="E195" s="9" t="s">
        <v>330</v>
      </c>
      <c r="F195" s="21">
        <v>30</v>
      </c>
      <c r="G195" s="7" t="s">
        <v>3</v>
      </c>
      <c r="H195" s="23">
        <v>448.01060899999999</v>
      </c>
      <c r="I195" s="23">
        <f>Tabla7917[[#This Row],[Cantidad]]*Tabla7917[[#This Row],[Costo Unitario en RD$]]</f>
        <v>13440.31827</v>
      </c>
      <c r="J195" s="7">
        <v>30</v>
      </c>
    </row>
    <row r="196" spans="1:12" s="1" customFormat="1" ht="17.100000000000001" customHeight="1" x14ac:dyDescent="0.25">
      <c r="A196" s="6">
        <v>45741</v>
      </c>
      <c r="B196" s="6">
        <v>45741</v>
      </c>
      <c r="C196" s="7"/>
      <c r="D196" s="8" t="s">
        <v>331</v>
      </c>
      <c r="E196" s="9" t="s">
        <v>332</v>
      </c>
      <c r="F196" s="21">
        <v>14</v>
      </c>
      <c r="G196" s="7" t="s">
        <v>3</v>
      </c>
      <c r="H196" s="23">
        <v>448.01060899999999</v>
      </c>
      <c r="I196" s="23">
        <f>Tabla7917[[#This Row],[Cantidad]]*Tabla7917[[#This Row],[Costo Unitario en RD$]]</f>
        <v>6272.1485259999999</v>
      </c>
      <c r="J196" s="7">
        <v>12</v>
      </c>
    </row>
    <row r="197" spans="1:12" s="1" customFormat="1" ht="17.100000000000001" customHeight="1" x14ac:dyDescent="0.25">
      <c r="A197" s="6">
        <v>45741</v>
      </c>
      <c r="B197" s="6">
        <v>45741</v>
      </c>
      <c r="C197" s="7"/>
      <c r="D197" s="8" t="s">
        <v>333</v>
      </c>
      <c r="E197" s="9" t="s">
        <v>334</v>
      </c>
      <c r="F197" s="21">
        <v>44</v>
      </c>
      <c r="G197" s="7" t="s">
        <v>3</v>
      </c>
      <c r="H197" s="23">
        <v>448.01060899999999</v>
      </c>
      <c r="I197" s="23">
        <f>Tabla7917[[#This Row],[Cantidad]]*Tabla7917[[#This Row],[Costo Unitario en RD$]]</f>
        <v>19712.466796000001</v>
      </c>
      <c r="J197" s="7">
        <v>51</v>
      </c>
    </row>
    <row r="198" spans="1:12" s="1" customFormat="1" ht="17.100000000000001" customHeight="1" x14ac:dyDescent="0.25">
      <c r="A198" s="6">
        <v>45741</v>
      </c>
      <c r="B198" s="6">
        <v>45741</v>
      </c>
      <c r="C198" s="7"/>
      <c r="D198" s="8" t="s">
        <v>335</v>
      </c>
      <c r="E198" s="9" t="s">
        <v>336</v>
      </c>
      <c r="F198" s="21">
        <v>4</v>
      </c>
      <c r="G198" s="7" t="s">
        <v>3</v>
      </c>
      <c r="H198" s="23">
        <v>448.01060899999999</v>
      </c>
      <c r="I198" s="23">
        <f>Tabla7917[[#This Row],[Cantidad]]*Tabla7917[[#This Row],[Costo Unitario en RD$]]</f>
        <v>1792.042436</v>
      </c>
      <c r="J198" s="7">
        <v>4</v>
      </c>
    </row>
    <row r="199" spans="1:12" s="1" customFormat="1" ht="17.100000000000001" customHeight="1" x14ac:dyDescent="0.25">
      <c r="A199" s="6">
        <v>45741</v>
      </c>
      <c r="B199" s="6">
        <v>45741</v>
      </c>
      <c r="C199" s="7"/>
      <c r="D199" s="8" t="s">
        <v>337</v>
      </c>
      <c r="E199" s="9" t="s">
        <v>338</v>
      </c>
      <c r="F199" s="21">
        <v>24</v>
      </c>
      <c r="G199" s="7" t="s">
        <v>3</v>
      </c>
      <c r="H199" s="23">
        <v>448.01060899999999</v>
      </c>
      <c r="I199" s="23">
        <f>Tabla7917[[#This Row],[Cantidad]]*Tabla7917[[#This Row],[Costo Unitario en RD$]]</f>
        <v>10752.254616</v>
      </c>
      <c r="J199" s="7">
        <v>18</v>
      </c>
    </row>
    <row r="200" spans="1:12" s="1" customFormat="1" ht="17.100000000000001" customHeight="1" x14ac:dyDescent="0.25">
      <c r="A200" s="6">
        <v>45741</v>
      </c>
      <c r="B200" s="6">
        <v>45741</v>
      </c>
      <c r="C200" s="7"/>
      <c r="D200" s="8" t="s">
        <v>339</v>
      </c>
      <c r="E200" s="9" t="s">
        <v>340</v>
      </c>
      <c r="F200" s="21">
        <v>3</v>
      </c>
      <c r="G200" s="7" t="s">
        <v>3</v>
      </c>
      <c r="H200" s="23">
        <v>448.01060899999999</v>
      </c>
      <c r="I200" s="23">
        <f>Tabla7917[[#This Row],[Cantidad]]*Tabla7917[[#This Row],[Costo Unitario en RD$]]</f>
        <v>1344.031827</v>
      </c>
      <c r="J200" s="7">
        <v>10</v>
      </c>
    </row>
    <row r="201" spans="1:12" s="1" customFormat="1" ht="54" customHeight="1" x14ac:dyDescent="0.25">
      <c r="A201" s="11" t="s">
        <v>0</v>
      </c>
      <c r="B201" s="11" t="s">
        <v>6</v>
      </c>
      <c r="C201" s="11" t="s">
        <v>15</v>
      </c>
      <c r="D201" s="18" t="s">
        <v>16</v>
      </c>
      <c r="E201" s="11" t="s">
        <v>1</v>
      </c>
      <c r="F201" s="22" t="s">
        <v>13</v>
      </c>
      <c r="G201" s="11" t="s">
        <v>17</v>
      </c>
      <c r="H201" s="24" t="s">
        <v>18</v>
      </c>
      <c r="I201" s="24" t="s">
        <v>2</v>
      </c>
      <c r="J201" s="11" t="s">
        <v>7</v>
      </c>
    </row>
    <row r="202" spans="1:12" s="1" customFormat="1" ht="17.100000000000001" customHeight="1" x14ac:dyDescent="0.25">
      <c r="A202" s="6">
        <v>45741</v>
      </c>
      <c r="B202" s="6">
        <v>45741</v>
      </c>
      <c r="C202" s="10"/>
      <c r="D202" s="17" t="s">
        <v>341</v>
      </c>
      <c r="E202" s="9" t="s">
        <v>342</v>
      </c>
      <c r="F202" s="19">
        <v>2</v>
      </c>
      <c r="G202" s="10" t="s">
        <v>3</v>
      </c>
      <c r="H202" s="20">
        <v>448.01060899999999</v>
      </c>
      <c r="I202" s="20">
        <f>Tabla7918[[#This Row],[Cantidad]]*Tabla7918[[#This Row],[Costo Unitario en RD$]]</f>
        <v>896.02121799999998</v>
      </c>
      <c r="J202" s="10">
        <v>2</v>
      </c>
    </row>
    <row r="203" spans="1:12" s="1" customFormat="1" ht="17.100000000000001" customHeight="1" x14ac:dyDescent="0.25">
      <c r="A203" s="6">
        <v>45741</v>
      </c>
      <c r="B203" s="6">
        <v>45741</v>
      </c>
      <c r="C203" s="10"/>
      <c r="D203" s="17" t="s">
        <v>343</v>
      </c>
      <c r="E203" s="9" t="s">
        <v>344</v>
      </c>
      <c r="F203" s="19">
        <v>3</v>
      </c>
      <c r="G203" s="10" t="s">
        <v>3</v>
      </c>
      <c r="H203" s="20">
        <v>448.01060899999999</v>
      </c>
      <c r="I203" s="20">
        <f>Tabla7918[[#This Row],[Cantidad]]*Tabla7918[[#This Row],[Costo Unitario en RD$]]</f>
        <v>1344.031827</v>
      </c>
      <c r="J203" s="10">
        <v>3</v>
      </c>
    </row>
    <row r="204" spans="1:12" s="1" customFormat="1" ht="17.100000000000001" customHeight="1" x14ac:dyDescent="0.25">
      <c r="A204" s="6">
        <v>45741</v>
      </c>
      <c r="B204" s="6">
        <v>45741</v>
      </c>
      <c r="C204" s="7"/>
      <c r="D204" s="8" t="s">
        <v>345</v>
      </c>
      <c r="E204" s="9" t="s">
        <v>346</v>
      </c>
      <c r="F204" s="21">
        <v>26</v>
      </c>
      <c r="G204" s="7" t="s">
        <v>3</v>
      </c>
      <c r="H204" s="23">
        <v>448.01060899999999</v>
      </c>
      <c r="I204" s="23">
        <f>Tabla7918[[#This Row],[Cantidad]]*Tabla7918[[#This Row],[Costo Unitario en RD$]]</f>
        <v>11648.275834</v>
      </c>
      <c r="J204" s="7">
        <v>24</v>
      </c>
    </row>
    <row r="205" spans="1:12" s="2" customFormat="1" ht="18" customHeight="1" x14ac:dyDescent="0.25">
      <c r="A205" s="6">
        <v>45741</v>
      </c>
      <c r="B205" s="6">
        <v>45741</v>
      </c>
      <c r="C205" s="7"/>
      <c r="D205" s="8" t="s">
        <v>347</v>
      </c>
      <c r="E205" s="9" t="s">
        <v>348</v>
      </c>
      <c r="F205" s="21">
        <v>40</v>
      </c>
      <c r="G205" s="7" t="s">
        <v>3</v>
      </c>
      <c r="H205" s="23">
        <v>448.01060899999999</v>
      </c>
      <c r="I205" s="23">
        <f>Tabla7918[[#This Row],[Cantidad]]*Tabla7918[[#This Row],[Costo Unitario en RD$]]</f>
        <v>17920.424360000001</v>
      </c>
      <c r="J205" s="7">
        <v>37</v>
      </c>
      <c r="K205" s="1"/>
      <c r="L205" s="1"/>
    </row>
    <row r="206" spans="1:12" s="2" customFormat="1" ht="18" customHeight="1" x14ac:dyDescent="0.25">
      <c r="A206" s="6">
        <v>45741</v>
      </c>
      <c r="B206" s="6">
        <v>45741</v>
      </c>
      <c r="C206" s="7"/>
      <c r="D206" s="8" t="s">
        <v>349</v>
      </c>
      <c r="E206" s="9" t="s">
        <v>350</v>
      </c>
      <c r="F206" s="21">
        <v>2</v>
      </c>
      <c r="G206" s="7" t="s">
        <v>3</v>
      </c>
      <c r="H206" s="23">
        <v>448.01060899999999</v>
      </c>
      <c r="I206" s="23">
        <f>Tabla7918[[#This Row],[Cantidad]]*Tabla7918[[#This Row],[Costo Unitario en RD$]]</f>
        <v>896.02121799999998</v>
      </c>
      <c r="J206" s="7">
        <v>2</v>
      </c>
      <c r="K206" s="1"/>
      <c r="L206" s="1"/>
    </row>
    <row r="207" spans="1:12" s="2" customFormat="1" ht="18" customHeight="1" x14ac:dyDescent="0.25">
      <c r="A207" s="6">
        <v>45741</v>
      </c>
      <c r="B207" s="6">
        <v>45741</v>
      </c>
      <c r="C207" s="7"/>
      <c r="D207" s="8" t="s">
        <v>351</v>
      </c>
      <c r="E207" s="9" t="s">
        <v>352</v>
      </c>
      <c r="F207" s="21">
        <v>3</v>
      </c>
      <c r="G207" s="7" t="s">
        <v>3</v>
      </c>
      <c r="H207" s="23">
        <v>448.01060899999999</v>
      </c>
      <c r="I207" s="23">
        <f>Tabla7918[[#This Row],[Cantidad]]*Tabla7918[[#This Row],[Costo Unitario en RD$]]</f>
        <v>1344.031827</v>
      </c>
      <c r="J207" s="7">
        <v>2</v>
      </c>
      <c r="K207" s="1"/>
      <c r="L207" s="1"/>
    </row>
    <row r="208" spans="1:12" s="1" customFormat="1" ht="17.100000000000001" customHeight="1" x14ac:dyDescent="0.25">
      <c r="A208" s="6">
        <v>45741</v>
      </c>
      <c r="B208" s="6">
        <v>45741</v>
      </c>
      <c r="C208" s="7"/>
      <c r="D208" s="8" t="s">
        <v>353</v>
      </c>
      <c r="E208" s="9" t="s">
        <v>354</v>
      </c>
      <c r="F208" s="21">
        <v>2</v>
      </c>
      <c r="G208" s="7" t="s">
        <v>3</v>
      </c>
      <c r="H208" s="23">
        <v>448.01060899999999</v>
      </c>
      <c r="I208" s="23">
        <f>Tabla7918[[#This Row],[Cantidad]]*Tabla7918[[#This Row],[Costo Unitario en RD$]]</f>
        <v>896.02121799999998</v>
      </c>
      <c r="J208" s="7">
        <v>2</v>
      </c>
    </row>
    <row r="209" spans="1:10" s="1" customFormat="1" ht="17.100000000000001" customHeight="1" x14ac:dyDescent="0.25">
      <c r="A209" s="6">
        <v>45741</v>
      </c>
      <c r="B209" s="6">
        <v>45741</v>
      </c>
      <c r="C209" s="7"/>
      <c r="D209" s="8" t="s">
        <v>355</v>
      </c>
      <c r="E209" s="9" t="s">
        <v>356</v>
      </c>
      <c r="F209" s="21">
        <v>10</v>
      </c>
      <c r="G209" s="7" t="s">
        <v>3</v>
      </c>
      <c r="H209" s="23">
        <v>4320</v>
      </c>
      <c r="I209" s="23">
        <f>Tabla7918[[#This Row],[Cantidad]]*Tabla7918[[#This Row],[Costo Unitario en RD$]]</f>
        <v>43200</v>
      </c>
      <c r="J209" s="7">
        <v>7</v>
      </c>
    </row>
    <row r="210" spans="1:10" s="1" customFormat="1" ht="16.5" customHeight="1" x14ac:dyDescent="0.25">
      <c r="A210" s="6">
        <v>45742</v>
      </c>
      <c r="B210" s="6">
        <v>45742</v>
      </c>
      <c r="C210" s="7"/>
      <c r="D210" s="8" t="s">
        <v>357</v>
      </c>
      <c r="E210" s="9" t="s">
        <v>358</v>
      </c>
      <c r="F210" s="21">
        <v>1</v>
      </c>
      <c r="G210" s="7" t="s">
        <v>3</v>
      </c>
      <c r="H210" s="23">
        <v>33040</v>
      </c>
      <c r="I210" s="23">
        <f>Tabla7918[[#This Row],[Cantidad]]*Tabla7918[[#This Row],[Costo Unitario en RD$]]</f>
        <v>33040</v>
      </c>
      <c r="J210" s="7">
        <v>1</v>
      </c>
    </row>
    <row r="211" spans="1:10" s="1" customFormat="1" ht="16.5" x14ac:dyDescent="0.25">
      <c r="A211" s="6">
        <v>45742</v>
      </c>
      <c r="B211" s="6">
        <v>45742</v>
      </c>
      <c r="C211" s="7"/>
      <c r="D211" s="8" t="s">
        <v>359</v>
      </c>
      <c r="E211" s="9" t="s">
        <v>360</v>
      </c>
      <c r="F211" s="21">
        <v>1</v>
      </c>
      <c r="G211" s="7" t="s">
        <v>3</v>
      </c>
      <c r="H211" s="23">
        <v>3422</v>
      </c>
      <c r="I211" s="23">
        <f>Tabla7918[[#This Row],[Cantidad]]*Tabla7918[[#This Row],[Costo Unitario en RD$]]</f>
        <v>3422</v>
      </c>
      <c r="J211" s="7">
        <v>1</v>
      </c>
    </row>
    <row r="212" spans="1:10" x14ac:dyDescent="0.25">
      <c r="A212" s="6">
        <v>45742</v>
      </c>
      <c r="B212" s="6">
        <v>45742</v>
      </c>
      <c r="C212" s="7"/>
      <c r="D212" s="8" t="s">
        <v>361</v>
      </c>
      <c r="E212" s="9" t="s">
        <v>362</v>
      </c>
      <c r="F212" s="21">
        <v>1</v>
      </c>
      <c r="G212" s="7" t="s">
        <v>3</v>
      </c>
      <c r="H212" s="23">
        <v>3894</v>
      </c>
      <c r="I212" s="23">
        <f>Tabla7918[[#This Row],[Cantidad]]*Tabla7918[[#This Row],[Costo Unitario en RD$]]</f>
        <v>3894</v>
      </c>
      <c r="J212" s="7">
        <v>1</v>
      </c>
    </row>
    <row r="213" spans="1:10" x14ac:dyDescent="0.25">
      <c r="A213" s="6">
        <v>45742</v>
      </c>
      <c r="B213" s="6">
        <v>45742</v>
      </c>
      <c r="C213" s="7"/>
      <c r="D213" s="8" t="s">
        <v>363</v>
      </c>
      <c r="E213" s="9" t="s">
        <v>364</v>
      </c>
      <c r="F213" s="21">
        <v>1</v>
      </c>
      <c r="G213" s="7" t="s">
        <v>3</v>
      </c>
      <c r="H213" s="23">
        <v>6844</v>
      </c>
      <c r="I213" s="23">
        <f>Tabla7918[[#This Row],[Cantidad]]*Tabla7918[[#This Row],[Costo Unitario en RD$]]</f>
        <v>6844</v>
      </c>
      <c r="J213" s="7">
        <v>1</v>
      </c>
    </row>
    <row r="214" spans="1:10" x14ac:dyDescent="0.25">
      <c r="A214" s="6">
        <v>45742</v>
      </c>
      <c r="B214" s="6">
        <v>45742</v>
      </c>
      <c r="C214" s="7"/>
      <c r="D214" s="8" t="s">
        <v>365</v>
      </c>
      <c r="E214" s="9" t="s">
        <v>366</v>
      </c>
      <c r="F214" s="21">
        <v>1</v>
      </c>
      <c r="G214" s="7" t="s">
        <v>3</v>
      </c>
      <c r="H214" s="23">
        <v>1593</v>
      </c>
      <c r="I214" s="23">
        <f>Tabla7918[[#This Row],[Cantidad]]*Tabla7918[[#This Row],[Costo Unitario en RD$]]</f>
        <v>1593</v>
      </c>
      <c r="J214" s="7">
        <v>1</v>
      </c>
    </row>
    <row r="215" spans="1:10" x14ac:dyDescent="0.25">
      <c r="A215" s="6">
        <v>45742</v>
      </c>
      <c r="B215" s="6">
        <v>45742</v>
      </c>
      <c r="C215" s="7"/>
      <c r="D215" s="8" t="s">
        <v>367</v>
      </c>
      <c r="E215" s="9" t="s">
        <v>368</v>
      </c>
      <c r="F215" s="21">
        <v>1</v>
      </c>
      <c r="G215" s="7" t="s">
        <v>3</v>
      </c>
      <c r="H215" s="23">
        <v>18172</v>
      </c>
      <c r="I215" s="23">
        <f>Tabla7918[[#This Row],[Cantidad]]*Tabla7918[[#This Row],[Costo Unitario en RD$]]</f>
        <v>18172</v>
      </c>
      <c r="J215" s="7">
        <v>1</v>
      </c>
    </row>
    <row r="216" spans="1:10" x14ac:dyDescent="0.25">
      <c r="A216" s="6">
        <v>45742</v>
      </c>
      <c r="B216" s="6">
        <v>45742</v>
      </c>
      <c r="C216" s="7"/>
      <c r="D216" s="8" t="s">
        <v>369</v>
      </c>
      <c r="E216" s="9" t="s">
        <v>370</v>
      </c>
      <c r="F216" s="21">
        <v>1</v>
      </c>
      <c r="G216" s="7" t="s">
        <v>3</v>
      </c>
      <c r="H216" s="23">
        <v>6136</v>
      </c>
      <c r="I216" s="23">
        <f>Tabla7918[[#This Row],[Cantidad]]*Tabla7918[[#This Row],[Costo Unitario en RD$]]</f>
        <v>6136</v>
      </c>
      <c r="J216" s="7">
        <v>1</v>
      </c>
    </row>
    <row r="217" spans="1:10" x14ac:dyDescent="0.25">
      <c r="A217" s="6">
        <v>45742</v>
      </c>
      <c r="B217" s="6">
        <v>45742</v>
      </c>
      <c r="C217" s="7"/>
      <c r="D217" s="8" t="s">
        <v>371</v>
      </c>
      <c r="E217" s="9" t="s">
        <v>372</v>
      </c>
      <c r="F217" s="21">
        <v>1</v>
      </c>
      <c r="G217" s="7" t="s">
        <v>3</v>
      </c>
      <c r="H217" s="21">
        <v>5310</v>
      </c>
      <c r="I217" s="23">
        <f>Tabla7918[[#This Row],[Cantidad]]*Tabla7918[[#This Row],[Costo Unitario en RD$]]</f>
        <v>5310</v>
      </c>
      <c r="J217" s="7">
        <v>1</v>
      </c>
    </row>
    <row r="218" spans="1:10" x14ac:dyDescent="0.25">
      <c r="A218" s="6">
        <v>45743</v>
      </c>
      <c r="B218" s="6">
        <v>45743</v>
      </c>
      <c r="C218" s="7"/>
      <c r="D218" s="8" t="s">
        <v>373</v>
      </c>
      <c r="E218" s="9" t="s">
        <v>374</v>
      </c>
      <c r="F218" s="21">
        <v>10000</v>
      </c>
      <c r="G218" s="7" t="s">
        <v>3</v>
      </c>
      <c r="H218" s="23">
        <v>4.0002000000000004</v>
      </c>
      <c r="I218" s="23">
        <f>Tabla7918[[#This Row],[Cantidad]]*Tabla7918[[#This Row],[Costo Unitario en RD$]]</f>
        <v>40002.000000000007</v>
      </c>
      <c r="J218" s="7">
        <v>0</v>
      </c>
    </row>
    <row r="219" spans="1:10" x14ac:dyDescent="0.25">
      <c r="A219" s="6">
        <v>45743</v>
      </c>
      <c r="B219" s="6">
        <v>45743</v>
      </c>
      <c r="C219" s="7"/>
      <c r="D219" s="8" t="s">
        <v>375</v>
      </c>
      <c r="E219" s="9" t="s">
        <v>376</v>
      </c>
      <c r="F219" s="21">
        <v>36</v>
      </c>
      <c r="G219" s="7" t="s">
        <v>3</v>
      </c>
      <c r="H219" s="23">
        <v>1288.2886109999999</v>
      </c>
      <c r="I219" s="23">
        <f>Tabla7918[[#This Row],[Cantidad]]*Tabla7918[[#This Row],[Costo Unitario en RD$]]</f>
        <v>46378.389995999998</v>
      </c>
      <c r="J219" s="7">
        <v>36</v>
      </c>
    </row>
    <row r="220" spans="1:10" ht="60" x14ac:dyDescent="0.25">
      <c r="A220" s="11" t="s">
        <v>0</v>
      </c>
      <c r="B220" s="11" t="s">
        <v>6</v>
      </c>
      <c r="C220" s="11" t="s">
        <v>15</v>
      </c>
      <c r="D220" s="18" t="s">
        <v>16</v>
      </c>
      <c r="E220" s="11" t="s">
        <v>1</v>
      </c>
      <c r="F220" s="22" t="s">
        <v>13</v>
      </c>
      <c r="G220" s="11" t="s">
        <v>17</v>
      </c>
      <c r="H220" s="24" t="s">
        <v>18</v>
      </c>
      <c r="I220" s="24" t="s">
        <v>2</v>
      </c>
      <c r="J220" s="11" t="s">
        <v>7</v>
      </c>
    </row>
    <row r="221" spans="1:10" x14ac:dyDescent="0.25">
      <c r="A221" s="6">
        <v>45743</v>
      </c>
      <c r="B221" s="6">
        <v>45743</v>
      </c>
      <c r="C221" s="10"/>
      <c r="D221" s="17" t="s">
        <v>377</v>
      </c>
      <c r="E221" s="9" t="s">
        <v>378</v>
      </c>
      <c r="F221" s="19">
        <v>10</v>
      </c>
      <c r="G221" s="10" t="s">
        <v>77</v>
      </c>
      <c r="H221" s="20">
        <v>11677.067999999999</v>
      </c>
      <c r="I221" s="20">
        <f>Tabla7919[[#This Row],[Cantidad]]*Tabla7919[[#This Row],[Costo Unitario en RD$]]</f>
        <v>116770.68</v>
      </c>
      <c r="J221" s="10">
        <v>10</v>
      </c>
    </row>
    <row r="222" spans="1:10" x14ac:dyDescent="0.25">
      <c r="A222" s="6">
        <v>45743</v>
      </c>
      <c r="B222" s="6">
        <v>45743</v>
      </c>
      <c r="C222" s="10"/>
      <c r="D222" s="17" t="s">
        <v>379</v>
      </c>
      <c r="E222" s="9" t="s">
        <v>380</v>
      </c>
      <c r="F222" s="19">
        <v>1</v>
      </c>
      <c r="G222" s="10" t="s">
        <v>73</v>
      </c>
      <c r="H222" s="20">
        <v>2654.1</v>
      </c>
      <c r="I222" s="20">
        <f>Tabla7919[[#This Row],[Cantidad]]*Tabla7919[[#This Row],[Costo Unitario en RD$]]</f>
        <v>2654.1</v>
      </c>
      <c r="J222" s="10">
        <v>1</v>
      </c>
    </row>
    <row r="223" spans="1:10" x14ac:dyDescent="0.25">
      <c r="A223" s="6">
        <v>45743</v>
      </c>
      <c r="B223" s="6">
        <v>45743</v>
      </c>
      <c r="C223" s="7"/>
      <c r="D223" s="8" t="s">
        <v>381</v>
      </c>
      <c r="E223" s="9" t="s">
        <v>382</v>
      </c>
      <c r="F223" s="21">
        <v>6</v>
      </c>
      <c r="G223" s="7" t="s">
        <v>3</v>
      </c>
      <c r="H223" s="23">
        <v>3379.9916659999999</v>
      </c>
      <c r="I223" s="23">
        <f>Tabla7919[[#This Row],[Cantidad]]*Tabla7919[[#This Row],[Costo Unitario en RD$]]</f>
        <v>20279.949995999999</v>
      </c>
      <c r="J223" s="7">
        <v>6</v>
      </c>
    </row>
    <row r="224" spans="1:10" x14ac:dyDescent="0.25">
      <c r="A224" s="6">
        <v>45743</v>
      </c>
      <c r="B224" s="6">
        <v>45743</v>
      </c>
      <c r="C224" s="7"/>
      <c r="D224" s="8" t="s">
        <v>383</v>
      </c>
      <c r="E224" s="9" t="s">
        <v>384</v>
      </c>
      <c r="F224" s="21">
        <v>170000</v>
      </c>
      <c r="G224" s="7" t="s">
        <v>3</v>
      </c>
      <c r="H224" s="23">
        <v>4.6020000000000003</v>
      </c>
      <c r="I224" s="23">
        <f>Tabla7919[[#This Row],[Cantidad]]*Tabla7919[[#This Row],[Costo Unitario en RD$]]</f>
        <v>782340</v>
      </c>
      <c r="J224" s="7">
        <v>169800</v>
      </c>
    </row>
    <row r="225" spans="1:10" x14ac:dyDescent="0.25">
      <c r="A225" s="6">
        <v>45744</v>
      </c>
      <c r="B225" s="6">
        <v>45744</v>
      </c>
      <c r="C225" s="7"/>
      <c r="D225" s="8" t="s">
        <v>127</v>
      </c>
      <c r="E225" s="9" t="s">
        <v>9</v>
      </c>
      <c r="F225" s="21">
        <v>100</v>
      </c>
      <c r="G225" s="7" t="s">
        <v>46</v>
      </c>
      <c r="H225" s="23">
        <v>135</v>
      </c>
      <c r="I225" s="23">
        <f>Tabla7919[[#This Row],[Cantidad]]*Tabla7919[[#This Row],[Costo Unitario en RD$]]</f>
        <v>13500</v>
      </c>
      <c r="J225" s="7">
        <v>45</v>
      </c>
    </row>
    <row r="226" spans="1:10" x14ac:dyDescent="0.25">
      <c r="A226" s="6">
        <v>45744</v>
      </c>
      <c r="B226" s="6">
        <v>45744</v>
      </c>
      <c r="C226" s="7"/>
      <c r="D226" s="8" t="s">
        <v>385</v>
      </c>
      <c r="E226" s="9" t="s">
        <v>386</v>
      </c>
      <c r="F226" s="21">
        <v>150</v>
      </c>
      <c r="G226" s="7" t="s">
        <v>69</v>
      </c>
      <c r="H226" s="23">
        <v>1121</v>
      </c>
      <c r="I226" s="23">
        <f>Tabla7919[[#This Row],[Cantidad]]*Tabla7919[[#This Row],[Costo Unitario en RD$]]</f>
        <v>168150</v>
      </c>
      <c r="J226" s="7">
        <v>124</v>
      </c>
    </row>
    <row r="227" spans="1:10" x14ac:dyDescent="0.25">
      <c r="A227" s="6">
        <v>45744</v>
      </c>
      <c r="B227" s="6">
        <v>45744</v>
      </c>
      <c r="C227" s="7"/>
      <c r="D227" s="8" t="s">
        <v>387</v>
      </c>
      <c r="E227" s="9" t="s">
        <v>388</v>
      </c>
      <c r="F227" s="21">
        <v>8</v>
      </c>
      <c r="G227" s="7" t="s">
        <v>3</v>
      </c>
      <c r="H227" s="23">
        <v>649</v>
      </c>
      <c r="I227" s="23">
        <f>Tabla7919[[#This Row],[Cantidad]]*Tabla7919[[#This Row],[Costo Unitario en RD$]]</f>
        <v>5192</v>
      </c>
      <c r="J227" s="7">
        <v>8</v>
      </c>
    </row>
    <row r="228" spans="1:10" x14ac:dyDescent="0.25">
      <c r="A228" s="6">
        <v>45744</v>
      </c>
      <c r="B228" s="6">
        <v>45744</v>
      </c>
      <c r="C228" s="7"/>
      <c r="D228" s="8" t="s">
        <v>383</v>
      </c>
      <c r="E228" s="9" t="s">
        <v>384</v>
      </c>
      <c r="F228" s="21">
        <v>45000</v>
      </c>
      <c r="G228" s="7" t="s">
        <v>3</v>
      </c>
      <c r="H228" s="23">
        <v>4.6020000000000003</v>
      </c>
      <c r="I228" s="23">
        <f>Tabla7919[[#This Row],[Cantidad]]*Tabla7919[[#This Row],[Costo Unitario en RD$]]</f>
        <v>207090</v>
      </c>
      <c r="J228" s="7">
        <v>169800</v>
      </c>
    </row>
    <row r="229" spans="1:10" x14ac:dyDescent="0.25">
      <c r="A229" s="6">
        <v>45744</v>
      </c>
      <c r="B229" s="6">
        <v>45744</v>
      </c>
      <c r="C229" s="7"/>
      <c r="D229" s="8" t="s">
        <v>389</v>
      </c>
      <c r="E229" s="9" t="s">
        <v>390</v>
      </c>
      <c r="F229" s="21">
        <v>100000</v>
      </c>
      <c r="G229" s="7" t="s">
        <v>3</v>
      </c>
      <c r="H229" s="23">
        <v>2.4780000000000002</v>
      </c>
      <c r="I229" s="23">
        <f>Tabla7919[[#This Row],[Cantidad]]*Tabla7919[[#This Row],[Costo Unitario en RD$]]</f>
        <v>247800.00000000003</v>
      </c>
      <c r="J229" s="7">
        <v>71200</v>
      </c>
    </row>
    <row r="230" spans="1:10" x14ac:dyDescent="0.25">
      <c r="A230" s="6">
        <v>45747</v>
      </c>
      <c r="B230" s="6">
        <v>45747</v>
      </c>
      <c r="C230" s="7"/>
      <c r="D230" s="8" t="s">
        <v>128</v>
      </c>
      <c r="E230" s="9" t="s">
        <v>8</v>
      </c>
      <c r="F230" s="19">
        <v>24</v>
      </c>
      <c r="G230" s="10" t="s">
        <v>3</v>
      </c>
      <c r="H230" s="20">
        <v>60</v>
      </c>
      <c r="I230" s="23">
        <f>Tabla7919[[#This Row],[Cantidad]]*Tabla7919[[#This Row],[Costo Unitario en RD$]]</f>
        <v>1440</v>
      </c>
      <c r="J230" s="7">
        <v>0</v>
      </c>
    </row>
    <row r="231" spans="1:10" x14ac:dyDescent="0.25">
      <c r="A231" s="15"/>
      <c r="B231" s="15"/>
      <c r="D231" s="13"/>
      <c r="F231" s="12"/>
      <c r="G231" s="12"/>
      <c r="H231" s="14"/>
      <c r="I231" s="14"/>
    </row>
    <row r="232" spans="1:10" x14ac:dyDescent="0.25">
      <c r="A232" s="15"/>
      <c r="B232" s="15"/>
      <c r="D232" s="13"/>
      <c r="F232" s="12"/>
      <c r="G232" s="12"/>
      <c r="H232" s="14"/>
      <c r="I232" s="14"/>
    </row>
    <row r="233" spans="1:10" x14ac:dyDescent="0.25">
      <c r="A233" s="15"/>
      <c r="B233" s="15"/>
      <c r="D233" s="13"/>
      <c r="F233" s="12"/>
      <c r="G233" s="12"/>
      <c r="H233" s="14"/>
      <c r="I233" s="14"/>
    </row>
    <row r="234" spans="1:10" x14ac:dyDescent="0.25">
      <c r="A234" s="15"/>
      <c r="B234" s="15"/>
      <c r="D234" s="13"/>
      <c r="F234" s="12"/>
      <c r="G234" s="12"/>
      <c r="H234" s="14"/>
      <c r="I234" s="14"/>
    </row>
    <row r="235" spans="1:10" ht="16.5" thickBot="1" x14ac:dyDescent="0.3">
      <c r="A235" s="31" t="s">
        <v>392</v>
      </c>
      <c r="B235" s="31"/>
      <c r="C235" s="31"/>
      <c r="D235" s="13"/>
      <c r="F235" s="12"/>
      <c r="G235" s="12"/>
      <c r="H235" s="14"/>
      <c r="I235" s="14"/>
    </row>
    <row r="236" spans="1:10" x14ac:dyDescent="0.25">
      <c r="A236" s="27" t="s">
        <v>391</v>
      </c>
      <c r="B236" s="27"/>
      <c r="C236" s="27"/>
      <c r="D236" s="13"/>
      <c r="F236" s="12"/>
      <c r="G236" s="12"/>
      <c r="H236" s="14"/>
      <c r="I236" s="14"/>
    </row>
    <row r="237" spans="1:10" x14ac:dyDescent="0.25">
      <c r="A237" s="15"/>
      <c r="B237" s="15"/>
      <c r="D237" s="13"/>
      <c r="F237" s="12"/>
      <c r="G237" s="12"/>
      <c r="H237" s="14"/>
      <c r="I237" s="14"/>
    </row>
    <row r="238" spans="1:10" x14ac:dyDescent="0.25">
      <c r="A238" s="15"/>
      <c r="B238" s="15"/>
      <c r="D238" s="13"/>
      <c r="F238" s="12"/>
      <c r="G238" s="12"/>
      <c r="H238" s="14"/>
      <c r="I238" s="14"/>
    </row>
    <row r="239" spans="1:10" x14ac:dyDescent="0.25">
      <c r="A239" s="15"/>
      <c r="B239" s="15"/>
      <c r="D239" s="13"/>
      <c r="F239" s="12"/>
      <c r="G239" s="12"/>
      <c r="H239" s="14"/>
      <c r="I239" s="14"/>
    </row>
    <row r="240" spans="1:10" x14ac:dyDescent="0.25">
      <c r="A240" s="15"/>
      <c r="B240" s="15"/>
      <c r="D240" s="13"/>
      <c r="F240" s="12"/>
      <c r="G240" s="12"/>
      <c r="H240" s="14"/>
      <c r="I240" s="14"/>
    </row>
    <row r="241" spans="1:9" x14ac:dyDescent="0.25">
      <c r="A241" s="15"/>
      <c r="B241" s="15"/>
      <c r="D241" s="13"/>
      <c r="F241" s="12"/>
      <c r="G241" s="12"/>
      <c r="H241" s="14"/>
      <c r="I241" s="14"/>
    </row>
    <row r="242" spans="1:9" x14ac:dyDescent="0.25">
      <c r="A242" s="15"/>
      <c r="B242" s="15"/>
      <c r="D242" s="13"/>
      <c r="F242" s="12"/>
      <c r="G242" s="12"/>
      <c r="H242" s="14"/>
      <c r="I242" s="14"/>
    </row>
    <row r="243" spans="1:9" x14ac:dyDescent="0.25">
      <c r="A243" s="15"/>
      <c r="B243" s="15"/>
      <c r="D243" s="13"/>
      <c r="F243" s="12"/>
      <c r="G243" s="12"/>
      <c r="H243" s="14"/>
      <c r="I243" s="14"/>
    </row>
    <row r="244" spans="1:9" x14ac:dyDescent="0.25">
      <c r="A244" s="15"/>
      <c r="B244" s="15"/>
      <c r="D244" s="13"/>
      <c r="F244" s="12"/>
      <c r="G244" s="12"/>
      <c r="H244" s="14"/>
      <c r="I244" s="14"/>
    </row>
    <row r="245" spans="1:9" x14ac:dyDescent="0.25">
      <c r="A245" s="15"/>
      <c r="B245" s="15"/>
      <c r="D245" s="13"/>
      <c r="F245" s="12"/>
      <c r="G245" s="12"/>
      <c r="H245" s="14"/>
      <c r="I245" s="14"/>
    </row>
    <row r="246" spans="1:9" x14ac:dyDescent="0.25">
      <c r="A246" s="15"/>
      <c r="B246" s="15"/>
      <c r="D246" s="13"/>
      <c r="F246" s="12"/>
      <c r="G246" s="12"/>
      <c r="H246" s="14"/>
      <c r="I246" s="14"/>
    </row>
    <row r="247" spans="1:9" x14ac:dyDescent="0.25">
      <c r="A247" s="15"/>
      <c r="B247" s="15"/>
      <c r="D247" s="13"/>
      <c r="F247" s="12"/>
      <c r="G247" s="12"/>
      <c r="H247" s="14"/>
      <c r="I247" s="14"/>
    </row>
    <row r="248" spans="1:9" x14ac:dyDescent="0.25">
      <c r="A248" s="15"/>
      <c r="B248" s="15"/>
      <c r="D248" s="13"/>
      <c r="F248" s="12"/>
      <c r="G248" s="12"/>
      <c r="H248" s="14"/>
      <c r="I248" s="14"/>
    </row>
    <row r="249" spans="1:9" x14ac:dyDescent="0.25">
      <c r="A249" s="15"/>
      <c r="B249" s="15"/>
      <c r="D249" s="13"/>
      <c r="F249" s="12"/>
      <c r="G249" s="12"/>
      <c r="H249" s="14"/>
      <c r="I249" s="14"/>
    </row>
    <row r="250" spans="1:9" x14ac:dyDescent="0.25">
      <c r="A250" s="15"/>
      <c r="B250" s="15"/>
      <c r="D250" s="13"/>
      <c r="F250" s="12"/>
      <c r="G250" s="12"/>
      <c r="H250" s="14"/>
      <c r="I250" s="14"/>
    </row>
    <row r="251" spans="1:9" x14ac:dyDescent="0.25">
      <c r="A251" s="15"/>
      <c r="B251" s="15"/>
      <c r="D251" s="13"/>
      <c r="F251" s="12"/>
      <c r="G251" s="12"/>
      <c r="H251" s="14"/>
      <c r="I251" s="14"/>
    </row>
    <row r="252" spans="1:9" x14ac:dyDescent="0.25">
      <c r="A252" s="15"/>
      <c r="B252" s="15"/>
      <c r="D252" s="13"/>
      <c r="F252" s="12"/>
      <c r="G252" s="12"/>
      <c r="H252" s="14"/>
      <c r="I252" s="14"/>
    </row>
    <row r="253" spans="1:9" x14ac:dyDescent="0.25">
      <c r="A253" s="15"/>
      <c r="B253" s="15"/>
      <c r="D253" s="13"/>
      <c r="F253" s="12"/>
      <c r="G253" s="12"/>
      <c r="H253" s="14"/>
      <c r="I253" s="14"/>
    </row>
    <row r="254" spans="1:9" x14ac:dyDescent="0.25">
      <c r="A254" s="15"/>
      <c r="B254" s="15"/>
      <c r="D254" s="13"/>
      <c r="F254" s="12"/>
      <c r="G254" s="12"/>
      <c r="H254" s="14"/>
      <c r="I254" s="14"/>
    </row>
    <row r="255" spans="1:9" x14ac:dyDescent="0.25">
      <c r="A255" s="15"/>
      <c r="B255" s="15"/>
      <c r="D255" s="13"/>
      <c r="F255" s="12"/>
      <c r="G255" s="12"/>
      <c r="H255" s="14"/>
      <c r="I255" s="14"/>
    </row>
  </sheetData>
  <mergeCells count="6">
    <mergeCell ref="A236:C236"/>
    <mergeCell ref="A10:J10"/>
    <mergeCell ref="A1:I6"/>
    <mergeCell ref="A7:I7"/>
    <mergeCell ref="A8:I8"/>
    <mergeCell ref="A235:C235"/>
  </mergeCells>
  <pageMargins left="0.25" right="0.25" top="0.75" bottom="0.75" header="0.3" footer="0.3"/>
  <pageSetup paperSize="5" scale="86" orientation="landscape" r:id="rId1"/>
  <drawing r:id="rId2"/>
  <tableParts count="12"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elvis</dc:creator>
  <cp:lastModifiedBy>Marcos Cabral</cp:lastModifiedBy>
  <cp:lastPrinted>2025-02-14T13:07:08Z</cp:lastPrinted>
  <dcterms:created xsi:type="dcterms:W3CDTF">2017-12-06T19:26:16Z</dcterms:created>
  <dcterms:modified xsi:type="dcterms:W3CDTF">2025-04-14T21:34:07Z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96 96 1366 768</vt:lpwstr>
  </property>
</Properties>
</file>