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6 Junio\Invetario Almacen Abril - Junio 2025\"/>
    </mc:Choice>
  </mc:AlternateContent>
  <xr:revisionPtr revIDLastSave="0" documentId="8_{9EB419E9-F314-4D9B-8BE2-F605657A3311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definedNames>
    <definedName name="_xlnm.Print_Area" localSheetId="0">Hoja1!$A$1:$J$232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6" i="1" l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<sst xmlns="http://schemas.openxmlformats.org/spreadsheetml/2006/main" count="737" uniqueCount="360">
  <si>
    <t>Dirección General de Ganadería</t>
  </si>
  <si>
    <t xml:space="preserve">    Relación de inventario de almacén</t>
  </si>
  <si>
    <t>Correspondiente al trimestre____Abril____Junio____del ____2025</t>
  </si>
  <si>
    <t>Fecha de registro</t>
  </si>
  <si>
    <t>Peridodo de adquisición</t>
  </si>
  <si>
    <t>Codigo de Bienes Nacionales (si aplica)</t>
  </si>
  <si>
    <t>Codigo Institucional</t>
  </si>
  <si>
    <t>Descripcion del activo o bien</t>
  </si>
  <si>
    <t>Cantidad</t>
  </si>
  <si>
    <t>Unidad de Medida</t>
  </si>
  <si>
    <t>Costo Unitario en RD$</t>
  </si>
  <si>
    <t>Valor en RD$</t>
  </si>
  <si>
    <t>Existencia</t>
  </si>
  <si>
    <t>231303070002</t>
  </si>
  <si>
    <t>LIBRAS DE SEMILLA MOMBAZA (PROG. 02)</t>
  </si>
  <si>
    <t>LIBRA</t>
  </si>
  <si>
    <t>231303070066</t>
  </si>
  <si>
    <t>LIBRAS DE SEMILLA ZURI (PROG. 02)</t>
  </si>
  <si>
    <t>231201070012</t>
  </si>
  <si>
    <t>SACOS DE AFRECHO DE TRIGO</t>
  </si>
  <si>
    <t>SACO</t>
  </si>
  <si>
    <t>231201000914</t>
  </si>
  <si>
    <t>SACO DE SOYA QQ</t>
  </si>
  <si>
    <t>231201000051</t>
  </si>
  <si>
    <t>SACO DE MAIZ MOLIDO QQ</t>
  </si>
  <si>
    <t>123425001395</t>
  </si>
  <si>
    <t>SILLON EJECUTIVO ERGONOMICO EN MALLA COLOR NEGRO</t>
  </si>
  <si>
    <t>UNIDAD</t>
  </si>
  <si>
    <t>123425001396</t>
  </si>
  <si>
    <t>SILLA DE VISITA EN TELA NEGRA Y ESTRUCTURA EN METAL</t>
  </si>
  <si>
    <t>123425001397</t>
  </si>
  <si>
    <t>ARCHIVO MODULAR DE TRES GAVETAS 16x17x24</t>
  </si>
  <si>
    <t>123425001393</t>
  </si>
  <si>
    <t>ESCRITORIO 28x48 BASE METALICA COLOR HAYA</t>
  </si>
  <si>
    <t>123425001394</t>
  </si>
  <si>
    <t>MESA PARA COMPUTADORA CON DIVISIONES 77x65x45 CM</t>
  </si>
  <si>
    <t>123425001398</t>
  </si>
  <si>
    <t>ARMARIO DE METAL DE 4 DIV. 18x36x72</t>
  </si>
  <si>
    <t>123424001399</t>
  </si>
  <si>
    <t>NEVERA DE 8 PIES CUBICOS NO FROST</t>
  </si>
  <si>
    <t>123424001400</t>
  </si>
  <si>
    <t>DISPENSADOR DE AGUA CALIENTE Y FRIA (BEBEDERO)</t>
  </si>
  <si>
    <t>123424001401</t>
  </si>
  <si>
    <t>ESTUFA ELECTRICA DE DOS HORNILLAS 1.7x12x20</t>
  </si>
  <si>
    <t>123416001402</t>
  </si>
  <si>
    <t>HIDROLAVADORA DE CORRIENTE (V/Hz) 127/60</t>
  </si>
  <si>
    <t>123425001406</t>
  </si>
  <si>
    <t>CAMAROTE DE METAL DE UNA SOLA PLAZA 90x190 CON COLCHONES INCLUIDOS</t>
  </si>
  <si>
    <t>123415001403</t>
  </si>
  <si>
    <t>MANGUERA DE JARDIN REFORZADA</t>
  </si>
  <si>
    <t>239905001407</t>
  </si>
  <si>
    <t>SOUVENIRS ALUSIVOS (LLAVEROS)</t>
  </si>
  <si>
    <t>123401001076</t>
  </si>
  <si>
    <t>PAQUETE DE CATETER DE INSEMINACION PUNTA AZUL (PROMEGAN)</t>
  </si>
  <si>
    <t>PAQ.</t>
  </si>
  <si>
    <t>123401001075</t>
  </si>
  <si>
    <t>GUANTES PARA PLAPAR C/100 (LARGO) (PROMEGAN)</t>
  </si>
  <si>
    <t>CAJA</t>
  </si>
  <si>
    <t>231101000410</t>
  </si>
  <si>
    <t>BOTELLONES DE AGUA PURIFICADA</t>
  </si>
  <si>
    <t>231101050031</t>
  </si>
  <si>
    <t>LIBRAS DE AZUCAR</t>
  </si>
  <si>
    <t>123401001109</t>
  </si>
  <si>
    <t>PLUSELAR 0.6 (PROGESTERONA) (PROMEGAN)</t>
  </si>
  <si>
    <t>BOLSA</t>
  </si>
  <si>
    <t>123402000763</t>
  </si>
  <si>
    <t>VETEGLAN 20ML (PROSTAGLANDINA) (PROMEGAN)</t>
  </si>
  <si>
    <t>123402001111</t>
  </si>
  <si>
    <t>BENZOATO DE ESTRADIOL 100ml (PROMEGAN)</t>
  </si>
  <si>
    <t>123402001110</t>
  </si>
  <si>
    <t>CIPIONATO DE ESTRADIOL 100ml (PROMEGAN)</t>
  </si>
  <si>
    <t>123402001078</t>
  </si>
  <si>
    <t>VETERELIN 20ML (GANADOROPINA) (PROMEGAN)</t>
  </si>
  <si>
    <t>237105000983</t>
  </si>
  <si>
    <t>CUARTO DE ACEITE 5W-30</t>
  </si>
  <si>
    <t>231101000045</t>
  </si>
  <si>
    <t>FARDO DE BOTELLITAS DE AGUA PLANETA AZUL 20/1</t>
  </si>
  <si>
    <t>FARDO</t>
  </si>
  <si>
    <t>239301000011</t>
  </si>
  <si>
    <t>CAJA DE FUNDAS ESTERILES DE 7 ONZAS</t>
  </si>
  <si>
    <t>231201001225</t>
  </si>
  <si>
    <t>SACO DE ALIMENTO POSTURA 25KG</t>
  </si>
  <si>
    <t>239301010009</t>
  </si>
  <si>
    <t>JERINGAS DE 10ML 21GA X 1 1/2"</t>
  </si>
  <si>
    <t>123416001404</t>
  </si>
  <si>
    <t>PLANTA ELECTRICA BENO WB300E 3.0 KW</t>
  </si>
  <si>
    <t>123413001405</t>
  </si>
  <si>
    <t>AGUJAS HIPODERMICAS 21G X 1 1/2 (D)</t>
  </si>
  <si>
    <t>239701010088</t>
  </si>
  <si>
    <t>DISPOSITIVOS DE IDENTIFICACION ARETES DE TRAZABILIDAD</t>
  </si>
  <si>
    <t>123426001409</t>
  </si>
  <si>
    <t>CELULAR IPHONE 16 128GB</t>
  </si>
  <si>
    <t>123426001408</t>
  </si>
  <si>
    <t>CELULAR HONOR X5B 128GB</t>
  </si>
  <si>
    <t>123426001410</t>
  </si>
  <si>
    <t>CELULAR SAMSUNG GALXY S25+ 256 GB</t>
  </si>
  <si>
    <t>123427001411</t>
  </si>
  <si>
    <t>BROCHURE RESISTENCIA ANTIMICROBIANA, RAM</t>
  </si>
  <si>
    <t>123427001412</t>
  </si>
  <si>
    <t>BUENAS PRACTICAS DE USO DE MEDICAMENTOS VETERINARIOS</t>
  </si>
  <si>
    <t>123427001413</t>
  </si>
  <si>
    <t>BUENAS PRACTICAS FABRICACION DE ALIMENTOS PARA ANIMALES</t>
  </si>
  <si>
    <t>123427001414</t>
  </si>
  <si>
    <t>CERT. CAPACITACION INDUCCION A MEDICOS VETERINARIOS</t>
  </si>
  <si>
    <t>123427001415</t>
  </si>
  <si>
    <t>FOLDER SATINADO AGRICULTURA/BID</t>
  </si>
  <si>
    <t>123420001416</t>
  </si>
  <si>
    <t>LIBRETA RAYADA 5 1/2 x 4 1/4 SANIDAD ANIMAL</t>
  </si>
  <si>
    <t>123427001417</t>
  </si>
  <si>
    <t>BANNER TIPO ROLL OUT 33.4 x 78.7 FULL COLOR</t>
  </si>
  <si>
    <t>123428001418</t>
  </si>
  <si>
    <t>MEMORIA USB 8GB (BID)</t>
  </si>
  <si>
    <t>123420001419</t>
  </si>
  <si>
    <t>BOLIGRAFO AZUL (BID)</t>
  </si>
  <si>
    <t>239905001420</t>
  </si>
  <si>
    <t>SOUVENIR (DIA DE LA SECRETARIA)</t>
  </si>
  <si>
    <t>239501001421</t>
  </si>
  <si>
    <t>CAJA DE VASOS DE PAPEL, CONICOS #7</t>
  </si>
  <si>
    <t>239501000484</t>
  </si>
  <si>
    <t>CAJA DE VASOS DESECHABLES DE CARTON #10</t>
  </si>
  <si>
    <t>239501050032</t>
  </si>
  <si>
    <t>CAJA DE VASOS DE CARTON #4</t>
  </si>
  <si>
    <t>239301000474</t>
  </si>
  <si>
    <t>TUBOS DE MUESTRA TAPA MORADA DE 4ML ESTERILES CON ANTICOAGULANTE</t>
  </si>
  <si>
    <t>239801001422</t>
  </si>
  <si>
    <t>BLOCK DE MOTOR PARA CAMION HYUNDAI HD65 AÑO 2012</t>
  </si>
  <si>
    <t>231201000913</t>
  </si>
  <si>
    <t>SACO DE AFRECHO DE MAIZ 100LB</t>
  </si>
  <si>
    <t>239905001423</t>
  </si>
  <si>
    <t>SOUVENIR ALUSIVO (DIA DE LAS MADRES)</t>
  </si>
  <si>
    <t>265801001424</t>
  </si>
  <si>
    <t>BALANZA DIGITAL</t>
  </si>
  <si>
    <t>239801001425</t>
  </si>
  <si>
    <t>DISCO DE CLUTCH MAZDA BT-50 2015</t>
  </si>
  <si>
    <t>239801001426</t>
  </si>
  <si>
    <t>PLATO DE FRICCION MAZDA BT-50 2015</t>
  </si>
  <si>
    <t>239801001427</t>
  </si>
  <si>
    <t>COLLARIN MAZDA BT-50 2015</t>
  </si>
  <si>
    <t>239601001428</t>
  </si>
  <si>
    <t>PAQUETE DE CONECTORES DE RED RJ45</t>
  </si>
  <si>
    <t>239201000861</t>
  </si>
  <si>
    <t>DISCO DURO SEGATE EXPANSION 2TB EXTERNO</t>
  </si>
  <si>
    <t>262301000279</t>
  </si>
  <si>
    <t>CAMARA WEB LOGITECH BRIO 100, 1080P</t>
  </si>
  <si>
    <t>239802001429</t>
  </si>
  <si>
    <t>AUDIFONO CON MICROFONO LIGITECH H390 PARA PC</t>
  </si>
  <si>
    <t>239601000483</t>
  </si>
  <si>
    <t>ROLLO DE CABLE DE RED UTP CAT6, 1000 PIES, 24 AWG, 100% COBRE</t>
  </si>
  <si>
    <t>239201001430</t>
  </si>
  <si>
    <t>ADAPTADOR DE RED USB WIFI TENDA U2, 2.4GHZ/150MBPS</t>
  </si>
  <si>
    <t>237299000646</t>
  </si>
  <si>
    <t>KG DE NITROGENO LIQUIDO</t>
  </si>
  <si>
    <t>239301001431</t>
  </si>
  <si>
    <t>ESPARCIDOR SS ANCHO 16mm</t>
  </si>
  <si>
    <t>239301010030</t>
  </si>
  <si>
    <t>AGUJAS HIPODERMICAS 18G X 1 1/2 (CS)</t>
  </si>
  <si>
    <t>237102000293</t>
  </si>
  <si>
    <t>GALON DE GASOIL OPTIMO</t>
  </si>
  <si>
    <t>GALON</t>
  </si>
  <si>
    <t>239201020010</t>
  </si>
  <si>
    <t>CAJA DE FOLDERS 8 1/2 X 11 100/1</t>
  </si>
  <si>
    <t>233101020006</t>
  </si>
  <si>
    <t>RESMA DE PAPEL 8 1/2 X 11</t>
  </si>
  <si>
    <t>265201000820</t>
  </si>
  <si>
    <t>HIDROLAVADORA WADFOW ELECTRICA 2200W 2320 PSI (P.P.A)</t>
  </si>
  <si>
    <t>239101050049</t>
  </si>
  <si>
    <t>PAQ/ DE FUNDAS DE 55 GALONES, NEGRAS, 100/1</t>
  </si>
  <si>
    <t>PAQ</t>
  </si>
  <si>
    <t>239101050017</t>
  </si>
  <si>
    <t>TOALLAS DE MICROFIBRA</t>
  </si>
  <si>
    <t>239101050004</t>
  </si>
  <si>
    <t>GALON DE DESINFECTANTE</t>
  </si>
  <si>
    <t>239101000161</t>
  </si>
  <si>
    <t>GALON DE JABON LIQUIDO DE CUABA</t>
  </si>
  <si>
    <t>239101050006</t>
  </si>
  <si>
    <t>GALONE DE JABON LIQUIDO DE BAÑO P/MANO.</t>
  </si>
  <si>
    <t>239101050005</t>
  </si>
  <si>
    <t>GALON DE LAVAPLATOS</t>
  </si>
  <si>
    <t>239101050025</t>
  </si>
  <si>
    <t>PARES DE GUANTES DE GOMA NEGROS</t>
  </si>
  <si>
    <t>239801050018</t>
  </si>
  <si>
    <t>PALAS DE RECOGER BASURA</t>
  </si>
  <si>
    <t>233201050037</t>
  </si>
  <si>
    <t>FARDOS DE SERVILLETA TIPO TOALLA P/DISPENSADOR 6/1 (BAÑO)</t>
  </si>
  <si>
    <t>233201050040</t>
  </si>
  <si>
    <t>FARDO DE PAPEL HIGIENICO JUMBO PREMIUM 12/1</t>
  </si>
  <si>
    <t>239101050009</t>
  </si>
  <si>
    <t>CEPILLO DE PARED</t>
  </si>
  <si>
    <t>239101001353</t>
  </si>
  <si>
    <t>ESCOBILLA DE GOMA PARA LIMPIAR CRISTALES</t>
  </si>
  <si>
    <t>239101050024</t>
  </si>
  <si>
    <t>PIEDRAS AMBIENTADORA DE BAÑO</t>
  </si>
  <si>
    <t>239101050023</t>
  </si>
  <si>
    <t>AMBIENTADOR EN SPRAY 90OZ</t>
  </si>
  <si>
    <t>239101050001</t>
  </si>
  <si>
    <t>GALON DE CLORO</t>
  </si>
  <si>
    <t>234101001432</t>
  </si>
  <si>
    <t>SOBRE DE BICARBONATO DE SODIO</t>
  </si>
  <si>
    <t>231101001285</t>
  </si>
  <si>
    <t>GALON DE VINAGRE BLANCO</t>
  </si>
  <si>
    <t>236304001433</t>
  </si>
  <si>
    <t>TIJERAS PARA PODAR CESPED</t>
  </si>
  <si>
    <t>239101050048</t>
  </si>
  <si>
    <t>PAQ/ DE FUNDAS 28x36, NEGRAS, 100/1</t>
  </si>
  <si>
    <t>233201050036</t>
  </si>
  <si>
    <t>FARDO DE SERVILLETAS C-FOLD 24/100</t>
  </si>
  <si>
    <t>239301010003</t>
  </si>
  <si>
    <t>GRADILLAS PLASTICAS PARA TUBOS</t>
  </si>
  <si>
    <t>239201030020</t>
  </si>
  <si>
    <t>TONER HP LASERJET 05 A</t>
  </si>
  <si>
    <t>239201030021</t>
  </si>
  <si>
    <t>TONER HP LASERJET 12 A</t>
  </si>
  <si>
    <t>239201030090</t>
  </si>
  <si>
    <t>FRASCO DE TINTA EPSON 504 CYAN</t>
  </si>
  <si>
    <t>239201030091</t>
  </si>
  <si>
    <t>FRASCO DE TINTA EPSON 504 AMARILLO</t>
  </si>
  <si>
    <t>239201030092</t>
  </si>
  <si>
    <t>FRASCO DE TINTA EPSON 504 MAGENTA</t>
  </si>
  <si>
    <t>239201030096</t>
  </si>
  <si>
    <t>FRASCO DE TINTA EPSON 544 NEGRO</t>
  </si>
  <si>
    <t>239201030093</t>
  </si>
  <si>
    <t>FRASCO DE TINTA EPSON 544 CYAN</t>
  </si>
  <si>
    <t>239201030094</t>
  </si>
  <si>
    <t>FRASCO DE TINTA EPSON 544 AMARILLO</t>
  </si>
  <si>
    <t>239101050047</t>
  </si>
  <si>
    <t>PAQUETES DE FUNDAS 18/24 NEGRAS 100/1</t>
  </si>
  <si>
    <t>239101001069</t>
  </si>
  <si>
    <t>CUBETA PLASTICA DE 12 LITROS</t>
  </si>
  <si>
    <t>239101050007</t>
  </si>
  <si>
    <t>ESCOBILLON</t>
  </si>
  <si>
    <t>239101050008</t>
  </si>
  <si>
    <t>ESCOBA PLASTICA</t>
  </si>
  <si>
    <t>239101050002</t>
  </si>
  <si>
    <t>GALON DE LIMPIADOR DE MANCHAS PARA CERAMICA (DESCALIN)</t>
  </si>
  <si>
    <t>239101050056</t>
  </si>
  <si>
    <t>SACO DE DETERGENTE EN POLVO (30 LIBRAS)</t>
  </si>
  <si>
    <t>239201020032</t>
  </si>
  <si>
    <t>CAJITAS DE GRAPAS 26MM STANDARD</t>
  </si>
  <si>
    <t>239201030025</t>
  </si>
  <si>
    <t>TONER HP LASERJET 85 A</t>
  </si>
  <si>
    <t>239201030039</t>
  </si>
  <si>
    <t>TONER HP 410A CF412A YELLOW</t>
  </si>
  <si>
    <t>239201030036</t>
  </si>
  <si>
    <t>TONER HP LASERJET 80 A</t>
  </si>
  <si>
    <t>239201030037</t>
  </si>
  <si>
    <t>TONER HP 410A CF410A NEGRO</t>
  </si>
  <si>
    <t>239201030038</t>
  </si>
  <si>
    <t>TONER HP 410A CF411A CYAN</t>
  </si>
  <si>
    <t>239201020054</t>
  </si>
  <si>
    <t>CAJA DE GOMITA (BANDAS ELASTICAS)</t>
  </si>
  <si>
    <t>239901001435</t>
  </si>
  <si>
    <t>CINTA PARA IMPRESORA MONARCH 9416 1000/1</t>
  </si>
  <si>
    <t>239201000811</t>
  </si>
  <si>
    <t>CINTA PARA DUCTO (P.P.A)</t>
  </si>
  <si>
    <t>239201020004</t>
  </si>
  <si>
    <t>MASKING TAPE DE 1 PULGADA</t>
  </si>
  <si>
    <t>233201000897</t>
  </si>
  <si>
    <t>RESMA DE CARTULINA EN OPALINA</t>
  </si>
  <si>
    <t>239201030040</t>
  </si>
  <si>
    <t>TONER HP 410A CF413A MAGENTA</t>
  </si>
  <si>
    <t>239201001434</t>
  </si>
  <si>
    <t>CARPETA PLASTICA DE 3 HOYOS Y 1" DE ANCHO</t>
  </si>
  <si>
    <t>239201020057</t>
  </si>
  <si>
    <t>CAJA DE PENDAFLEX 25/1, 8.5x11</t>
  </si>
  <si>
    <t>239201050097</t>
  </si>
  <si>
    <t>SOBRE MANILA 10X15 UNID.</t>
  </si>
  <si>
    <t>239201020098</t>
  </si>
  <si>
    <t>CINTA PARA DISPENSADOR PEQUEÑA</t>
  </si>
  <si>
    <t>239201020039</t>
  </si>
  <si>
    <t>CAJAS DE CLIPS BILLETEROS 50MM (BINDER)</t>
  </si>
  <si>
    <t>239201020040</t>
  </si>
  <si>
    <t>CAJAS DE CLIPS BILLETEROS 32MM (BINDER)</t>
  </si>
  <si>
    <t>239301000442</t>
  </si>
  <si>
    <t>CAJA DE GUANTES DE LATEX L (PPC)</t>
  </si>
  <si>
    <t>239301000627</t>
  </si>
  <si>
    <t>CAJA DE GUANTES DE LATEX S (PPC)</t>
  </si>
  <si>
    <t>239301000628</t>
  </si>
  <si>
    <t>CAJA DE GUANTES DE LATEX M (PPC)</t>
  </si>
  <si>
    <t>231101050030</t>
  </si>
  <si>
    <t>LIBRAS DE CAFÉ</t>
  </si>
  <si>
    <t>239802000432</t>
  </si>
  <si>
    <t>MANGUERA PARA JARDIN DE 100 PIES, CON CONEXIONES METALICAS</t>
  </si>
  <si>
    <t>123419001436</t>
  </si>
  <si>
    <t>GORRA REFORZADA CON 3 LOGOS BORADA, FULL COLOR</t>
  </si>
  <si>
    <t>123415001437</t>
  </si>
  <si>
    <t>TERMOS CON 3 LOGOS, 16 ONZAS BLANCOS PPA</t>
  </si>
  <si>
    <t>123415001438</t>
  </si>
  <si>
    <t>BOLSAS REUTILIZABLE PPA</t>
  </si>
  <si>
    <t>123420001439</t>
  </si>
  <si>
    <t>CAJA DE LAPICES DE COLOR CRAYOLA</t>
  </si>
  <si>
    <t>123420001440</t>
  </si>
  <si>
    <t>BOLIGRAFOS DE METAL CON LOGO PPA</t>
  </si>
  <si>
    <t>123426001441</t>
  </si>
  <si>
    <t>TELEFONO CELULAR SAMSUNG A22 5G, 128 GB</t>
  </si>
  <si>
    <t>123425001442</t>
  </si>
  <si>
    <t>ESCRITORIO SIN GAVETAS 20" X 43" X 29 3/4"</t>
  </si>
  <si>
    <t>123425001433</t>
  </si>
  <si>
    <t>ESTANTE BAJO SIN PUERTAS 16" X 32" X 29"</t>
  </si>
  <si>
    <t>123425001444</t>
  </si>
  <si>
    <t>SILLON RAYMOND EJECUTIVO CON REPOSA CABEZA</t>
  </si>
  <si>
    <t>123425001445</t>
  </si>
  <si>
    <t>SILLON RAYMOND GERENCIAL CON BRAZOS ERGONOMICO</t>
  </si>
  <si>
    <t>123425001446</t>
  </si>
  <si>
    <t>CREDENZA CON PUERTAS BATIENTES, 2 ESPACIOS Y 1 DIV.</t>
  </si>
  <si>
    <t>123425001447</t>
  </si>
  <si>
    <t>CUBICULOS CON GABINETE AEREO</t>
  </si>
  <si>
    <t>123428001448</t>
  </si>
  <si>
    <t xml:space="preserve">LAPTOP LENOVO IDEAPAD 5 </t>
  </si>
  <si>
    <t>123428001449</t>
  </si>
  <si>
    <t>SUMADORA SHARP EL-2630P111</t>
  </si>
  <si>
    <t>123428001450</t>
  </si>
  <si>
    <t>MONITOR FLAT HP 24"</t>
  </si>
  <si>
    <t>239201050096</t>
  </si>
  <si>
    <t>SOBRE MANILA 9X12</t>
  </si>
  <si>
    <t>SOBRE MANILA 14X15</t>
  </si>
  <si>
    <t>239201001451</t>
  </si>
  <si>
    <t>ACORDEON PARA ARCHIVAR DE PLASTICO</t>
  </si>
  <si>
    <t>239201001452</t>
  </si>
  <si>
    <t>CINTA DE ESCRIBIR PARA SUMADORA SHARP 2630III</t>
  </si>
  <si>
    <t>239201020065</t>
  </si>
  <si>
    <t>CORRECTOR LIQUIDO BLANCO TIPO LAPIZ</t>
  </si>
  <si>
    <t>237206020086</t>
  </si>
  <si>
    <t>FRASCO DE TINTAS PARA SELLOS ROJO (GOTERO)</t>
  </si>
  <si>
    <t>237206000119</t>
  </si>
  <si>
    <t>FRASCO DE TINTAS PARA SELLOS EN GOTERO AZUL</t>
  </si>
  <si>
    <t>123426001453</t>
  </si>
  <si>
    <t>CELULAR SAMSUNG A56 5G 256GB BLACK</t>
  </si>
  <si>
    <t>236304000566</t>
  </si>
  <si>
    <t>MARTILLO DE 20 ONZ</t>
  </si>
  <si>
    <t>236304000801</t>
  </si>
  <si>
    <t>ESPATULA DE METAL DE 2.5"</t>
  </si>
  <si>
    <t>236304001454</t>
  </si>
  <si>
    <t>MACHETE DE MANGO ROJO ELITE</t>
  </si>
  <si>
    <t>239905010020</t>
  </si>
  <si>
    <t>NEVERA PLASTICA 5.7 LT</t>
  </si>
  <si>
    <t>236306001455</t>
  </si>
  <si>
    <t>CLAVO DULCE DE 4"</t>
  </si>
  <si>
    <t>DISPOSITIVOS DE IDENTIFICACION ARETES TRAZABILIDAD.</t>
  </si>
  <si>
    <t>236304001456</t>
  </si>
  <si>
    <t>PICO DE 5 LIBRAS CON MANGO DE MADERA</t>
  </si>
  <si>
    <t>236304001457</t>
  </si>
  <si>
    <t>ALICATE PILILO</t>
  </si>
  <si>
    <t>231303070005</t>
  </si>
  <si>
    <t>LIBRAS DE SEMILLA SINAI (PROG. 02)</t>
  </si>
  <si>
    <t>265402001146</t>
  </si>
  <si>
    <t>AIRE ACONDICIONADO 12,000 BTU SPLIT EFICIENCIA 18</t>
  </si>
  <si>
    <t>265402001144</t>
  </si>
  <si>
    <t>AIRE ACONDICIONADO 36,000 BTU SPLIT EFICIENCIA 18</t>
  </si>
  <si>
    <t>123427001458</t>
  </si>
  <si>
    <t>LLAVEROS DE METAL CON DESTAPADOR Y LOGO PPA</t>
  </si>
  <si>
    <t>123420001459</t>
  </si>
  <si>
    <t>LIBRETAS DE APUNTES PEQUEÑA CON BOLIGRAFO (P.P.A)</t>
  </si>
  <si>
    <t>VETERELIN 20ML (GANADOTROPINA) (PROMEGAN)</t>
  </si>
  <si>
    <t>231101000409</t>
  </si>
  <si>
    <t>BOTELLONES PLASTICOS DE 5 GALONES</t>
  </si>
  <si>
    <t>239301001282</t>
  </si>
  <si>
    <t>RACK ROTATORIO PARA PIPETAS</t>
  </si>
  <si>
    <t>Luis Michel Bonilla Nuñez</t>
  </si>
  <si>
    <t>Enc. Int. De Almacén y Suministro</t>
  </si>
  <si>
    <t>KILO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</si>
</sst>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43" fontId="4" fillId="3" borderId="0" xfId="1" applyFont="1" applyFill="1" applyBorder="1" applyAlignment="1">
      <alignment horizontal="center" vertical="center" wrapText="1"/>
    </xf>
    <xf numFmtId="44" fontId="4" fillId="3" borderId="0" xfId="2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4" fontId="2" fillId="0" borderId="0" xfId="2" applyFont="1" applyFill="1" applyBorder="1" applyAlignment="1">
      <alignment vertical="center" wrapText="1"/>
    </xf>
    <xf numFmtId="14" fontId="2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4" fontId="2" fillId="0" borderId="1" xfId="2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numFmt numFmtId="30" formatCode="@"/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0</xdr:row>
      <xdr:rowOff>0</xdr:rowOff>
    </xdr:from>
    <xdr:to>
      <xdr:col>6</xdr:col>
      <xdr:colOff>857250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2124075" y="0"/>
          <a:ext cx="8029575" cy="114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4391025</xdr:colOff>
      <xdr:row>0</xdr:row>
      <xdr:rowOff>0</xdr:rowOff>
    </xdr:from>
    <xdr:to>
      <xdr:col>6</xdr:col>
      <xdr:colOff>790575</xdr:colOff>
      <xdr:row>6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0"/>
          <a:ext cx="2476500" cy="149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0</xdr:row>
      <xdr:rowOff>0</xdr:rowOff>
    </xdr:from>
    <xdr:to>
      <xdr:col>4</xdr:col>
      <xdr:colOff>781909</xdr:colOff>
      <xdr:row>6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7400" y="0"/>
          <a:ext cx="2344009" cy="1476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7917" displayName="Tabla7917" ref="A11:J31" totalsRowShown="0" headerRowDxfId="145" dataDxfId="144">
  <autoFilter ref="A11:J31" xr:uid="{00000000-0009-0000-0100-000001000000}"/>
  <tableColumns count="10">
    <tableColumn id="1" xr3:uid="{00000000-0010-0000-0000-000001000000}" name="Fecha de registro" dataDxfId="143"/>
    <tableColumn id="2" xr3:uid="{00000000-0010-0000-0000-000002000000}" name="Peridodo de adquisición" dataDxfId="142"/>
    <tableColumn id="3" xr3:uid="{00000000-0010-0000-0000-000003000000}" name="Codigo de Bienes Nacionales (si aplica)" dataDxfId="141"/>
    <tableColumn id="4" xr3:uid="{00000000-0010-0000-0000-000004000000}" name="Codigo Institucional" dataDxfId="140"/>
    <tableColumn id="5" xr3:uid="{00000000-0010-0000-0000-000005000000}" name="Descripcion del activo o bien" dataDxfId="139"/>
    <tableColumn id="6" xr3:uid="{00000000-0010-0000-0000-000006000000}" name="Cantidad" dataDxfId="138" dataCellStyle="Millares"/>
    <tableColumn id="7" xr3:uid="{00000000-0010-0000-0000-000007000000}" name="Unidad de Medida" dataDxfId="137"/>
    <tableColumn id="8" xr3:uid="{00000000-0010-0000-0000-000008000000}" name="Costo Unitario en RD$" dataDxfId="136" dataCellStyle="Moneda"/>
    <tableColumn id="9" xr3:uid="{00000000-0010-0000-0000-000009000000}" name="Valor en RD$" dataDxfId="135" dataCellStyle="Moneda">
      <calculatedColumnFormula>Tabla7917[[#This Row],[Cantidad]]*Tabla7917[[#This Row],[Costo Unitario en RD$]]</calculatedColumnFormula>
    </tableColumn>
    <tableColumn id="10" xr3:uid="{00000000-0010-0000-0000-00000A000000}" name="Existencia" dataDxfId="134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7917672022" displayName="Tabla7917672022" ref="A184:J202" totalsRowShown="0" headerRowDxfId="37" dataDxfId="36">
  <autoFilter ref="A184:J202" xr:uid="{00000000-0009-0000-0100-00000A000000}"/>
  <tableColumns count="10">
    <tableColumn id="1" xr3:uid="{00000000-0010-0000-0900-000001000000}" name="Fecha de registro" dataDxfId="35"/>
    <tableColumn id="2" xr3:uid="{00000000-0010-0000-0900-000002000000}" name="Peridodo de adquisición" dataDxfId="34"/>
    <tableColumn id="3" xr3:uid="{00000000-0010-0000-0900-000003000000}" name="Codigo de Bienes Nacionales (si aplica)" dataDxfId="33"/>
    <tableColumn id="4" xr3:uid="{00000000-0010-0000-0900-000004000000}" name="Codigo Institucional" dataDxfId="32"/>
    <tableColumn id="5" xr3:uid="{00000000-0010-0000-0900-000005000000}" name="Descripcion del activo o bien" dataDxfId="31"/>
    <tableColumn id="6" xr3:uid="{00000000-0010-0000-0900-000006000000}" name="Cantidad" dataDxfId="30" dataCellStyle="Millares"/>
    <tableColumn id="7" xr3:uid="{00000000-0010-0000-0900-000007000000}" name="Unidad de Medida" dataDxfId="29"/>
    <tableColumn id="8" xr3:uid="{00000000-0010-0000-0900-000008000000}" name="Costo Unitario en RD$" dataDxfId="28" dataCellStyle="Moneda"/>
    <tableColumn id="9" xr3:uid="{00000000-0010-0000-0900-000009000000}" name="Valor en RD$" dataDxfId="27" dataCellStyle="Moneda">
      <calculatedColumnFormula>Tabla7917672022[[#This Row],[Cantidad]]*Tabla7917672022[[#This Row],[Costo Unitario en RD$]]</calculatedColumnFormula>
    </tableColumn>
    <tableColumn id="10" xr3:uid="{00000000-0010-0000-0900-00000A000000}" name="Existencia" dataDxfId="26"/>
  </tableColumns>
  <tableStyleInfo name="TableStyleMedium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A203:J221" totalsRowShown="0" headerRowDxfId="25" dataDxfId="24" tableBorderDxfId="23" headerRowCellStyle="Moneda">
  <autoFilter ref="A203:J221" xr:uid="{00000000-0009-0000-0100-00000B000000}"/>
  <tableColumns count="10">
    <tableColumn id="1" xr3:uid="{00000000-0010-0000-0A00-000001000000}" name="Fecha de registro" dataDxfId="22"/>
    <tableColumn id="2" xr3:uid="{00000000-0010-0000-0A00-000002000000}" name="Peridodo de adquisición" dataDxfId="21"/>
    <tableColumn id="3" xr3:uid="{00000000-0010-0000-0A00-000003000000}" name="Codigo de Bienes Nacionales (si aplica)" dataDxfId="20"/>
    <tableColumn id="4" xr3:uid="{00000000-0010-0000-0A00-000004000000}" name="Codigo Institucional" dataDxfId="19"/>
    <tableColumn id="5" xr3:uid="{00000000-0010-0000-0A00-000005000000}" name="Descripcion del activo o bien" dataDxfId="18"/>
    <tableColumn id="6" xr3:uid="{00000000-0010-0000-0A00-000006000000}" name="Cantidad" dataDxfId="17" dataCellStyle="Millares"/>
    <tableColumn id="7" xr3:uid="{00000000-0010-0000-0A00-000007000000}" name="Unidad de Medida" dataDxfId="16"/>
    <tableColumn id="8" xr3:uid="{00000000-0010-0000-0A00-000008000000}" name="Costo Unitario en RD$" dataDxfId="15" dataCellStyle="Moneda"/>
    <tableColumn id="9" xr3:uid="{00000000-0010-0000-0A00-000009000000}" name="Valor en RD$" dataDxfId="14" dataCellStyle="Moneda">
      <calculatedColumnFormula>Tabla11[[#This Row],[Cantidad]]*Tabla11[[#This Row],[Costo Unitario en RD$]]</calculatedColumnFormula>
    </tableColumn>
    <tableColumn id="10" xr3:uid="{00000000-0010-0000-0A00-00000A000000}" name="Existencia" dataDxfId="13"/>
  </tableColumns>
  <tableStyleInfo name="TableStyleMedium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114" displayName="Tabla1114" ref="A222:J226" totalsRowShown="0" headerRowDxfId="12" dataDxfId="11" tableBorderDxfId="10" headerRowCellStyle="Moneda">
  <autoFilter ref="A222:J226" xr:uid="{00000000-0009-0000-0100-00000C000000}"/>
  <tableColumns count="10">
    <tableColumn id="1" xr3:uid="{00000000-0010-0000-0B00-000001000000}" name="Fecha de registro" dataDxfId="9"/>
    <tableColumn id="2" xr3:uid="{00000000-0010-0000-0B00-000002000000}" name="Peridodo de adquisición" dataDxfId="8"/>
    <tableColumn id="3" xr3:uid="{00000000-0010-0000-0B00-000003000000}" name="Codigo de Bienes Nacionales (si aplica)" dataDxfId="7"/>
    <tableColumn id="4" xr3:uid="{00000000-0010-0000-0B00-000004000000}" name="Codigo Institucional" dataDxfId="6"/>
    <tableColumn id="5" xr3:uid="{00000000-0010-0000-0B00-000005000000}" name="Descripcion del activo o bien" dataDxfId="5"/>
    <tableColumn id="6" xr3:uid="{00000000-0010-0000-0B00-000006000000}" name="Cantidad" dataDxfId="4" dataCellStyle="Millares"/>
    <tableColumn id="7" xr3:uid="{00000000-0010-0000-0B00-000007000000}" name="Unidad de Medida" dataDxfId="3"/>
    <tableColumn id="8" xr3:uid="{00000000-0010-0000-0B00-000008000000}" name="Costo Unitario en RD$" dataDxfId="2" dataCellStyle="Moneda"/>
    <tableColumn id="9" xr3:uid="{00000000-0010-0000-0B00-000009000000}" name="Valor en RD$" dataDxfId="1" dataCellStyle="Moneda">
      <calculatedColumnFormula>Tabla1114[[#This Row],[Cantidad]]*Tabla1114[[#This Row],[Costo Unitario en RD$]]</calculatedColumnFormula>
    </tableColumn>
    <tableColumn id="10" xr3:uid="{00000000-0010-0000-0B00-00000A000000}" name="Existencia" dataDxfId="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79172" displayName="Tabla79172" ref="A32:J50" totalsRowShown="0" headerRowDxfId="133" dataDxfId="132">
  <autoFilter ref="A32:J50" xr:uid="{00000000-0009-0000-0100-000002000000}"/>
  <tableColumns count="10">
    <tableColumn id="1" xr3:uid="{00000000-0010-0000-0100-000001000000}" name="Fecha de registro" dataDxfId="131"/>
    <tableColumn id="2" xr3:uid="{00000000-0010-0000-0100-000002000000}" name="Peridodo de adquisición" dataDxfId="130"/>
    <tableColumn id="3" xr3:uid="{00000000-0010-0000-0100-000003000000}" name="Codigo de Bienes Nacionales (si aplica)" dataDxfId="129"/>
    <tableColumn id="4" xr3:uid="{00000000-0010-0000-0100-000004000000}" name="Codigo Institucional" dataDxfId="128"/>
    <tableColumn id="5" xr3:uid="{00000000-0010-0000-0100-000005000000}" name="Descripcion del activo o bien" dataDxfId="127"/>
    <tableColumn id="6" xr3:uid="{00000000-0010-0000-0100-000006000000}" name="Cantidad" dataDxfId="126" dataCellStyle="Millares"/>
    <tableColumn id="7" xr3:uid="{00000000-0010-0000-0100-000007000000}" name="Unidad de Medida" dataDxfId="125"/>
    <tableColumn id="8" xr3:uid="{00000000-0010-0000-0100-000008000000}" name="Costo Unitario en RD$" dataDxfId="124" dataCellStyle="Moneda"/>
    <tableColumn id="9" xr3:uid="{00000000-0010-0000-0100-000009000000}" name="Valor en RD$" dataDxfId="123" dataCellStyle="Moneda">
      <calculatedColumnFormula>Tabla79172[[#This Row],[Cantidad]]*Tabla79172[[#This Row],[Costo Unitario en RD$]]</calculatedColumnFormula>
    </tableColumn>
    <tableColumn id="10" xr3:uid="{00000000-0010-0000-0100-00000A000000}" name="Existencia" dataDxfId="122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79173" displayName="Tabla79173" ref="A51:J69" totalsRowShown="0" headerRowDxfId="121" dataDxfId="120">
  <autoFilter ref="A51:J69" xr:uid="{00000000-0009-0000-0100-000003000000}"/>
  <tableColumns count="10">
    <tableColumn id="1" xr3:uid="{00000000-0010-0000-0200-000001000000}" name="Fecha de registro" dataDxfId="119"/>
    <tableColumn id="2" xr3:uid="{00000000-0010-0000-0200-000002000000}" name="Peridodo de adquisición" dataDxfId="118"/>
    <tableColumn id="3" xr3:uid="{00000000-0010-0000-0200-000003000000}" name="Codigo de Bienes Nacionales (si aplica)" dataDxfId="117"/>
    <tableColumn id="4" xr3:uid="{00000000-0010-0000-0200-000004000000}" name="Codigo Institucional" dataDxfId="116"/>
    <tableColumn id="5" xr3:uid="{00000000-0010-0000-0200-000005000000}" name="Descripcion del activo o bien" dataDxfId="115"/>
    <tableColumn id="6" xr3:uid="{00000000-0010-0000-0200-000006000000}" name="Cantidad" dataDxfId="114" dataCellStyle="Millares"/>
    <tableColumn id="7" xr3:uid="{00000000-0010-0000-0200-000007000000}" name="Unidad de Medida" dataDxfId="113"/>
    <tableColumn id="8" xr3:uid="{00000000-0010-0000-0200-000008000000}" name="Costo Unitario en RD$" dataDxfId="112" dataCellStyle="Moneda"/>
    <tableColumn id="9" xr3:uid="{00000000-0010-0000-0200-000009000000}" name="Valor en RD$" dataDxfId="111" dataCellStyle="Moneda">
      <calculatedColumnFormula>Tabla79173[[#This Row],[Cantidad]]*Tabla79173[[#This Row],[Costo Unitario en RD$]]</calculatedColumnFormula>
    </tableColumn>
    <tableColumn id="10" xr3:uid="{00000000-0010-0000-0200-00000A000000}" name="Existencia" dataDxfId="110"/>
  </tableColumns>
  <tableStyleInfo name="TableStyleMedium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79174" displayName="Tabla79174" ref="A70:J88" totalsRowShown="0" headerRowDxfId="109" dataDxfId="108">
  <autoFilter ref="A70:J88" xr:uid="{00000000-0009-0000-0100-000004000000}"/>
  <tableColumns count="10">
    <tableColumn id="1" xr3:uid="{00000000-0010-0000-0300-000001000000}" name="Fecha de registro" dataDxfId="107"/>
    <tableColumn id="2" xr3:uid="{00000000-0010-0000-0300-000002000000}" name="Peridodo de adquisición" dataDxfId="106"/>
    <tableColumn id="3" xr3:uid="{00000000-0010-0000-0300-000003000000}" name="Codigo de Bienes Nacionales (si aplica)" dataDxfId="105"/>
    <tableColumn id="4" xr3:uid="{00000000-0010-0000-0300-000004000000}" name="Codigo Institucional" dataDxfId="104"/>
    <tableColumn id="5" xr3:uid="{00000000-0010-0000-0300-000005000000}" name="Descripcion del activo o bien" dataDxfId="103"/>
    <tableColumn id="6" xr3:uid="{00000000-0010-0000-0300-000006000000}" name="Cantidad" dataDxfId="102" dataCellStyle="Millares"/>
    <tableColumn id="7" xr3:uid="{00000000-0010-0000-0300-000007000000}" name="Unidad de Medida" dataDxfId="101"/>
    <tableColumn id="8" xr3:uid="{00000000-0010-0000-0300-000008000000}" name="Costo Unitario en RD$" dataDxfId="100" dataCellStyle="Moneda"/>
    <tableColumn id="9" xr3:uid="{00000000-0010-0000-0300-000009000000}" name="Valor en RD$" dataDxfId="99" dataCellStyle="Moneda">
      <calculatedColumnFormula>Tabla79174[[#This Row],[Cantidad]]*Tabla79174[[#This Row],[Costo Unitario en RD$]]</calculatedColumnFormula>
    </tableColumn>
    <tableColumn id="10" xr3:uid="{00000000-0010-0000-0300-00000A000000}" name="Existencia" dataDxfId="98"/>
  </tableColumns>
  <tableStyleInfo name="TableStyleMedium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79175" displayName="Tabla79175" ref="A89:J107" totalsRowShown="0" headerRowDxfId="97" dataDxfId="96">
  <autoFilter ref="A89:J107" xr:uid="{00000000-0009-0000-0100-000005000000}"/>
  <tableColumns count="10">
    <tableColumn id="1" xr3:uid="{00000000-0010-0000-0400-000001000000}" name="Fecha de registro" dataDxfId="95"/>
    <tableColumn id="2" xr3:uid="{00000000-0010-0000-0400-000002000000}" name="Peridodo de adquisición" dataDxfId="94"/>
    <tableColumn id="3" xr3:uid="{00000000-0010-0000-0400-000003000000}" name="Codigo de Bienes Nacionales (si aplica)" dataDxfId="93"/>
    <tableColumn id="4" xr3:uid="{00000000-0010-0000-0400-000004000000}" name="Codigo Institucional" dataDxfId="92"/>
    <tableColumn id="5" xr3:uid="{00000000-0010-0000-0400-000005000000}" name="Descripcion del activo o bien" dataDxfId="91"/>
    <tableColumn id="6" xr3:uid="{00000000-0010-0000-0400-000006000000}" name="Cantidad" dataDxfId="90" dataCellStyle="Millares"/>
    <tableColumn id="7" xr3:uid="{00000000-0010-0000-0400-000007000000}" name="Unidad de Medida" dataDxfId="89"/>
    <tableColumn id="8" xr3:uid="{00000000-0010-0000-0400-000008000000}" name="Costo Unitario en RD$" dataDxfId="88" dataCellStyle="Moneda"/>
    <tableColumn id="9" xr3:uid="{00000000-0010-0000-0400-000009000000}" name="Valor en RD$" dataDxfId="87" dataCellStyle="Moneda">
      <calculatedColumnFormula>Tabla79175[[#This Row],[Cantidad]]*Tabla79175[[#This Row],[Costo Unitario en RD$]]</calculatedColumnFormula>
    </tableColumn>
    <tableColumn id="10" xr3:uid="{00000000-0010-0000-0400-00000A000000}" name="Existencia" dataDxfId="86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79176" displayName="Tabla79176" ref="A108:J126" totalsRowShown="0" headerRowDxfId="85" dataDxfId="84">
  <autoFilter ref="A108:J126" xr:uid="{00000000-0009-0000-0100-000006000000}"/>
  <tableColumns count="10">
    <tableColumn id="1" xr3:uid="{00000000-0010-0000-0500-000001000000}" name="Fecha de registro" dataDxfId="83"/>
    <tableColumn id="2" xr3:uid="{00000000-0010-0000-0500-000002000000}" name="Peridodo de adquisición" dataDxfId="82"/>
    <tableColumn id="3" xr3:uid="{00000000-0010-0000-0500-000003000000}" name="Codigo de Bienes Nacionales (si aplica)" dataDxfId="81"/>
    <tableColumn id="4" xr3:uid="{00000000-0010-0000-0500-000004000000}" name="Codigo Institucional" dataDxfId="80"/>
    <tableColumn id="5" xr3:uid="{00000000-0010-0000-0500-000005000000}" name="Descripcion del activo o bien" dataDxfId="79"/>
    <tableColumn id="6" xr3:uid="{00000000-0010-0000-0500-000006000000}" name="Cantidad" dataDxfId="78" dataCellStyle="Millares"/>
    <tableColumn id="7" xr3:uid="{00000000-0010-0000-0500-000007000000}" name="Unidad de Medida" dataDxfId="77"/>
    <tableColumn id="8" xr3:uid="{00000000-0010-0000-0500-000008000000}" name="Costo Unitario en RD$" dataDxfId="76" dataCellStyle="Moneda"/>
    <tableColumn id="9" xr3:uid="{00000000-0010-0000-0500-000009000000}" name="Valor en RD$" dataDxfId="75" dataCellStyle="Moneda">
      <calculatedColumnFormula>Tabla79176[[#This Row],[Cantidad]]*Tabla79176[[#This Row],[Costo Unitario en RD$]]</calculatedColumnFormula>
    </tableColumn>
    <tableColumn id="10" xr3:uid="{00000000-0010-0000-0500-00000A000000}" name="Existencia" dataDxfId="74"/>
  </tableColumns>
  <tableStyleInfo name="TableStyleMedium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91767" displayName="Tabla791767" ref="A127:J145" totalsRowShown="0" headerRowDxfId="73" dataDxfId="72">
  <autoFilter ref="A127:J145" xr:uid="{00000000-0009-0000-0100-000007000000}"/>
  <tableColumns count="10">
    <tableColumn id="1" xr3:uid="{00000000-0010-0000-0600-000001000000}" name="Fecha de registro" dataDxfId="71"/>
    <tableColumn id="2" xr3:uid="{00000000-0010-0000-0600-000002000000}" name="Peridodo de adquisición" dataDxfId="70"/>
    <tableColumn id="3" xr3:uid="{00000000-0010-0000-0600-000003000000}" name="Codigo de Bienes Nacionales (si aplica)" dataDxfId="69"/>
    <tableColumn id="4" xr3:uid="{00000000-0010-0000-0600-000004000000}" name="Codigo Institucional" dataDxfId="68"/>
    <tableColumn id="5" xr3:uid="{00000000-0010-0000-0600-000005000000}" name="Descripcion del activo o bien" dataDxfId="67"/>
    <tableColumn id="6" xr3:uid="{00000000-0010-0000-0600-000006000000}" name="Cantidad" dataDxfId="66" dataCellStyle="Millares"/>
    <tableColumn id="7" xr3:uid="{00000000-0010-0000-0600-000007000000}" name="Unidad de Medida" dataDxfId="65"/>
    <tableColumn id="8" xr3:uid="{00000000-0010-0000-0600-000008000000}" name="Costo Unitario en RD$" dataDxfId="64" dataCellStyle="Moneda"/>
    <tableColumn id="9" xr3:uid="{00000000-0010-0000-0600-000009000000}" name="Valor en RD$" dataDxfId="63" dataCellStyle="Moneda">
      <calculatedColumnFormula>Tabla791767[[#This Row],[Cantidad]]*Tabla791767[[#This Row],[Costo Unitario en RD$]]</calculatedColumnFormula>
    </tableColumn>
    <tableColumn id="10" xr3:uid="{00000000-0010-0000-0600-00000A000000}" name="Existencia" dataDxfId="62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79176720" displayName="Tabla79176720" ref="A146:J164" totalsRowShown="0" headerRowDxfId="61" dataDxfId="60">
  <autoFilter ref="A146:J164" xr:uid="{00000000-0009-0000-0100-000008000000}"/>
  <tableColumns count="10">
    <tableColumn id="1" xr3:uid="{00000000-0010-0000-0700-000001000000}" name="Fecha de registro" dataDxfId="59"/>
    <tableColumn id="2" xr3:uid="{00000000-0010-0000-0700-000002000000}" name="Peridodo de adquisición" dataDxfId="58"/>
    <tableColumn id="3" xr3:uid="{00000000-0010-0000-0700-000003000000}" name="Codigo de Bienes Nacionales (si aplica)" dataDxfId="57"/>
    <tableColumn id="4" xr3:uid="{00000000-0010-0000-0700-000004000000}" name="Codigo Institucional" dataDxfId="56"/>
    <tableColumn id="5" xr3:uid="{00000000-0010-0000-0700-000005000000}" name="Descripcion del activo o bien" dataDxfId="55"/>
    <tableColumn id="6" xr3:uid="{00000000-0010-0000-0700-000006000000}" name="Cantidad" dataDxfId="54" dataCellStyle="Millares"/>
    <tableColumn id="7" xr3:uid="{00000000-0010-0000-0700-000007000000}" name="Unidad de Medida" dataDxfId="53"/>
    <tableColumn id="8" xr3:uid="{00000000-0010-0000-0700-000008000000}" name="Costo Unitario en RD$" dataDxfId="52" dataCellStyle="Moneda"/>
    <tableColumn id="9" xr3:uid="{00000000-0010-0000-0700-000009000000}" name="Valor en RD$" dataDxfId="51" dataCellStyle="Moneda">
      <calculatedColumnFormula>Tabla79176720[[#This Row],[Cantidad]]*Tabla79176720[[#This Row],[Costo Unitario en RD$]]</calculatedColumnFormula>
    </tableColumn>
    <tableColumn id="10" xr3:uid="{00000000-0010-0000-0700-00000A000000}" name="Existencia" dataDxfId="50"/>
  </tableColumns>
  <tableStyleInfo name="TableStyleMedium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7917672021" displayName="Tabla7917672021" ref="A165:J183" totalsRowShown="0" headerRowDxfId="49" dataDxfId="48">
  <autoFilter ref="A165:J183" xr:uid="{00000000-0009-0000-0100-000009000000}"/>
  <tableColumns count="10">
    <tableColumn id="1" xr3:uid="{00000000-0010-0000-0800-000001000000}" name="Fecha de registro" dataDxfId="47"/>
    <tableColumn id="2" xr3:uid="{00000000-0010-0000-0800-000002000000}" name="Peridodo de adquisición" dataDxfId="46"/>
    <tableColumn id="3" xr3:uid="{00000000-0010-0000-0800-000003000000}" name="Codigo de Bienes Nacionales (si aplica)" dataDxfId="45"/>
    <tableColumn id="4" xr3:uid="{00000000-0010-0000-0800-000004000000}" name="Codigo Institucional" dataDxfId="44"/>
    <tableColumn id="5" xr3:uid="{00000000-0010-0000-0800-000005000000}" name="Descripcion del activo o bien" dataDxfId="43"/>
    <tableColumn id="6" xr3:uid="{00000000-0010-0000-0800-000006000000}" name="Cantidad" dataDxfId="42" dataCellStyle="Millares"/>
    <tableColumn id="7" xr3:uid="{00000000-0010-0000-0800-000007000000}" name="Unidad de Medida" dataDxfId="41"/>
    <tableColumn id="8" xr3:uid="{00000000-0010-0000-0800-000008000000}" name="Costo Unitario en RD$" dataDxfId="40" dataCellStyle="Moneda"/>
    <tableColumn id="9" xr3:uid="{00000000-0010-0000-0800-000009000000}" name="Valor en RD$" dataDxfId="39" dataCellStyle="Moneda">
      <calculatedColumnFormula>Tabla7917672021[[#This Row],[Cantidad]]*Tabla7917672021[[#This Row],[Costo Unitario en RD$]]</calculatedColumnFormula>
    </tableColumn>
    <tableColumn id="10" xr3:uid="{00000000-0010-0000-0800-00000A000000}" name="Existencia" dataDxfId="38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2"/>
  <sheetViews>
    <sheetView tabSelected="1" topLeftCell="A51" zoomScaleNormal="100" workbookViewId="0">
      <selection activeCell="E11" sqref="E11"/>
    </sheetView>
  </sheetViews>
  <sheetFormatPr baseColWidth="10" defaultRowHeight="15" x14ac:dyDescent="0.25"/>
  <cols>
    <col min="1" max="2" width="13.28515625" bestFit="1" customWidth="1"/>
    <col min="4" max="4" width="20" bestFit="1" customWidth="1"/>
    <col min="5" max="5" width="76.7109375" bestFit="1" customWidth="1"/>
    <col min="6" max="6" width="14.42578125" bestFit="1" customWidth="1"/>
    <col min="7" max="7" width="19.42578125" customWidth="1"/>
    <col min="8" max="8" width="18.5703125" bestFit="1" customWidth="1"/>
    <col min="9" max="9" width="19.5703125" bestFit="1" customWidth="1"/>
    <col min="10" max="10" width="14.5703125" bestFit="1" customWidth="1"/>
  </cols>
  <sheetData>
    <row r="1" spans="1:11" ht="18.75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1"/>
    </row>
    <row r="2" spans="1:11" ht="18.75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ht="18.75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ht="18.75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1"/>
    </row>
    <row r="5" spans="1:11" ht="18.75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1"/>
    </row>
    <row r="6" spans="1:11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1"/>
    </row>
    <row r="7" spans="1:11" ht="18.75" x14ac:dyDescent="0.3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"/>
      <c r="K7" s="1"/>
    </row>
    <row r="8" spans="1:11" ht="18.75" x14ac:dyDescent="0.3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"/>
      <c r="K8" s="1"/>
    </row>
    <row r="9" spans="1:11" ht="18.7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8.75" x14ac:dyDescent="0.3">
      <c r="A10" s="29" t="s">
        <v>2</v>
      </c>
      <c r="B10" s="29"/>
      <c r="C10" s="29"/>
      <c r="D10" s="29"/>
      <c r="E10" s="29"/>
      <c r="F10" s="29"/>
      <c r="G10" s="29"/>
      <c r="H10" s="29"/>
      <c r="I10" s="29"/>
      <c r="J10" s="29"/>
      <c r="K10" s="1"/>
    </row>
    <row r="11" spans="1:11" ht="112.5" x14ac:dyDescent="0.3">
      <c r="A11" s="3" t="s">
        <v>3</v>
      </c>
      <c r="B11" s="3" t="s">
        <v>4</v>
      </c>
      <c r="C11" s="3" t="s">
        <v>5</v>
      </c>
      <c r="D11" s="4" t="s">
        <v>6</v>
      </c>
      <c r="E11" s="3" t="s">
        <v>7</v>
      </c>
      <c r="F11" s="5" t="s">
        <v>8</v>
      </c>
      <c r="G11" s="3" t="s">
        <v>9</v>
      </c>
      <c r="H11" s="6" t="s">
        <v>10</v>
      </c>
      <c r="I11" s="6" t="s">
        <v>11</v>
      </c>
      <c r="J11" s="3" t="s">
        <v>12</v>
      </c>
      <c r="K11" s="1"/>
    </row>
    <row r="12" spans="1:11" ht="18.75" x14ac:dyDescent="0.3">
      <c r="A12" s="7">
        <v>45749</v>
      </c>
      <c r="B12" s="7">
        <v>45749</v>
      </c>
      <c r="C12" s="8"/>
      <c r="D12" s="9" t="s">
        <v>13</v>
      </c>
      <c r="E12" s="10" t="s">
        <v>14</v>
      </c>
      <c r="F12" s="11">
        <v>1250</v>
      </c>
      <c r="G12" s="8" t="s">
        <v>15</v>
      </c>
      <c r="H12" s="12">
        <v>98.33</v>
      </c>
      <c r="I12" s="12">
        <f>Tabla7917[[#This Row],[Cantidad]]*Tabla7917[[#This Row],[Costo Unitario en RD$]]</f>
        <v>122912.5</v>
      </c>
      <c r="J12" s="13">
        <v>1617.625</v>
      </c>
      <c r="K12" s="1"/>
    </row>
    <row r="13" spans="1:11" ht="37.5" x14ac:dyDescent="0.3">
      <c r="A13" s="7">
        <v>45749</v>
      </c>
      <c r="B13" s="7">
        <v>45749</v>
      </c>
      <c r="C13" s="8"/>
      <c r="D13" s="14" t="s">
        <v>16</v>
      </c>
      <c r="E13" s="10" t="s">
        <v>17</v>
      </c>
      <c r="F13" s="11">
        <v>1250</v>
      </c>
      <c r="G13" s="8" t="s">
        <v>15</v>
      </c>
      <c r="H13" s="12">
        <v>98.33</v>
      </c>
      <c r="I13" s="12">
        <f>Tabla7917[[#This Row],[Cantidad]]*Tabla7917[[#This Row],[Costo Unitario en RD$]]</f>
        <v>122912.5</v>
      </c>
      <c r="J13" s="13">
        <v>1470.95</v>
      </c>
      <c r="K13" s="1"/>
    </row>
    <row r="14" spans="1:11" ht="37.5" x14ac:dyDescent="0.3">
      <c r="A14" s="7">
        <v>45749</v>
      </c>
      <c r="B14" s="7">
        <v>45749</v>
      </c>
      <c r="C14" s="13"/>
      <c r="D14" s="14" t="s">
        <v>18</v>
      </c>
      <c r="E14" s="10" t="s">
        <v>19</v>
      </c>
      <c r="F14" s="15">
        <v>35</v>
      </c>
      <c r="G14" s="13" t="s">
        <v>20</v>
      </c>
      <c r="H14" s="16">
        <v>770</v>
      </c>
      <c r="I14" s="16">
        <f>Tabla7917[[#This Row],[Cantidad]]*Tabla7917[[#This Row],[Costo Unitario en RD$]]</f>
        <v>26950</v>
      </c>
      <c r="J14" s="13">
        <v>0</v>
      </c>
      <c r="K14" s="1"/>
    </row>
    <row r="15" spans="1:11" ht="37.5" x14ac:dyDescent="0.3">
      <c r="A15" s="7">
        <v>45750</v>
      </c>
      <c r="B15" s="7">
        <v>45750</v>
      </c>
      <c r="C15" s="13"/>
      <c r="D15" s="14" t="s">
        <v>18</v>
      </c>
      <c r="E15" s="10" t="s">
        <v>19</v>
      </c>
      <c r="F15" s="15">
        <v>20</v>
      </c>
      <c r="G15" s="13" t="s">
        <v>20</v>
      </c>
      <c r="H15" s="16">
        <v>770</v>
      </c>
      <c r="I15" s="16">
        <f>Tabla7917[[#This Row],[Cantidad]]*Tabla7917[[#This Row],[Costo Unitario en RD$]]</f>
        <v>15400</v>
      </c>
      <c r="J15" s="13">
        <v>0</v>
      </c>
      <c r="K15" s="1"/>
    </row>
    <row r="16" spans="1:11" ht="37.5" x14ac:dyDescent="0.3">
      <c r="A16" s="7">
        <v>45750</v>
      </c>
      <c r="B16" s="7">
        <v>45750</v>
      </c>
      <c r="C16" s="13"/>
      <c r="D16" s="14" t="s">
        <v>21</v>
      </c>
      <c r="E16" s="10" t="s">
        <v>22</v>
      </c>
      <c r="F16" s="15">
        <v>10</v>
      </c>
      <c r="G16" s="13" t="s">
        <v>20</v>
      </c>
      <c r="H16" s="16">
        <v>1750</v>
      </c>
      <c r="I16" s="16">
        <f>Tabla7917[[#This Row],[Cantidad]]*Tabla7917[[#This Row],[Costo Unitario en RD$]]</f>
        <v>17500</v>
      </c>
      <c r="J16" s="13">
        <v>0</v>
      </c>
      <c r="K16" s="1"/>
    </row>
    <row r="17" spans="1:11" ht="37.5" x14ac:dyDescent="0.3">
      <c r="A17" s="7">
        <v>45750</v>
      </c>
      <c r="B17" s="7">
        <v>45750</v>
      </c>
      <c r="C17" s="13"/>
      <c r="D17" s="14" t="s">
        <v>23</v>
      </c>
      <c r="E17" s="10" t="s">
        <v>24</v>
      </c>
      <c r="F17" s="15">
        <v>5</v>
      </c>
      <c r="G17" s="13" t="s">
        <v>20</v>
      </c>
      <c r="H17" s="16">
        <v>1050</v>
      </c>
      <c r="I17" s="16">
        <f>Tabla7917[[#This Row],[Cantidad]]*Tabla7917[[#This Row],[Costo Unitario en RD$]]</f>
        <v>5250</v>
      </c>
      <c r="J17" s="13">
        <v>0</v>
      </c>
      <c r="K17" s="1"/>
    </row>
    <row r="18" spans="1:11" ht="37.5" x14ac:dyDescent="0.3">
      <c r="A18" s="7">
        <v>45750</v>
      </c>
      <c r="B18" s="7">
        <v>45750</v>
      </c>
      <c r="C18" s="13"/>
      <c r="D18" s="14" t="s">
        <v>25</v>
      </c>
      <c r="E18" s="10" t="s">
        <v>26</v>
      </c>
      <c r="F18" s="15">
        <v>6</v>
      </c>
      <c r="G18" s="13" t="s">
        <v>27</v>
      </c>
      <c r="H18" s="16">
        <v>26727</v>
      </c>
      <c r="I18" s="16">
        <f>Tabla7917[[#This Row],[Cantidad]]*Tabla7917[[#This Row],[Costo Unitario en RD$]]</f>
        <v>160362</v>
      </c>
      <c r="J18" s="13">
        <v>1</v>
      </c>
      <c r="K18" s="1"/>
    </row>
    <row r="19" spans="1:11" ht="37.5" x14ac:dyDescent="0.3">
      <c r="A19" s="7">
        <v>45750</v>
      </c>
      <c r="B19" s="7">
        <v>45750</v>
      </c>
      <c r="C19" s="13"/>
      <c r="D19" s="14" t="s">
        <v>28</v>
      </c>
      <c r="E19" s="10" t="s">
        <v>29</v>
      </c>
      <c r="F19" s="15">
        <v>18</v>
      </c>
      <c r="G19" s="13" t="s">
        <v>27</v>
      </c>
      <c r="H19" s="16">
        <v>8202.18</v>
      </c>
      <c r="I19" s="16">
        <f>Tabla7917[[#This Row],[Cantidad]]*Tabla7917[[#This Row],[Costo Unitario en RD$]]</f>
        <v>147639.24</v>
      </c>
      <c r="J19" s="13">
        <v>1</v>
      </c>
      <c r="K19" s="1"/>
    </row>
    <row r="20" spans="1:11" ht="37.5" x14ac:dyDescent="0.3">
      <c r="A20" s="7">
        <v>45750</v>
      </c>
      <c r="B20" s="7">
        <v>45750</v>
      </c>
      <c r="C20" s="13"/>
      <c r="D20" s="14" t="s">
        <v>30</v>
      </c>
      <c r="E20" s="10" t="s">
        <v>31</v>
      </c>
      <c r="F20" s="15">
        <v>6</v>
      </c>
      <c r="G20" s="13" t="s">
        <v>27</v>
      </c>
      <c r="H20" s="16">
        <v>16005.52</v>
      </c>
      <c r="I20" s="16">
        <f>Tabla7917[[#This Row],[Cantidad]]*Tabla7917[[#This Row],[Costo Unitario en RD$]]</f>
        <v>96033.12</v>
      </c>
      <c r="J20" s="13">
        <v>1</v>
      </c>
      <c r="K20" s="1"/>
    </row>
    <row r="21" spans="1:11" ht="37.5" x14ac:dyDescent="0.3">
      <c r="A21" s="7">
        <v>45750</v>
      </c>
      <c r="B21" s="7">
        <v>45750</v>
      </c>
      <c r="C21" s="13"/>
      <c r="D21" s="14" t="s">
        <v>32</v>
      </c>
      <c r="E21" s="10" t="s">
        <v>33</v>
      </c>
      <c r="F21" s="15">
        <v>6</v>
      </c>
      <c r="G21" s="13" t="s">
        <v>27</v>
      </c>
      <c r="H21" s="16">
        <v>39294</v>
      </c>
      <c r="I21" s="16">
        <f>Tabla7917[[#This Row],[Cantidad]]*Tabla7917[[#This Row],[Costo Unitario en RD$]]</f>
        <v>235764</v>
      </c>
      <c r="J21" s="13">
        <v>1</v>
      </c>
      <c r="K21" s="1"/>
    </row>
    <row r="22" spans="1:11" ht="37.5" x14ac:dyDescent="0.3">
      <c r="A22" s="7">
        <v>45750</v>
      </c>
      <c r="B22" s="7">
        <v>45750</v>
      </c>
      <c r="C22" s="13"/>
      <c r="D22" s="14" t="s">
        <v>34</v>
      </c>
      <c r="E22" s="10" t="s">
        <v>35</v>
      </c>
      <c r="F22" s="15">
        <v>6</v>
      </c>
      <c r="G22" s="13" t="s">
        <v>27</v>
      </c>
      <c r="H22" s="16">
        <v>20650</v>
      </c>
      <c r="I22" s="16">
        <f>Tabla7917[[#This Row],[Cantidad]]*Tabla7917[[#This Row],[Costo Unitario en RD$]]</f>
        <v>123900</v>
      </c>
      <c r="J22" s="13">
        <v>1</v>
      </c>
      <c r="K22" s="1"/>
    </row>
    <row r="23" spans="1:11" ht="37.5" x14ac:dyDescent="0.3">
      <c r="A23" s="7">
        <v>45750</v>
      </c>
      <c r="B23" s="7">
        <v>45750</v>
      </c>
      <c r="C23" s="13"/>
      <c r="D23" s="14" t="s">
        <v>36</v>
      </c>
      <c r="E23" s="10" t="s">
        <v>37</v>
      </c>
      <c r="F23" s="11">
        <v>6</v>
      </c>
      <c r="G23" s="8" t="s">
        <v>27</v>
      </c>
      <c r="H23" s="12">
        <v>23196.44</v>
      </c>
      <c r="I23" s="16">
        <f>Tabla7917[[#This Row],[Cantidad]]*Tabla7917[[#This Row],[Costo Unitario en RD$]]</f>
        <v>139178.63999999998</v>
      </c>
      <c r="J23" s="13">
        <v>1</v>
      </c>
      <c r="K23" s="1"/>
    </row>
    <row r="24" spans="1:11" ht="37.5" x14ac:dyDescent="0.3">
      <c r="A24" s="7">
        <v>45750</v>
      </c>
      <c r="B24" s="7">
        <v>45750</v>
      </c>
      <c r="C24" s="13"/>
      <c r="D24" s="14" t="s">
        <v>38</v>
      </c>
      <c r="E24" s="10" t="s">
        <v>39</v>
      </c>
      <c r="F24" s="15">
        <v>6</v>
      </c>
      <c r="G24" s="13" t="s">
        <v>27</v>
      </c>
      <c r="H24" s="16">
        <v>64154.239999999998</v>
      </c>
      <c r="I24" s="16">
        <f>Tabla7917[[#This Row],[Cantidad]]*Tabla7917[[#This Row],[Costo Unitario en RD$]]</f>
        <v>384925.44</v>
      </c>
      <c r="J24" s="13">
        <v>1</v>
      </c>
      <c r="K24" s="1"/>
    </row>
    <row r="25" spans="1:11" ht="37.5" x14ac:dyDescent="0.3">
      <c r="A25" s="7">
        <v>45750</v>
      </c>
      <c r="B25" s="7">
        <v>45750</v>
      </c>
      <c r="C25" s="13"/>
      <c r="D25" s="14" t="s">
        <v>40</v>
      </c>
      <c r="E25" s="10" t="s">
        <v>41</v>
      </c>
      <c r="F25" s="15">
        <v>6</v>
      </c>
      <c r="G25" s="13" t="s">
        <v>27</v>
      </c>
      <c r="H25" s="16">
        <v>18113</v>
      </c>
      <c r="I25" s="16">
        <f>Tabla7917[[#This Row],[Cantidad]]*Tabla7917[[#This Row],[Costo Unitario en RD$]]</f>
        <v>108678</v>
      </c>
      <c r="J25" s="13">
        <v>1</v>
      </c>
      <c r="K25" s="1"/>
    </row>
    <row r="26" spans="1:11" ht="37.5" x14ac:dyDescent="0.3">
      <c r="A26" s="7">
        <v>45750</v>
      </c>
      <c r="B26" s="7">
        <v>45750</v>
      </c>
      <c r="C26" s="13"/>
      <c r="D26" s="14" t="s">
        <v>42</v>
      </c>
      <c r="E26" s="10" t="s">
        <v>43</v>
      </c>
      <c r="F26" s="15">
        <v>6</v>
      </c>
      <c r="G26" s="13" t="s">
        <v>27</v>
      </c>
      <c r="H26" s="16">
        <v>7681.8</v>
      </c>
      <c r="I26" s="16">
        <f>Tabla7917[[#This Row],[Cantidad]]*Tabla7917[[#This Row],[Costo Unitario en RD$]]</f>
        <v>46090.8</v>
      </c>
      <c r="J26" s="13">
        <v>1</v>
      </c>
      <c r="K26" s="1"/>
    </row>
    <row r="27" spans="1:11" ht="18.75" x14ac:dyDescent="0.3">
      <c r="A27" s="7">
        <v>45750</v>
      </c>
      <c r="B27" s="7">
        <v>45750</v>
      </c>
      <c r="C27" s="13"/>
      <c r="D27" s="14" t="s">
        <v>44</v>
      </c>
      <c r="E27" s="10" t="s">
        <v>45</v>
      </c>
      <c r="F27" s="15">
        <v>6</v>
      </c>
      <c r="G27" s="13" t="s">
        <v>27</v>
      </c>
      <c r="H27" s="16">
        <v>93976.38</v>
      </c>
      <c r="I27" s="16">
        <f>Tabla7917[[#This Row],[Cantidad]]*Tabla7917[[#This Row],[Costo Unitario en RD$]]</f>
        <v>563858.28</v>
      </c>
      <c r="J27" s="13">
        <v>1</v>
      </c>
      <c r="K27" s="1"/>
    </row>
    <row r="28" spans="1:11" ht="37.5" x14ac:dyDescent="0.3">
      <c r="A28" s="7">
        <v>45750</v>
      </c>
      <c r="B28" s="7">
        <v>45750</v>
      </c>
      <c r="C28" s="13"/>
      <c r="D28" s="14" t="s">
        <v>46</v>
      </c>
      <c r="E28" s="10" t="s">
        <v>47</v>
      </c>
      <c r="F28" s="15">
        <v>6</v>
      </c>
      <c r="G28" s="13" t="s">
        <v>27</v>
      </c>
      <c r="H28" s="16">
        <v>49796</v>
      </c>
      <c r="I28" s="16">
        <f>Tabla7917[[#This Row],[Cantidad]]*Tabla7917[[#This Row],[Costo Unitario en RD$]]</f>
        <v>298776</v>
      </c>
      <c r="J28" s="13">
        <v>1</v>
      </c>
      <c r="K28" s="1"/>
    </row>
    <row r="29" spans="1:11" ht="18.75" x14ac:dyDescent="0.3">
      <c r="A29" s="7">
        <v>45750</v>
      </c>
      <c r="B29" s="7">
        <v>45750</v>
      </c>
      <c r="C29" s="13"/>
      <c r="D29" s="14" t="s">
        <v>48</v>
      </c>
      <c r="E29" s="10" t="s">
        <v>49</v>
      </c>
      <c r="F29" s="15">
        <v>6</v>
      </c>
      <c r="G29" s="13" t="s">
        <v>27</v>
      </c>
      <c r="H29" s="16">
        <v>4484</v>
      </c>
      <c r="I29" s="16">
        <f>Tabla7917[[#This Row],[Cantidad]]*Tabla7917[[#This Row],[Costo Unitario en RD$]]</f>
        <v>26904</v>
      </c>
      <c r="J29" s="13">
        <v>1</v>
      </c>
      <c r="K29" s="1"/>
    </row>
    <row r="30" spans="1:11" ht="18.75" x14ac:dyDescent="0.3">
      <c r="A30" s="7">
        <v>45753</v>
      </c>
      <c r="B30" s="7">
        <v>45753</v>
      </c>
      <c r="C30" s="13"/>
      <c r="D30" s="14" t="s">
        <v>50</v>
      </c>
      <c r="E30" s="10" t="s">
        <v>51</v>
      </c>
      <c r="F30" s="15">
        <v>114</v>
      </c>
      <c r="G30" s="13" t="s">
        <v>27</v>
      </c>
      <c r="H30" s="16">
        <v>531</v>
      </c>
      <c r="I30" s="16">
        <f>Tabla7917[[#This Row],[Cantidad]]*Tabla7917[[#This Row],[Costo Unitario en RD$]]</f>
        <v>60534</v>
      </c>
      <c r="J30" s="13">
        <v>0</v>
      </c>
      <c r="K30" s="1"/>
    </row>
    <row r="31" spans="1:11" ht="37.5" x14ac:dyDescent="0.3">
      <c r="A31" s="7">
        <v>45754</v>
      </c>
      <c r="B31" s="7">
        <v>45754</v>
      </c>
      <c r="C31" s="13"/>
      <c r="D31" s="14" t="s">
        <v>52</v>
      </c>
      <c r="E31" s="10" t="s">
        <v>53</v>
      </c>
      <c r="F31" s="15">
        <v>200</v>
      </c>
      <c r="G31" s="13" t="s">
        <v>54</v>
      </c>
      <c r="H31" s="16">
        <v>650</v>
      </c>
      <c r="I31" s="16">
        <f>Tabla7917[[#This Row],[Cantidad]]*Tabla7917[[#This Row],[Costo Unitario en RD$]]</f>
        <v>130000</v>
      </c>
      <c r="J31" s="13">
        <v>166</v>
      </c>
      <c r="K31" s="1"/>
    </row>
    <row r="32" spans="1:11" ht="112.5" x14ac:dyDescent="0.3">
      <c r="A32" s="3" t="s">
        <v>3</v>
      </c>
      <c r="B32" s="3" t="s">
        <v>4</v>
      </c>
      <c r="C32" s="3" t="s">
        <v>5</v>
      </c>
      <c r="D32" s="4" t="s">
        <v>6</v>
      </c>
      <c r="E32" s="3" t="s">
        <v>7</v>
      </c>
      <c r="F32" s="5" t="s">
        <v>8</v>
      </c>
      <c r="G32" s="3" t="s">
        <v>9</v>
      </c>
      <c r="H32" s="6" t="s">
        <v>10</v>
      </c>
      <c r="I32" s="6" t="s">
        <v>11</v>
      </c>
      <c r="J32" s="3" t="s">
        <v>12</v>
      </c>
      <c r="K32" s="1"/>
    </row>
    <row r="33" spans="1:11" ht="18.75" x14ac:dyDescent="0.3">
      <c r="A33" s="7">
        <v>45754</v>
      </c>
      <c r="B33" s="7">
        <v>45754</v>
      </c>
      <c r="C33" s="8"/>
      <c r="D33" s="9" t="s">
        <v>55</v>
      </c>
      <c r="E33" s="10" t="s">
        <v>56</v>
      </c>
      <c r="F33" s="11">
        <v>83</v>
      </c>
      <c r="G33" s="8" t="s">
        <v>57</v>
      </c>
      <c r="H33" s="12">
        <v>1298</v>
      </c>
      <c r="I33" s="12">
        <f>Tabla79172[[#This Row],[Cantidad]]*Tabla79172[[#This Row],[Costo Unitario en RD$]]</f>
        <v>107734</v>
      </c>
      <c r="J33" s="8">
        <v>75</v>
      </c>
      <c r="K33" s="1"/>
    </row>
    <row r="34" spans="1:11" ht="18.75" x14ac:dyDescent="0.3">
      <c r="A34" s="7">
        <v>45754</v>
      </c>
      <c r="B34" s="7">
        <v>45754</v>
      </c>
      <c r="C34" s="8"/>
      <c r="D34" s="14" t="s">
        <v>58</v>
      </c>
      <c r="E34" s="10" t="s">
        <v>59</v>
      </c>
      <c r="F34" s="11">
        <v>23</v>
      </c>
      <c r="G34" s="8" t="s">
        <v>27</v>
      </c>
      <c r="H34" s="12">
        <v>60</v>
      </c>
      <c r="I34" s="12">
        <f>Tabla79172[[#This Row],[Cantidad]]*Tabla79172[[#This Row],[Costo Unitario en RD$]]</f>
        <v>1380</v>
      </c>
      <c r="J34" s="8">
        <v>68</v>
      </c>
      <c r="K34" s="1"/>
    </row>
    <row r="35" spans="1:11" ht="18.75" x14ac:dyDescent="0.3">
      <c r="A35" s="7">
        <v>45754</v>
      </c>
      <c r="B35" s="7">
        <v>45754</v>
      </c>
      <c r="C35" s="13"/>
      <c r="D35" s="14" t="s">
        <v>60</v>
      </c>
      <c r="E35" s="10" t="s">
        <v>61</v>
      </c>
      <c r="F35" s="15">
        <v>500</v>
      </c>
      <c r="G35" s="13" t="s">
        <v>15</v>
      </c>
      <c r="H35" s="16">
        <v>34.57</v>
      </c>
      <c r="I35" s="16">
        <f>Tabla79172[[#This Row],[Cantidad]]*Tabla79172[[#This Row],[Costo Unitario en RD$]]</f>
        <v>17285</v>
      </c>
      <c r="J35" s="13">
        <v>240</v>
      </c>
      <c r="K35" s="1"/>
    </row>
    <row r="36" spans="1:11" ht="18.75" x14ac:dyDescent="0.3">
      <c r="A36" s="7">
        <v>45754</v>
      </c>
      <c r="B36" s="7">
        <v>45754</v>
      </c>
      <c r="C36" s="13"/>
      <c r="D36" s="14" t="s">
        <v>62</v>
      </c>
      <c r="E36" s="10" t="s">
        <v>63</v>
      </c>
      <c r="F36" s="15">
        <v>58</v>
      </c>
      <c r="G36" s="13" t="s">
        <v>64</v>
      </c>
      <c r="H36" s="16">
        <v>3105</v>
      </c>
      <c r="I36" s="16">
        <f>Tabla79172[[#This Row],[Cantidad]]*Tabla79172[[#This Row],[Costo Unitario en RD$]]</f>
        <v>180090</v>
      </c>
      <c r="J36" s="13">
        <v>312</v>
      </c>
      <c r="K36" s="1"/>
    </row>
    <row r="37" spans="1:11" ht="18.75" x14ac:dyDescent="0.3">
      <c r="A37" s="7">
        <v>45754</v>
      </c>
      <c r="B37" s="7">
        <v>45754</v>
      </c>
      <c r="C37" s="13"/>
      <c r="D37" s="14" t="s">
        <v>65</v>
      </c>
      <c r="E37" s="10" t="s">
        <v>66</v>
      </c>
      <c r="F37" s="15">
        <v>114</v>
      </c>
      <c r="G37" s="13" t="s">
        <v>27</v>
      </c>
      <c r="H37" s="16">
        <v>1050.5999999999999</v>
      </c>
      <c r="I37" s="16">
        <f>Tabla79172[[#This Row],[Cantidad]]*Tabla79172[[#This Row],[Costo Unitario en RD$]]</f>
        <v>119768.4</v>
      </c>
      <c r="J37" s="13">
        <v>293</v>
      </c>
      <c r="K37" s="1"/>
    </row>
    <row r="38" spans="1:11" ht="18.75" x14ac:dyDescent="0.3">
      <c r="A38" s="7">
        <v>45754</v>
      </c>
      <c r="B38" s="7">
        <v>45754</v>
      </c>
      <c r="C38" s="13"/>
      <c r="D38" s="14" t="s">
        <v>67</v>
      </c>
      <c r="E38" s="10" t="s">
        <v>68</v>
      </c>
      <c r="F38" s="15">
        <v>18</v>
      </c>
      <c r="G38" s="13" t="s">
        <v>27</v>
      </c>
      <c r="H38" s="16">
        <v>969</v>
      </c>
      <c r="I38" s="16">
        <f>Tabla79172[[#This Row],[Cantidad]]*Tabla79172[[#This Row],[Costo Unitario en RD$]]</f>
        <v>17442</v>
      </c>
      <c r="J38" s="13">
        <v>67</v>
      </c>
      <c r="K38" s="1"/>
    </row>
    <row r="39" spans="1:11" ht="18.75" x14ac:dyDescent="0.3">
      <c r="A39" s="7">
        <v>45754</v>
      </c>
      <c r="B39" s="7">
        <v>45754</v>
      </c>
      <c r="C39" s="13"/>
      <c r="D39" s="14" t="s">
        <v>69</v>
      </c>
      <c r="E39" s="10" t="s">
        <v>70</v>
      </c>
      <c r="F39" s="15">
        <v>12</v>
      </c>
      <c r="G39" s="13" t="s">
        <v>27</v>
      </c>
      <c r="H39" s="16">
        <v>1530</v>
      </c>
      <c r="I39" s="16">
        <f>Tabla79172[[#This Row],[Cantidad]]*Tabla79172[[#This Row],[Costo Unitario en RD$]]</f>
        <v>18360</v>
      </c>
      <c r="J39" s="13">
        <v>38</v>
      </c>
      <c r="K39" s="1"/>
    </row>
    <row r="40" spans="1:11" ht="18.75" x14ac:dyDescent="0.3">
      <c r="A40" s="7">
        <v>45754</v>
      </c>
      <c r="B40" s="7">
        <v>45754</v>
      </c>
      <c r="C40" s="13"/>
      <c r="D40" s="14" t="s">
        <v>71</v>
      </c>
      <c r="E40" s="10" t="s">
        <v>72</v>
      </c>
      <c r="F40" s="15">
        <v>93</v>
      </c>
      <c r="G40" s="13" t="s">
        <v>27</v>
      </c>
      <c r="H40" s="16">
        <v>716</v>
      </c>
      <c r="I40" s="16">
        <f>Tabla79172[[#This Row],[Cantidad]]*Tabla79172[[#This Row],[Costo Unitario en RD$]]</f>
        <v>66588</v>
      </c>
      <c r="J40" s="13">
        <v>269</v>
      </c>
      <c r="K40" s="1"/>
    </row>
    <row r="41" spans="1:11" ht="18.75" x14ac:dyDescent="0.3">
      <c r="A41" s="7">
        <v>45755</v>
      </c>
      <c r="B41" s="7">
        <v>45755</v>
      </c>
      <c r="C41" s="13"/>
      <c r="D41" s="14" t="s">
        <v>73</v>
      </c>
      <c r="E41" s="10" t="s">
        <v>74</v>
      </c>
      <c r="F41" s="15">
        <v>240</v>
      </c>
      <c r="G41" s="13" t="s">
        <v>27</v>
      </c>
      <c r="H41" s="16">
        <v>554.98940000000005</v>
      </c>
      <c r="I41" s="16">
        <f>Tabla79172[[#This Row],[Cantidad]]*Tabla79172[[#This Row],[Costo Unitario en RD$]]</f>
        <v>133197.45600000001</v>
      </c>
      <c r="J41" s="13">
        <v>169</v>
      </c>
      <c r="K41" s="1"/>
    </row>
    <row r="42" spans="1:11" ht="18.75" x14ac:dyDescent="0.3">
      <c r="A42" s="7">
        <v>45761</v>
      </c>
      <c r="B42" s="7">
        <v>45761</v>
      </c>
      <c r="C42" s="13"/>
      <c r="D42" s="14" t="s">
        <v>58</v>
      </c>
      <c r="E42" s="10" t="s">
        <v>59</v>
      </c>
      <c r="F42" s="15">
        <v>21</v>
      </c>
      <c r="G42" s="13" t="s">
        <v>27</v>
      </c>
      <c r="H42" s="16">
        <v>60</v>
      </c>
      <c r="I42" s="16">
        <f>Tabla79172[[#This Row],[Cantidad]]*Tabla79172[[#This Row],[Costo Unitario en RD$]]</f>
        <v>1260</v>
      </c>
      <c r="J42" s="8">
        <v>68</v>
      </c>
      <c r="K42" s="1"/>
    </row>
    <row r="43" spans="1:11" ht="18.75" x14ac:dyDescent="0.3">
      <c r="A43" s="7">
        <v>45763</v>
      </c>
      <c r="B43" s="7">
        <v>45763</v>
      </c>
      <c r="C43" s="13"/>
      <c r="D43" s="14" t="s">
        <v>75</v>
      </c>
      <c r="E43" s="10" t="s">
        <v>76</v>
      </c>
      <c r="F43" s="15">
        <v>100</v>
      </c>
      <c r="G43" s="13" t="s">
        <v>77</v>
      </c>
      <c r="H43" s="16">
        <v>135</v>
      </c>
      <c r="I43" s="16">
        <f>Tabla79172[[#This Row],[Cantidad]]*Tabla79172[[#This Row],[Costo Unitario en RD$]]</f>
        <v>13500</v>
      </c>
      <c r="J43" s="13">
        <v>106</v>
      </c>
      <c r="K43" s="1"/>
    </row>
    <row r="44" spans="1:11" ht="18.75" x14ac:dyDescent="0.3">
      <c r="A44" s="7">
        <v>45768</v>
      </c>
      <c r="B44" s="7">
        <v>45768</v>
      </c>
      <c r="C44" s="13"/>
      <c r="D44" s="14" t="s">
        <v>58</v>
      </c>
      <c r="E44" s="10" t="s">
        <v>59</v>
      </c>
      <c r="F44" s="11">
        <v>10</v>
      </c>
      <c r="G44" s="8" t="s">
        <v>27</v>
      </c>
      <c r="H44" s="12">
        <v>60</v>
      </c>
      <c r="I44" s="16">
        <f>Tabla79172[[#This Row],[Cantidad]]*Tabla79172[[#This Row],[Costo Unitario en RD$]]</f>
        <v>600</v>
      </c>
      <c r="J44" s="8">
        <v>68</v>
      </c>
      <c r="K44" s="1"/>
    </row>
    <row r="45" spans="1:11" ht="18.75" x14ac:dyDescent="0.3">
      <c r="A45" s="7">
        <v>45769</v>
      </c>
      <c r="B45" s="7">
        <v>45769</v>
      </c>
      <c r="C45" s="13"/>
      <c r="D45" s="14" t="s">
        <v>78</v>
      </c>
      <c r="E45" s="10" t="s">
        <v>79</v>
      </c>
      <c r="F45" s="15">
        <v>24</v>
      </c>
      <c r="G45" s="13" t="s">
        <v>27</v>
      </c>
      <c r="H45" s="16">
        <v>7771.0079999999998</v>
      </c>
      <c r="I45" s="16">
        <f>Tabla79172[[#This Row],[Cantidad]]*Tabla79172[[#This Row],[Costo Unitario en RD$]]</f>
        <v>186504.19199999998</v>
      </c>
      <c r="J45" s="13">
        <v>0</v>
      </c>
      <c r="K45" s="1"/>
    </row>
    <row r="46" spans="1:11" ht="18.75" x14ac:dyDescent="0.3">
      <c r="A46" s="7">
        <v>45770</v>
      </c>
      <c r="B46" s="7">
        <v>45770</v>
      </c>
      <c r="C46" s="13"/>
      <c r="D46" s="14" t="s">
        <v>80</v>
      </c>
      <c r="E46" s="10" t="s">
        <v>81</v>
      </c>
      <c r="F46" s="15">
        <v>95</v>
      </c>
      <c r="G46" s="13" t="s">
        <v>20</v>
      </c>
      <c r="H46" s="16">
        <v>872.34</v>
      </c>
      <c r="I46" s="16">
        <f>Tabla79172[[#This Row],[Cantidad]]*Tabla79172[[#This Row],[Costo Unitario en RD$]]</f>
        <v>82872.3</v>
      </c>
      <c r="J46" s="13">
        <v>0</v>
      </c>
      <c r="K46" s="1"/>
    </row>
    <row r="47" spans="1:11" ht="18.75" x14ac:dyDescent="0.3">
      <c r="A47" s="7">
        <v>45770</v>
      </c>
      <c r="B47" s="7">
        <v>45770</v>
      </c>
      <c r="C47" s="13"/>
      <c r="D47" s="14" t="s">
        <v>82</v>
      </c>
      <c r="E47" s="10" t="s">
        <v>83</v>
      </c>
      <c r="F47" s="15">
        <v>40000</v>
      </c>
      <c r="G47" s="13" t="s">
        <v>27</v>
      </c>
      <c r="H47" s="16">
        <v>4.0002000000000004</v>
      </c>
      <c r="I47" s="16">
        <f>Tabla79172[[#This Row],[Cantidad]]*Tabla79172[[#This Row],[Costo Unitario en RD$]]</f>
        <v>160008.00000000003</v>
      </c>
      <c r="J47" s="13">
        <v>3500</v>
      </c>
      <c r="K47" s="1"/>
    </row>
    <row r="48" spans="1:11" ht="18.75" x14ac:dyDescent="0.3">
      <c r="A48" s="7">
        <v>45771</v>
      </c>
      <c r="B48" s="7">
        <v>45771</v>
      </c>
      <c r="C48" s="13"/>
      <c r="D48" s="14" t="s">
        <v>84</v>
      </c>
      <c r="E48" s="10" t="s">
        <v>85</v>
      </c>
      <c r="F48" s="15">
        <v>10</v>
      </c>
      <c r="G48" s="13" t="s">
        <v>27</v>
      </c>
      <c r="H48" s="16">
        <v>15200</v>
      </c>
      <c r="I48" s="16">
        <f>Tabla79172[[#This Row],[Cantidad]]*Tabla79172[[#This Row],[Costo Unitario en RD$]]</f>
        <v>152000</v>
      </c>
      <c r="J48" s="13">
        <v>0</v>
      </c>
      <c r="K48" s="1"/>
    </row>
    <row r="49" spans="1:11" ht="18.75" x14ac:dyDescent="0.3">
      <c r="A49" s="7">
        <v>45771</v>
      </c>
      <c r="B49" s="7">
        <v>45771</v>
      </c>
      <c r="C49" s="13"/>
      <c r="D49" s="14" t="s">
        <v>86</v>
      </c>
      <c r="E49" s="10" t="s">
        <v>87</v>
      </c>
      <c r="F49" s="15">
        <v>15000</v>
      </c>
      <c r="G49" s="13" t="s">
        <v>27</v>
      </c>
      <c r="H49" s="16">
        <v>2.6</v>
      </c>
      <c r="I49" s="16">
        <f>Tabla79172[[#This Row],[Cantidad]]*Tabla79172[[#This Row],[Costo Unitario en RD$]]</f>
        <v>39000</v>
      </c>
      <c r="J49" s="13">
        <v>15000</v>
      </c>
      <c r="K49" s="1"/>
    </row>
    <row r="50" spans="1:11" ht="18.75" x14ac:dyDescent="0.3">
      <c r="A50" s="7">
        <v>45775</v>
      </c>
      <c r="B50" s="7">
        <v>45775</v>
      </c>
      <c r="C50" s="13"/>
      <c r="D50" s="14" t="s">
        <v>58</v>
      </c>
      <c r="E50" s="10" t="s">
        <v>59</v>
      </c>
      <c r="F50" s="15">
        <v>17</v>
      </c>
      <c r="G50" s="13" t="s">
        <v>27</v>
      </c>
      <c r="H50" s="16">
        <v>60</v>
      </c>
      <c r="I50" s="16">
        <f>Tabla79172[[#This Row],[Cantidad]]*Tabla79172[[#This Row],[Costo Unitario en RD$]]</f>
        <v>1020</v>
      </c>
      <c r="J50" s="8">
        <v>68</v>
      </c>
      <c r="K50" s="1"/>
    </row>
    <row r="51" spans="1:11" ht="112.5" x14ac:dyDescent="0.3">
      <c r="A51" s="3" t="s">
        <v>3</v>
      </c>
      <c r="B51" s="3" t="s">
        <v>4</v>
      </c>
      <c r="C51" s="3" t="s">
        <v>5</v>
      </c>
      <c r="D51" s="4" t="s">
        <v>6</v>
      </c>
      <c r="E51" s="3" t="s">
        <v>7</v>
      </c>
      <c r="F51" s="5" t="s">
        <v>8</v>
      </c>
      <c r="G51" s="3" t="s">
        <v>9</v>
      </c>
      <c r="H51" s="6" t="s">
        <v>10</v>
      </c>
      <c r="I51" s="6" t="s">
        <v>11</v>
      </c>
      <c r="J51" s="3" t="s">
        <v>12</v>
      </c>
      <c r="K51" s="1"/>
    </row>
    <row r="52" spans="1:11" ht="18.75" x14ac:dyDescent="0.3">
      <c r="A52" s="7">
        <v>45775</v>
      </c>
      <c r="B52" s="7">
        <v>45775</v>
      </c>
      <c r="C52" s="8"/>
      <c r="D52" s="9" t="s">
        <v>88</v>
      </c>
      <c r="E52" s="10" t="s">
        <v>89</v>
      </c>
      <c r="F52" s="11">
        <v>19100</v>
      </c>
      <c r="G52" s="8" t="s">
        <v>27</v>
      </c>
      <c r="H52" s="12">
        <v>100</v>
      </c>
      <c r="I52" s="12">
        <f>Tabla79173[[#This Row],[Cantidad]]*Tabla79173[[#This Row],[Costo Unitario en RD$]]</f>
        <v>1910000</v>
      </c>
      <c r="J52" s="8">
        <v>15600</v>
      </c>
      <c r="K52" s="1"/>
    </row>
    <row r="53" spans="1:11" ht="18.75" x14ac:dyDescent="0.3">
      <c r="A53" s="7">
        <v>45777</v>
      </c>
      <c r="B53" s="7">
        <v>45777</v>
      </c>
      <c r="C53" s="8"/>
      <c r="D53" s="14" t="s">
        <v>90</v>
      </c>
      <c r="E53" s="10" t="s">
        <v>91</v>
      </c>
      <c r="F53" s="11">
        <v>3</v>
      </c>
      <c r="G53" s="8" t="s">
        <v>27</v>
      </c>
      <c r="H53" s="12">
        <v>66089.990000000005</v>
      </c>
      <c r="I53" s="12">
        <f>Tabla79173[[#This Row],[Cantidad]]*Tabla79173[[#This Row],[Costo Unitario en RD$]]</f>
        <v>198269.97000000003</v>
      </c>
      <c r="J53" s="8">
        <v>0</v>
      </c>
      <c r="K53" s="1"/>
    </row>
    <row r="54" spans="1:11" ht="18.75" x14ac:dyDescent="0.3">
      <c r="A54" s="7">
        <v>45777</v>
      </c>
      <c r="B54" s="7">
        <v>45777</v>
      </c>
      <c r="C54" s="13"/>
      <c r="D54" s="14" t="s">
        <v>92</v>
      </c>
      <c r="E54" s="10" t="s">
        <v>93</v>
      </c>
      <c r="F54" s="15">
        <v>25</v>
      </c>
      <c r="G54" s="13" t="s">
        <v>27</v>
      </c>
      <c r="H54" s="16">
        <v>6290</v>
      </c>
      <c r="I54" s="16">
        <f>Tabla79173[[#This Row],[Cantidad]]*Tabla79173[[#This Row],[Costo Unitario en RD$]]</f>
        <v>157250</v>
      </c>
      <c r="J54" s="13">
        <v>2</v>
      </c>
      <c r="K54" s="1"/>
    </row>
    <row r="55" spans="1:11" ht="18.75" x14ac:dyDescent="0.3">
      <c r="A55" s="7">
        <v>45777</v>
      </c>
      <c r="B55" s="7">
        <v>45777</v>
      </c>
      <c r="C55" s="13"/>
      <c r="D55" s="14" t="s">
        <v>94</v>
      </c>
      <c r="E55" s="10" t="s">
        <v>95</v>
      </c>
      <c r="F55" s="15">
        <v>1</v>
      </c>
      <c r="G55" s="13" t="s">
        <v>27</v>
      </c>
      <c r="H55" s="16">
        <v>75289.990000000005</v>
      </c>
      <c r="I55" s="16">
        <f>Tabla79173[[#This Row],[Cantidad]]*Tabla79173[[#This Row],[Costo Unitario en RD$]]</f>
        <v>75289.990000000005</v>
      </c>
      <c r="J55" s="13">
        <v>0</v>
      </c>
      <c r="K55" s="1"/>
    </row>
    <row r="56" spans="1:11" ht="18.75" x14ac:dyDescent="0.3">
      <c r="A56" s="7">
        <v>45779</v>
      </c>
      <c r="B56" s="7">
        <v>45779</v>
      </c>
      <c r="C56" s="13"/>
      <c r="D56" s="14" t="s">
        <v>92</v>
      </c>
      <c r="E56" s="10" t="s">
        <v>93</v>
      </c>
      <c r="F56" s="15">
        <v>11</v>
      </c>
      <c r="G56" s="13" t="s">
        <v>27</v>
      </c>
      <c r="H56" s="16">
        <v>10390</v>
      </c>
      <c r="I56" s="16">
        <f>Tabla79173[[#This Row],[Cantidad]]*Tabla79173[[#This Row],[Costo Unitario en RD$]]</f>
        <v>114290</v>
      </c>
      <c r="J56" s="13">
        <v>2</v>
      </c>
      <c r="K56" s="1"/>
    </row>
    <row r="57" spans="1:11" ht="18.75" x14ac:dyDescent="0.3">
      <c r="A57" s="7">
        <v>45784</v>
      </c>
      <c r="B57" s="7">
        <v>45784</v>
      </c>
      <c r="C57" s="13"/>
      <c r="D57" s="14" t="s">
        <v>58</v>
      </c>
      <c r="E57" s="10" t="s">
        <v>59</v>
      </c>
      <c r="F57" s="11">
        <v>29</v>
      </c>
      <c r="G57" s="13" t="s">
        <v>27</v>
      </c>
      <c r="H57" s="16">
        <v>60</v>
      </c>
      <c r="I57" s="16">
        <f>Tabla79173[[#This Row],[Cantidad]]*Tabla79173[[#This Row],[Costo Unitario en RD$]]</f>
        <v>1740</v>
      </c>
      <c r="J57" s="13">
        <v>68</v>
      </c>
      <c r="K57" s="1"/>
    </row>
    <row r="58" spans="1:11" ht="18.75" x14ac:dyDescent="0.3">
      <c r="A58" s="7">
        <v>45784</v>
      </c>
      <c r="B58" s="7">
        <v>45784</v>
      </c>
      <c r="C58" s="13"/>
      <c r="D58" s="14" t="s">
        <v>96</v>
      </c>
      <c r="E58" s="10" t="s">
        <v>97</v>
      </c>
      <c r="F58" s="15">
        <v>2000</v>
      </c>
      <c r="G58" s="13" t="s">
        <v>27</v>
      </c>
      <c r="H58" s="16">
        <v>61.36</v>
      </c>
      <c r="I58" s="16">
        <f>Tabla79173[[#This Row],[Cantidad]]*Tabla79173[[#This Row],[Costo Unitario en RD$]]</f>
        <v>122720</v>
      </c>
      <c r="J58" s="13">
        <v>2000</v>
      </c>
      <c r="K58" s="1"/>
    </row>
    <row r="59" spans="1:11" ht="18.75" x14ac:dyDescent="0.3">
      <c r="A59" s="7">
        <v>45784</v>
      </c>
      <c r="B59" s="7">
        <v>45784</v>
      </c>
      <c r="C59" s="13"/>
      <c r="D59" s="14" t="s">
        <v>98</v>
      </c>
      <c r="E59" s="10" t="s">
        <v>99</v>
      </c>
      <c r="F59" s="15">
        <v>2000</v>
      </c>
      <c r="G59" s="13" t="s">
        <v>27</v>
      </c>
      <c r="H59" s="16">
        <v>61.36</v>
      </c>
      <c r="I59" s="16">
        <f>Tabla79173[[#This Row],[Cantidad]]*Tabla79173[[#This Row],[Costo Unitario en RD$]]</f>
        <v>122720</v>
      </c>
      <c r="J59" s="13">
        <v>2000</v>
      </c>
      <c r="K59" s="1"/>
    </row>
    <row r="60" spans="1:11" ht="37.5" x14ac:dyDescent="0.3">
      <c r="A60" s="7">
        <v>45784</v>
      </c>
      <c r="B60" s="7">
        <v>45784</v>
      </c>
      <c r="C60" s="13"/>
      <c r="D60" s="14" t="s">
        <v>100</v>
      </c>
      <c r="E60" s="10" t="s">
        <v>101</v>
      </c>
      <c r="F60" s="15">
        <v>2000</v>
      </c>
      <c r="G60" s="13" t="s">
        <v>27</v>
      </c>
      <c r="H60" s="16">
        <v>61.36</v>
      </c>
      <c r="I60" s="16">
        <f>Tabla79173[[#This Row],[Cantidad]]*Tabla79173[[#This Row],[Costo Unitario en RD$]]</f>
        <v>122720</v>
      </c>
      <c r="J60" s="13">
        <v>2000</v>
      </c>
      <c r="K60" s="1"/>
    </row>
    <row r="61" spans="1:11" ht="18.75" x14ac:dyDescent="0.3">
      <c r="A61" s="7">
        <v>45784</v>
      </c>
      <c r="B61" s="7">
        <v>45784</v>
      </c>
      <c r="C61" s="13"/>
      <c r="D61" s="14" t="s">
        <v>102</v>
      </c>
      <c r="E61" s="10" t="s">
        <v>103</v>
      </c>
      <c r="F61" s="15">
        <v>455</v>
      </c>
      <c r="G61" s="13" t="s">
        <v>27</v>
      </c>
      <c r="H61" s="16">
        <v>64.900000000000006</v>
      </c>
      <c r="I61" s="16">
        <f>Tabla79173[[#This Row],[Cantidad]]*Tabla79173[[#This Row],[Costo Unitario en RD$]]</f>
        <v>29529.500000000004</v>
      </c>
      <c r="J61" s="13">
        <v>335</v>
      </c>
      <c r="K61" s="1"/>
    </row>
    <row r="62" spans="1:11" ht="18.75" x14ac:dyDescent="0.3">
      <c r="A62" s="7">
        <v>45784</v>
      </c>
      <c r="B62" s="7">
        <v>45784</v>
      </c>
      <c r="C62" s="13"/>
      <c r="D62" s="14" t="s">
        <v>104</v>
      </c>
      <c r="E62" s="10" t="s">
        <v>105</v>
      </c>
      <c r="F62" s="15">
        <v>505</v>
      </c>
      <c r="G62" s="13" t="s">
        <v>27</v>
      </c>
      <c r="H62" s="16">
        <v>182.9</v>
      </c>
      <c r="I62" s="16">
        <f>Tabla79173[[#This Row],[Cantidad]]*Tabla79173[[#This Row],[Costo Unitario en RD$]]</f>
        <v>92364.5</v>
      </c>
      <c r="J62" s="13">
        <v>360</v>
      </c>
      <c r="K62" s="1"/>
    </row>
    <row r="63" spans="1:11" ht="18.75" x14ac:dyDescent="0.3">
      <c r="A63" s="7">
        <v>45784</v>
      </c>
      <c r="B63" s="7">
        <v>45784</v>
      </c>
      <c r="C63" s="13"/>
      <c r="D63" s="14" t="s">
        <v>106</v>
      </c>
      <c r="E63" s="10" t="s">
        <v>107</v>
      </c>
      <c r="F63" s="11">
        <v>505</v>
      </c>
      <c r="G63" s="8" t="s">
        <v>27</v>
      </c>
      <c r="H63" s="12">
        <v>47.2</v>
      </c>
      <c r="I63" s="16">
        <f>Tabla79173[[#This Row],[Cantidad]]*Tabla79173[[#This Row],[Costo Unitario en RD$]]</f>
        <v>23836</v>
      </c>
      <c r="J63" s="13">
        <v>336</v>
      </c>
      <c r="K63" s="1"/>
    </row>
    <row r="64" spans="1:11" ht="18.75" x14ac:dyDescent="0.3">
      <c r="A64" s="7">
        <v>45784</v>
      </c>
      <c r="B64" s="7">
        <v>45784</v>
      </c>
      <c r="C64" s="13"/>
      <c r="D64" s="14" t="s">
        <v>108</v>
      </c>
      <c r="E64" s="10" t="s">
        <v>109</v>
      </c>
      <c r="F64" s="15">
        <v>26</v>
      </c>
      <c r="G64" s="13" t="s">
        <v>27</v>
      </c>
      <c r="H64" s="16">
        <v>5841</v>
      </c>
      <c r="I64" s="16">
        <f>Tabla79173[[#This Row],[Cantidad]]*Tabla79173[[#This Row],[Costo Unitario en RD$]]</f>
        <v>151866</v>
      </c>
      <c r="J64" s="13">
        <v>17</v>
      </c>
      <c r="K64" s="1"/>
    </row>
    <row r="65" spans="1:11" ht="18.75" x14ac:dyDescent="0.3">
      <c r="A65" s="7">
        <v>45784</v>
      </c>
      <c r="B65" s="7">
        <v>45784</v>
      </c>
      <c r="C65" s="13"/>
      <c r="D65" s="14" t="s">
        <v>110</v>
      </c>
      <c r="E65" s="10" t="s">
        <v>111</v>
      </c>
      <c r="F65" s="15">
        <v>505</v>
      </c>
      <c r="G65" s="13" t="s">
        <v>27</v>
      </c>
      <c r="H65" s="16">
        <v>454.3</v>
      </c>
      <c r="I65" s="16">
        <f>Tabla79173[[#This Row],[Cantidad]]*Tabla79173[[#This Row],[Costo Unitario en RD$]]</f>
        <v>229421.5</v>
      </c>
      <c r="J65" s="13">
        <v>505</v>
      </c>
      <c r="K65" s="1"/>
    </row>
    <row r="66" spans="1:11" ht="18.75" x14ac:dyDescent="0.3">
      <c r="A66" s="7">
        <v>45784</v>
      </c>
      <c r="B66" s="7">
        <v>45784</v>
      </c>
      <c r="C66" s="13"/>
      <c r="D66" s="14" t="s">
        <v>112</v>
      </c>
      <c r="E66" s="10" t="s">
        <v>113</v>
      </c>
      <c r="F66" s="15">
        <v>505</v>
      </c>
      <c r="G66" s="13" t="s">
        <v>27</v>
      </c>
      <c r="H66" s="16">
        <v>10.029999999999999</v>
      </c>
      <c r="I66" s="16">
        <f>Tabla79173[[#This Row],[Cantidad]]*Tabla79173[[#This Row],[Costo Unitario en RD$]]</f>
        <v>5065.1499999999996</v>
      </c>
      <c r="J66" s="13">
        <v>336</v>
      </c>
      <c r="K66" s="1"/>
    </row>
    <row r="67" spans="1:11" ht="18.75" x14ac:dyDescent="0.3">
      <c r="A67" s="7">
        <v>45785</v>
      </c>
      <c r="B67" s="7">
        <v>45785</v>
      </c>
      <c r="C67" s="13"/>
      <c r="D67" s="14" t="s">
        <v>114</v>
      </c>
      <c r="E67" s="10" t="s">
        <v>115</v>
      </c>
      <c r="F67" s="15">
        <v>40</v>
      </c>
      <c r="G67" s="13" t="s">
        <v>27</v>
      </c>
      <c r="H67" s="16">
        <v>1386.5</v>
      </c>
      <c r="I67" s="16">
        <f>Tabla79173[[#This Row],[Cantidad]]*Tabla79173[[#This Row],[Costo Unitario en RD$]]</f>
        <v>55460</v>
      </c>
      <c r="J67" s="13">
        <v>0</v>
      </c>
      <c r="K67" s="1"/>
    </row>
    <row r="68" spans="1:11" ht="18.75" x14ac:dyDescent="0.3">
      <c r="A68" s="7">
        <v>45785</v>
      </c>
      <c r="B68" s="7">
        <v>45785</v>
      </c>
      <c r="C68" s="13"/>
      <c r="D68" s="14" t="s">
        <v>75</v>
      </c>
      <c r="E68" s="10" t="s">
        <v>76</v>
      </c>
      <c r="F68" s="15">
        <v>100</v>
      </c>
      <c r="G68" s="13" t="s">
        <v>77</v>
      </c>
      <c r="H68" s="16">
        <v>135</v>
      </c>
      <c r="I68" s="16">
        <f>Tabla79173[[#This Row],[Cantidad]]*Tabla79173[[#This Row],[Costo Unitario en RD$]]</f>
        <v>13500</v>
      </c>
      <c r="J68" s="13">
        <v>106</v>
      </c>
      <c r="K68" s="1"/>
    </row>
    <row r="69" spans="1:11" ht="18.75" x14ac:dyDescent="0.3">
      <c r="A69" s="7">
        <v>45789</v>
      </c>
      <c r="B69" s="7">
        <v>45789</v>
      </c>
      <c r="C69" s="13"/>
      <c r="D69" s="14" t="s">
        <v>58</v>
      </c>
      <c r="E69" s="10" t="s">
        <v>59</v>
      </c>
      <c r="F69" s="11">
        <v>14</v>
      </c>
      <c r="G69" s="13" t="s">
        <v>27</v>
      </c>
      <c r="H69" s="16">
        <v>60</v>
      </c>
      <c r="I69" s="16">
        <f>Tabla79173[[#This Row],[Cantidad]]*Tabla79173[[#This Row],[Costo Unitario en RD$]]</f>
        <v>840</v>
      </c>
      <c r="J69" s="13">
        <v>68</v>
      </c>
      <c r="K69" s="1"/>
    </row>
    <row r="70" spans="1:11" ht="112.5" x14ac:dyDescent="0.3">
      <c r="A70" s="3" t="s">
        <v>3</v>
      </c>
      <c r="B70" s="3" t="s">
        <v>4</v>
      </c>
      <c r="C70" s="3" t="s">
        <v>5</v>
      </c>
      <c r="D70" s="4" t="s">
        <v>6</v>
      </c>
      <c r="E70" s="3" t="s">
        <v>7</v>
      </c>
      <c r="F70" s="5" t="s">
        <v>8</v>
      </c>
      <c r="G70" s="3" t="s">
        <v>9</v>
      </c>
      <c r="H70" s="6" t="s">
        <v>10</v>
      </c>
      <c r="I70" s="6" t="s">
        <v>11</v>
      </c>
      <c r="J70" s="3" t="s">
        <v>12</v>
      </c>
      <c r="K70" s="1"/>
    </row>
    <row r="71" spans="1:11" ht="18.75" x14ac:dyDescent="0.3">
      <c r="A71" s="7">
        <v>45790</v>
      </c>
      <c r="B71" s="7">
        <v>45790</v>
      </c>
      <c r="C71" s="8"/>
      <c r="D71" s="9" t="s">
        <v>116</v>
      </c>
      <c r="E71" s="10" t="s">
        <v>117</v>
      </c>
      <c r="F71" s="11">
        <v>5</v>
      </c>
      <c r="G71" s="8" t="s">
        <v>57</v>
      </c>
      <c r="H71" s="12">
        <v>3908.75</v>
      </c>
      <c r="I71" s="12">
        <f>Tabla79174[[#This Row],[Cantidad]]*Tabla79174[[#This Row],[Costo Unitario en RD$]]</f>
        <v>19543.75</v>
      </c>
      <c r="J71" s="8">
        <v>4</v>
      </c>
      <c r="K71" s="1"/>
    </row>
    <row r="72" spans="1:11" ht="18.75" x14ac:dyDescent="0.3">
      <c r="A72" s="7">
        <v>45790</v>
      </c>
      <c r="B72" s="7">
        <v>45790</v>
      </c>
      <c r="C72" s="8"/>
      <c r="D72" s="14" t="s">
        <v>118</v>
      </c>
      <c r="E72" s="10" t="s">
        <v>119</v>
      </c>
      <c r="F72" s="11">
        <v>5</v>
      </c>
      <c r="G72" s="8" t="s">
        <v>57</v>
      </c>
      <c r="H72" s="12">
        <v>2383.6</v>
      </c>
      <c r="I72" s="12">
        <f>Tabla79174[[#This Row],[Cantidad]]*Tabla79174[[#This Row],[Costo Unitario en RD$]]</f>
        <v>11918</v>
      </c>
      <c r="J72" s="8">
        <v>5</v>
      </c>
      <c r="K72" s="1"/>
    </row>
    <row r="73" spans="1:11" ht="18.75" x14ac:dyDescent="0.3">
      <c r="A73" s="7">
        <v>45790</v>
      </c>
      <c r="B73" s="7">
        <v>45790</v>
      </c>
      <c r="C73" s="13"/>
      <c r="D73" s="14" t="s">
        <v>120</v>
      </c>
      <c r="E73" s="10" t="s">
        <v>121</v>
      </c>
      <c r="F73" s="15">
        <v>20</v>
      </c>
      <c r="G73" s="13" t="s">
        <v>57</v>
      </c>
      <c r="H73" s="16">
        <v>1298</v>
      </c>
      <c r="I73" s="16">
        <f>Tabla79174[[#This Row],[Cantidad]]*Tabla79174[[#This Row],[Costo Unitario en RD$]]</f>
        <v>25960</v>
      </c>
      <c r="J73" s="13">
        <v>10</v>
      </c>
      <c r="K73" s="1"/>
    </row>
    <row r="74" spans="1:11" ht="15" customHeight="1" x14ac:dyDescent="0.3">
      <c r="A74" s="7">
        <v>45790</v>
      </c>
      <c r="B74" s="7">
        <v>45790</v>
      </c>
      <c r="C74" s="13"/>
      <c r="D74" s="14" t="s">
        <v>122</v>
      </c>
      <c r="E74" s="10" t="s">
        <v>123</v>
      </c>
      <c r="F74" s="15">
        <v>65000</v>
      </c>
      <c r="G74" s="13" t="s">
        <v>27</v>
      </c>
      <c r="H74" s="16">
        <v>11.79</v>
      </c>
      <c r="I74" s="16">
        <f>Tabla79174[[#This Row],[Cantidad]]*Tabla79174[[#This Row],[Costo Unitario en RD$]]</f>
        <v>766350</v>
      </c>
      <c r="J74" s="13">
        <v>22800</v>
      </c>
      <c r="K74" s="1"/>
    </row>
    <row r="75" spans="1:11" ht="18.75" x14ac:dyDescent="0.3">
      <c r="A75" s="7">
        <v>45796</v>
      </c>
      <c r="B75" s="7">
        <v>45796</v>
      </c>
      <c r="C75" s="13"/>
      <c r="D75" s="14" t="s">
        <v>58</v>
      </c>
      <c r="E75" s="10" t="s">
        <v>59</v>
      </c>
      <c r="F75" s="11">
        <v>26</v>
      </c>
      <c r="G75" s="13" t="s">
        <v>27</v>
      </c>
      <c r="H75" s="16">
        <v>60</v>
      </c>
      <c r="I75" s="16">
        <f>Tabla79174[[#This Row],[Cantidad]]*Tabla79174[[#This Row],[Costo Unitario en RD$]]</f>
        <v>1560</v>
      </c>
      <c r="J75" s="13">
        <v>68</v>
      </c>
      <c r="K75" s="1"/>
    </row>
    <row r="76" spans="1:11" ht="18.75" x14ac:dyDescent="0.3">
      <c r="A76" s="7">
        <v>45797</v>
      </c>
      <c r="B76" s="7">
        <v>45797</v>
      </c>
      <c r="C76" s="13"/>
      <c r="D76" s="14" t="s">
        <v>124</v>
      </c>
      <c r="E76" s="10" t="s">
        <v>125</v>
      </c>
      <c r="F76" s="15">
        <v>1</v>
      </c>
      <c r="G76" s="13" t="s">
        <v>27</v>
      </c>
      <c r="H76" s="16">
        <v>69502</v>
      </c>
      <c r="I76" s="16">
        <f>Tabla79174[[#This Row],[Cantidad]]*Tabla79174[[#This Row],[Costo Unitario en RD$]]</f>
        <v>69502</v>
      </c>
      <c r="J76" s="13">
        <v>0</v>
      </c>
      <c r="K76" s="1"/>
    </row>
    <row r="77" spans="1:11" ht="18.75" x14ac:dyDescent="0.3">
      <c r="A77" s="7">
        <v>45797</v>
      </c>
      <c r="B77" s="7">
        <v>45797</v>
      </c>
      <c r="C77" s="13"/>
      <c r="D77" s="14" t="s">
        <v>18</v>
      </c>
      <c r="E77" s="10" t="s">
        <v>19</v>
      </c>
      <c r="F77" s="15">
        <v>10</v>
      </c>
      <c r="G77" s="13" t="s">
        <v>20</v>
      </c>
      <c r="H77" s="16">
        <v>770</v>
      </c>
      <c r="I77" s="16">
        <f>Tabla79174[[#This Row],[Cantidad]]*Tabla79174[[#This Row],[Costo Unitario en RD$]]</f>
        <v>7700</v>
      </c>
      <c r="J77" s="13">
        <v>0</v>
      </c>
      <c r="K77" s="1"/>
    </row>
    <row r="78" spans="1:11" ht="18.75" x14ac:dyDescent="0.3">
      <c r="A78" s="7">
        <v>45797</v>
      </c>
      <c r="B78" s="7">
        <v>45797</v>
      </c>
      <c r="C78" s="13"/>
      <c r="D78" s="14" t="s">
        <v>23</v>
      </c>
      <c r="E78" s="10" t="s">
        <v>24</v>
      </c>
      <c r="F78" s="15">
        <v>15</v>
      </c>
      <c r="G78" s="13" t="s">
        <v>20</v>
      </c>
      <c r="H78" s="16">
        <v>1050</v>
      </c>
      <c r="I78" s="16">
        <f>Tabla79174[[#This Row],[Cantidad]]*Tabla79174[[#This Row],[Costo Unitario en RD$]]</f>
        <v>15750</v>
      </c>
      <c r="J78" s="13">
        <v>0</v>
      </c>
      <c r="K78" s="1"/>
    </row>
    <row r="79" spans="1:11" ht="18.75" x14ac:dyDescent="0.3">
      <c r="A79" s="7">
        <v>45797</v>
      </c>
      <c r="B79" s="7">
        <v>45797</v>
      </c>
      <c r="C79" s="13"/>
      <c r="D79" s="14" t="s">
        <v>126</v>
      </c>
      <c r="E79" s="10" t="s">
        <v>127</v>
      </c>
      <c r="F79" s="15">
        <v>10</v>
      </c>
      <c r="G79" s="13" t="s">
        <v>20</v>
      </c>
      <c r="H79" s="16">
        <v>890</v>
      </c>
      <c r="I79" s="16">
        <f>Tabla79174[[#This Row],[Cantidad]]*Tabla79174[[#This Row],[Costo Unitario en RD$]]</f>
        <v>8900</v>
      </c>
      <c r="J79" s="13">
        <v>0</v>
      </c>
      <c r="K79" s="1"/>
    </row>
    <row r="80" spans="1:11" ht="18.75" x14ac:dyDescent="0.3">
      <c r="A80" s="7">
        <v>45799</v>
      </c>
      <c r="B80" s="7">
        <v>45799</v>
      </c>
      <c r="C80" s="13"/>
      <c r="D80" s="14" t="s">
        <v>128</v>
      </c>
      <c r="E80" s="10" t="s">
        <v>129</v>
      </c>
      <c r="F80" s="15">
        <v>120</v>
      </c>
      <c r="G80" s="13" t="s">
        <v>27</v>
      </c>
      <c r="H80" s="16">
        <v>552.49959999999999</v>
      </c>
      <c r="I80" s="16">
        <f>Tabla79174[[#This Row],[Cantidad]]*Tabla79174[[#This Row],[Costo Unitario en RD$]]</f>
        <v>66299.952000000005</v>
      </c>
      <c r="J80" s="13">
        <v>0</v>
      </c>
      <c r="K80" s="1"/>
    </row>
    <row r="81" spans="1:11" ht="18.75" x14ac:dyDescent="0.3">
      <c r="A81" s="7">
        <v>45800</v>
      </c>
      <c r="B81" s="7">
        <v>45800</v>
      </c>
      <c r="C81" s="13"/>
      <c r="D81" s="14" t="s">
        <v>75</v>
      </c>
      <c r="E81" s="10" t="s">
        <v>76</v>
      </c>
      <c r="F81" s="15">
        <v>100</v>
      </c>
      <c r="G81" s="13" t="s">
        <v>77</v>
      </c>
      <c r="H81" s="16">
        <v>135</v>
      </c>
      <c r="I81" s="16">
        <f>Tabla79174[[#This Row],[Cantidad]]*Tabla79174[[#This Row],[Costo Unitario en RD$]]</f>
        <v>13500</v>
      </c>
      <c r="J81" s="13">
        <v>106</v>
      </c>
      <c r="K81" s="1"/>
    </row>
    <row r="82" spans="1:11" ht="18.75" x14ac:dyDescent="0.3">
      <c r="A82" s="7">
        <v>45803</v>
      </c>
      <c r="B82" s="7">
        <v>45803</v>
      </c>
      <c r="C82" s="13"/>
      <c r="D82" s="14" t="s">
        <v>58</v>
      </c>
      <c r="E82" s="10" t="s">
        <v>59</v>
      </c>
      <c r="F82" s="11">
        <v>20</v>
      </c>
      <c r="G82" s="13" t="s">
        <v>27</v>
      </c>
      <c r="H82" s="12">
        <v>60</v>
      </c>
      <c r="I82" s="16">
        <f>Tabla79174[[#This Row],[Cantidad]]*Tabla79174[[#This Row],[Costo Unitario en RD$]]</f>
        <v>1200</v>
      </c>
      <c r="J82" s="13">
        <v>68</v>
      </c>
      <c r="K82" s="1"/>
    </row>
    <row r="83" spans="1:11" ht="18.75" x14ac:dyDescent="0.3">
      <c r="A83" s="7">
        <v>45803</v>
      </c>
      <c r="B83" s="7">
        <v>45803</v>
      </c>
      <c r="C83" s="13"/>
      <c r="D83" s="14" t="s">
        <v>130</v>
      </c>
      <c r="E83" s="10" t="s">
        <v>131</v>
      </c>
      <c r="F83" s="15">
        <v>15</v>
      </c>
      <c r="G83" s="13" t="s">
        <v>27</v>
      </c>
      <c r="H83" s="16">
        <v>2999.9969999999998</v>
      </c>
      <c r="I83" s="16">
        <f>Tabla79174[[#This Row],[Cantidad]]*Tabla79174[[#This Row],[Costo Unitario en RD$]]</f>
        <v>44999.954999999994</v>
      </c>
      <c r="J83" s="13">
        <v>9</v>
      </c>
      <c r="K83" s="1"/>
    </row>
    <row r="84" spans="1:11" ht="18.75" x14ac:dyDescent="0.3">
      <c r="A84" s="7">
        <v>45803</v>
      </c>
      <c r="B84" s="7">
        <v>45803</v>
      </c>
      <c r="C84" s="13"/>
      <c r="D84" s="14" t="s">
        <v>132</v>
      </c>
      <c r="E84" s="10" t="s">
        <v>133</v>
      </c>
      <c r="F84" s="15">
        <v>1</v>
      </c>
      <c r="G84" s="13" t="s">
        <v>27</v>
      </c>
      <c r="H84" s="16">
        <v>3717</v>
      </c>
      <c r="I84" s="16">
        <f>Tabla79174[[#This Row],[Cantidad]]*Tabla79174[[#This Row],[Costo Unitario en RD$]]</f>
        <v>3717</v>
      </c>
      <c r="J84" s="13">
        <v>0</v>
      </c>
      <c r="K84" s="1"/>
    </row>
    <row r="85" spans="1:11" ht="18.75" x14ac:dyDescent="0.3">
      <c r="A85" s="7">
        <v>45803</v>
      </c>
      <c r="B85" s="7">
        <v>45803</v>
      </c>
      <c r="C85" s="13"/>
      <c r="D85" s="14" t="s">
        <v>134</v>
      </c>
      <c r="E85" s="10" t="s">
        <v>135</v>
      </c>
      <c r="F85" s="15">
        <v>1</v>
      </c>
      <c r="G85" s="13" t="s">
        <v>27</v>
      </c>
      <c r="H85" s="16">
        <v>6643.4</v>
      </c>
      <c r="I85" s="16">
        <f>Tabla79174[[#This Row],[Cantidad]]*Tabla79174[[#This Row],[Costo Unitario en RD$]]</f>
        <v>6643.4</v>
      </c>
      <c r="J85" s="13">
        <v>0</v>
      </c>
      <c r="K85" s="1"/>
    </row>
    <row r="86" spans="1:11" ht="18.75" x14ac:dyDescent="0.3">
      <c r="A86" s="7">
        <v>45803</v>
      </c>
      <c r="B86" s="7">
        <v>45803</v>
      </c>
      <c r="C86" s="13"/>
      <c r="D86" s="14" t="s">
        <v>136</v>
      </c>
      <c r="E86" s="10" t="s">
        <v>137</v>
      </c>
      <c r="F86" s="15">
        <v>1</v>
      </c>
      <c r="G86" s="13" t="s">
        <v>27</v>
      </c>
      <c r="H86" s="16">
        <v>3717</v>
      </c>
      <c r="I86" s="16">
        <f>Tabla79174[[#This Row],[Cantidad]]*Tabla79174[[#This Row],[Costo Unitario en RD$]]</f>
        <v>3717</v>
      </c>
      <c r="J86" s="13">
        <v>0</v>
      </c>
      <c r="K86" s="1"/>
    </row>
    <row r="87" spans="1:11" ht="18.75" x14ac:dyDescent="0.3">
      <c r="A87" s="7">
        <v>45804</v>
      </c>
      <c r="B87" s="7">
        <v>45804</v>
      </c>
      <c r="C87" s="13"/>
      <c r="D87" s="14" t="s">
        <v>138</v>
      </c>
      <c r="E87" s="10" t="s">
        <v>139</v>
      </c>
      <c r="F87" s="15">
        <v>1</v>
      </c>
      <c r="G87" s="13" t="s">
        <v>27</v>
      </c>
      <c r="H87" s="16">
        <v>1805.82</v>
      </c>
      <c r="I87" s="16">
        <f>Tabla79174[[#This Row],[Cantidad]]*Tabla79174[[#This Row],[Costo Unitario en RD$]]</f>
        <v>1805.82</v>
      </c>
      <c r="J87" s="13">
        <v>0</v>
      </c>
      <c r="K87" s="1"/>
    </row>
    <row r="88" spans="1:11" ht="18.75" x14ac:dyDescent="0.3">
      <c r="A88" s="7">
        <v>45804</v>
      </c>
      <c r="B88" s="7">
        <v>45804</v>
      </c>
      <c r="C88" s="13"/>
      <c r="D88" s="14" t="s">
        <v>140</v>
      </c>
      <c r="E88" s="10" t="s">
        <v>141</v>
      </c>
      <c r="F88" s="15">
        <v>6</v>
      </c>
      <c r="G88" s="13" t="s">
        <v>27</v>
      </c>
      <c r="H88" s="16">
        <v>5489.4669999999996</v>
      </c>
      <c r="I88" s="16">
        <f>Tabla79174[[#This Row],[Cantidad]]*Tabla79174[[#This Row],[Costo Unitario en RD$]]</f>
        <v>32936.801999999996</v>
      </c>
      <c r="J88" s="13">
        <v>0</v>
      </c>
      <c r="K88" s="1"/>
    </row>
    <row r="89" spans="1:11" ht="112.5" x14ac:dyDescent="0.3">
      <c r="A89" s="3" t="s">
        <v>3</v>
      </c>
      <c r="B89" s="3" t="s">
        <v>4</v>
      </c>
      <c r="C89" s="3" t="s">
        <v>5</v>
      </c>
      <c r="D89" s="4" t="s">
        <v>6</v>
      </c>
      <c r="E89" s="3" t="s">
        <v>7</v>
      </c>
      <c r="F89" s="5" t="s">
        <v>8</v>
      </c>
      <c r="G89" s="3" t="s">
        <v>9</v>
      </c>
      <c r="H89" s="6" t="s">
        <v>10</v>
      </c>
      <c r="I89" s="6" t="s">
        <v>11</v>
      </c>
      <c r="J89" s="3" t="s">
        <v>12</v>
      </c>
      <c r="K89" s="1"/>
    </row>
    <row r="90" spans="1:11" ht="18.75" x14ac:dyDescent="0.3">
      <c r="A90" s="7">
        <v>45804</v>
      </c>
      <c r="B90" s="7">
        <v>45804</v>
      </c>
      <c r="C90" s="8"/>
      <c r="D90" s="9" t="s">
        <v>142</v>
      </c>
      <c r="E90" s="10" t="s">
        <v>143</v>
      </c>
      <c r="F90" s="11">
        <v>8</v>
      </c>
      <c r="G90" s="8" t="s">
        <v>27</v>
      </c>
      <c r="H90" s="12">
        <v>2490.933</v>
      </c>
      <c r="I90" s="12">
        <f>Tabla79175[[#This Row],[Cantidad]]*Tabla79175[[#This Row],[Costo Unitario en RD$]]</f>
        <v>19927.464</v>
      </c>
      <c r="J90" s="8">
        <v>0</v>
      </c>
      <c r="K90" s="1"/>
    </row>
    <row r="91" spans="1:11" ht="18.75" x14ac:dyDescent="0.3">
      <c r="A91" s="7">
        <v>45804</v>
      </c>
      <c r="B91" s="7">
        <v>45804</v>
      </c>
      <c r="C91" s="8"/>
      <c r="D91" s="14" t="s">
        <v>144</v>
      </c>
      <c r="E91" s="10" t="s">
        <v>145</v>
      </c>
      <c r="F91" s="11">
        <v>8</v>
      </c>
      <c r="G91" s="8" t="s">
        <v>27</v>
      </c>
      <c r="H91" s="12">
        <v>1714.5160000000001</v>
      </c>
      <c r="I91" s="12">
        <f>Tabla79175[[#This Row],[Cantidad]]*Tabla79175[[#This Row],[Costo Unitario en RD$]]</f>
        <v>13716.128000000001</v>
      </c>
      <c r="J91" s="8">
        <v>0</v>
      </c>
      <c r="K91" s="1"/>
    </row>
    <row r="92" spans="1:11" ht="37.5" x14ac:dyDescent="0.3">
      <c r="A92" s="7">
        <v>45804</v>
      </c>
      <c r="B92" s="7">
        <v>45804</v>
      </c>
      <c r="C92" s="13"/>
      <c r="D92" s="14" t="s">
        <v>146</v>
      </c>
      <c r="E92" s="10" t="s">
        <v>147</v>
      </c>
      <c r="F92" s="15">
        <v>1</v>
      </c>
      <c r="G92" s="13" t="s">
        <v>27</v>
      </c>
      <c r="H92" s="16">
        <v>8270.8799999999992</v>
      </c>
      <c r="I92" s="16">
        <f>Tabla79175[[#This Row],[Cantidad]]*Tabla79175[[#This Row],[Costo Unitario en RD$]]</f>
        <v>8270.8799999999992</v>
      </c>
      <c r="J92" s="13">
        <v>0</v>
      </c>
      <c r="K92" s="1"/>
    </row>
    <row r="93" spans="1:11" ht="18.75" x14ac:dyDescent="0.3">
      <c r="A93" s="7">
        <v>45804</v>
      </c>
      <c r="B93" s="7">
        <v>45804</v>
      </c>
      <c r="C93" s="13"/>
      <c r="D93" s="14" t="s">
        <v>148</v>
      </c>
      <c r="E93" s="10" t="s">
        <v>149</v>
      </c>
      <c r="F93" s="15">
        <v>10</v>
      </c>
      <c r="G93" s="13" t="s">
        <v>27</v>
      </c>
      <c r="H93" s="16">
        <v>610.98</v>
      </c>
      <c r="I93" s="16">
        <f>Tabla79175[[#This Row],[Cantidad]]*Tabla79175[[#This Row],[Costo Unitario en RD$]]</f>
        <v>6109.8</v>
      </c>
      <c r="J93" s="13">
        <v>0</v>
      </c>
      <c r="K93" s="1"/>
    </row>
    <row r="94" spans="1:11" ht="18.75" x14ac:dyDescent="0.3">
      <c r="A94" s="7">
        <v>45804</v>
      </c>
      <c r="B94" s="7">
        <v>45804</v>
      </c>
      <c r="C94" s="13"/>
      <c r="D94" s="14" t="s">
        <v>18</v>
      </c>
      <c r="E94" s="10" t="s">
        <v>19</v>
      </c>
      <c r="F94" s="15">
        <v>10</v>
      </c>
      <c r="G94" s="13" t="s">
        <v>20</v>
      </c>
      <c r="H94" s="16">
        <v>770</v>
      </c>
      <c r="I94" s="16">
        <f>Tabla79175[[#This Row],[Cantidad]]*Tabla79175[[#This Row],[Costo Unitario en RD$]]</f>
        <v>7700</v>
      </c>
      <c r="J94" s="13">
        <v>0</v>
      </c>
      <c r="K94" s="1"/>
    </row>
    <row r="95" spans="1:11" ht="18.75" x14ac:dyDescent="0.3">
      <c r="A95" s="7">
        <v>45804</v>
      </c>
      <c r="B95" s="7">
        <v>45804</v>
      </c>
      <c r="C95" s="13"/>
      <c r="D95" s="14" t="s">
        <v>126</v>
      </c>
      <c r="E95" s="10" t="s">
        <v>127</v>
      </c>
      <c r="F95" s="15">
        <v>10</v>
      </c>
      <c r="G95" s="13" t="s">
        <v>20</v>
      </c>
      <c r="H95" s="16">
        <v>890</v>
      </c>
      <c r="I95" s="16">
        <f>Tabla79175[[#This Row],[Cantidad]]*Tabla79175[[#This Row],[Costo Unitario en RD$]]</f>
        <v>8900</v>
      </c>
      <c r="J95" s="13">
        <v>0</v>
      </c>
      <c r="K95" s="1"/>
    </row>
    <row r="96" spans="1:11" ht="18.75" x14ac:dyDescent="0.3">
      <c r="A96" s="7">
        <v>45804</v>
      </c>
      <c r="B96" s="7">
        <v>45804</v>
      </c>
      <c r="C96" s="13"/>
      <c r="D96" s="14" t="s">
        <v>23</v>
      </c>
      <c r="E96" s="10" t="s">
        <v>24</v>
      </c>
      <c r="F96" s="15">
        <v>15</v>
      </c>
      <c r="G96" s="13" t="s">
        <v>20</v>
      </c>
      <c r="H96" s="16">
        <v>1050</v>
      </c>
      <c r="I96" s="16">
        <f>Tabla79175[[#This Row],[Cantidad]]*Tabla79175[[#This Row],[Costo Unitario en RD$]]</f>
        <v>15750</v>
      </c>
      <c r="J96" s="13">
        <v>0</v>
      </c>
      <c r="K96" s="1"/>
    </row>
    <row r="97" spans="1:11" ht="18.75" x14ac:dyDescent="0.3">
      <c r="A97" s="7">
        <v>45804</v>
      </c>
      <c r="B97" s="7">
        <v>45804</v>
      </c>
      <c r="C97" s="13"/>
      <c r="D97" s="14" t="s">
        <v>150</v>
      </c>
      <c r="E97" s="10" t="s">
        <v>151</v>
      </c>
      <c r="F97" s="15">
        <v>214.11</v>
      </c>
      <c r="G97" s="13" t="s">
        <v>359</v>
      </c>
      <c r="H97" s="16">
        <v>273.76</v>
      </c>
      <c r="I97" s="16">
        <f>Tabla79175[[#This Row],[Cantidad]]*Tabla79175[[#This Row],[Costo Unitario en RD$]]</f>
        <v>58614.753600000004</v>
      </c>
      <c r="J97" s="13">
        <v>0</v>
      </c>
      <c r="K97" s="1"/>
    </row>
    <row r="98" spans="1:11" ht="18.75" x14ac:dyDescent="0.3">
      <c r="A98" s="7">
        <v>45805</v>
      </c>
      <c r="B98" s="7">
        <v>45805</v>
      </c>
      <c r="C98" s="13"/>
      <c r="D98" s="14" t="s">
        <v>18</v>
      </c>
      <c r="E98" s="10" t="s">
        <v>19</v>
      </c>
      <c r="F98" s="15">
        <v>25</v>
      </c>
      <c r="G98" s="13" t="s">
        <v>20</v>
      </c>
      <c r="H98" s="16">
        <v>770</v>
      </c>
      <c r="I98" s="16">
        <f>Tabla79175[[#This Row],[Cantidad]]*Tabla79175[[#This Row],[Costo Unitario en RD$]]</f>
        <v>19250</v>
      </c>
      <c r="J98" s="13">
        <v>0</v>
      </c>
      <c r="K98" s="1"/>
    </row>
    <row r="99" spans="1:11" ht="18.75" x14ac:dyDescent="0.3">
      <c r="A99" s="7">
        <v>45805</v>
      </c>
      <c r="B99" s="7">
        <v>45805</v>
      </c>
      <c r="C99" s="13"/>
      <c r="D99" s="14" t="s">
        <v>23</v>
      </c>
      <c r="E99" s="10" t="s">
        <v>24</v>
      </c>
      <c r="F99" s="15">
        <v>10</v>
      </c>
      <c r="G99" s="13" t="s">
        <v>20</v>
      </c>
      <c r="H99" s="16">
        <v>1050</v>
      </c>
      <c r="I99" s="16">
        <f>Tabla79175[[#This Row],[Cantidad]]*Tabla79175[[#This Row],[Costo Unitario en RD$]]</f>
        <v>10500</v>
      </c>
      <c r="J99" s="13">
        <v>0</v>
      </c>
      <c r="K99" s="1"/>
    </row>
    <row r="100" spans="1:11" ht="18.75" x14ac:dyDescent="0.3">
      <c r="A100" s="7">
        <v>45806</v>
      </c>
      <c r="B100" s="7">
        <v>45806</v>
      </c>
      <c r="C100" s="13"/>
      <c r="D100" s="14" t="s">
        <v>152</v>
      </c>
      <c r="E100" s="10" t="s">
        <v>153</v>
      </c>
      <c r="F100" s="15">
        <v>10</v>
      </c>
      <c r="G100" s="13" t="s">
        <v>27</v>
      </c>
      <c r="H100" s="16">
        <v>3546.0650000000001</v>
      </c>
      <c r="I100" s="16">
        <f>Tabla79175[[#This Row],[Cantidad]]*Tabla79175[[#This Row],[Costo Unitario en RD$]]</f>
        <v>35460.65</v>
      </c>
      <c r="J100" s="13">
        <v>10</v>
      </c>
      <c r="K100" s="1"/>
    </row>
    <row r="101" spans="1:11" ht="18.75" x14ac:dyDescent="0.3">
      <c r="A101" s="7">
        <v>45806</v>
      </c>
      <c r="B101" s="7">
        <v>45806</v>
      </c>
      <c r="C101" s="13"/>
      <c r="D101" s="14" t="s">
        <v>154</v>
      </c>
      <c r="E101" s="10" t="s">
        <v>155</v>
      </c>
      <c r="F101" s="11">
        <v>79300</v>
      </c>
      <c r="G101" s="8" t="s">
        <v>27</v>
      </c>
      <c r="H101" s="12">
        <v>1.4750000000000001</v>
      </c>
      <c r="I101" s="16">
        <f>Tabla79175[[#This Row],[Cantidad]]*Tabla79175[[#This Row],[Costo Unitario en RD$]]</f>
        <v>116967.5</v>
      </c>
      <c r="J101" s="13">
        <v>20000</v>
      </c>
      <c r="K101" s="1"/>
    </row>
    <row r="102" spans="1:11" ht="18.75" x14ac:dyDescent="0.3">
      <c r="A102" s="7">
        <v>45807</v>
      </c>
      <c r="B102" s="7">
        <v>45807</v>
      </c>
      <c r="C102" s="13"/>
      <c r="D102" s="14" t="s">
        <v>156</v>
      </c>
      <c r="E102" s="10" t="s">
        <v>157</v>
      </c>
      <c r="F102" s="15">
        <v>375</v>
      </c>
      <c r="G102" s="13" t="s">
        <v>158</v>
      </c>
      <c r="H102" s="16">
        <v>219.1</v>
      </c>
      <c r="I102" s="16">
        <f>Tabla79175[[#This Row],[Cantidad]]*Tabla79175[[#This Row],[Costo Unitario en RD$]]</f>
        <v>82162.5</v>
      </c>
      <c r="J102" s="13">
        <v>0</v>
      </c>
      <c r="K102" s="1"/>
    </row>
    <row r="103" spans="1:11" ht="18.75" x14ac:dyDescent="0.3">
      <c r="A103" s="7">
        <v>45810</v>
      </c>
      <c r="B103" s="7">
        <v>45810</v>
      </c>
      <c r="C103" s="13"/>
      <c r="D103" s="14" t="s">
        <v>159</v>
      </c>
      <c r="E103" s="10" t="s">
        <v>160</v>
      </c>
      <c r="F103" s="15">
        <v>125</v>
      </c>
      <c r="G103" s="13" t="s">
        <v>57</v>
      </c>
      <c r="H103" s="16">
        <v>207.62100000000001</v>
      </c>
      <c r="I103" s="16">
        <f>Tabla79175[[#This Row],[Cantidad]]*Tabla79175[[#This Row],[Costo Unitario en RD$]]</f>
        <v>25952.625</v>
      </c>
      <c r="J103" s="13">
        <v>92</v>
      </c>
      <c r="K103" s="1"/>
    </row>
    <row r="104" spans="1:11" ht="18.75" x14ac:dyDescent="0.3">
      <c r="A104" s="7">
        <v>45810</v>
      </c>
      <c r="B104" s="7">
        <v>45810</v>
      </c>
      <c r="C104" s="13"/>
      <c r="D104" s="14" t="s">
        <v>161</v>
      </c>
      <c r="E104" s="10" t="s">
        <v>162</v>
      </c>
      <c r="F104" s="15">
        <v>500</v>
      </c>
      <c r="G104" s="13" t="s">
        <v>27</v>
      </c>
      <c r="H104" s="16">
        <v>193.50819999999999</v>
      </c>
      <c r="I104" s="16">
        <f>Tabla79175[[#This Row],[Cantidad]]*Tabla79175[[#This Row],[Costo Unitario en RD$]]</f>
        <v>96754.099999999991</v>
      </c>
      <c r="J104" s="13">
        <v>302</v>
      </c>
      <c r="K104" s="1"/>
    </row>
    <row r="105" spans="1:11" ht="18.75" x14ac:dyDescent="0.3">
      <c r="A105" s="7">
        <v>45811</v>
      </c>
      <c r="B105" s="7">
        <v>45811</v>
      </c>
      <c r="C105" s="13"/>
      <c r="D105" s="14" t="s">
        <v>23</v>
      </c>
      <c r="E105" s="10" t="s">
        <v>24</v>
      </c>
      <c r="F105" s="15">
        <v>15</v>
      </c>
      <c r="G105" s="13" t="s">
        <v>20</v>
      </c>
      <c r="H105" s="16">
        <v>1050</v>
      </c>
      <c r="I105" s="16">
        <f>Tabla79175[[#This Row],[Cantidad]]*Tabla79175[[#This Row],[Costo Unitario en RD$]]</f>
        <v>15750</v>
      </c>
      <c r="J105" s="13">
        <v>0</v>
      </c>
      <c r="K105" s="1"/>
    </row>
    <row r="106" spans="1:11" ht="18.75" x14ac:dyDescent="0.3">
      <c r="A106" s="7">
        <v>45812</v>
      </c>
      <c r="B106" s="7">
        <v>45812</v>
      </c>
      <c r="C106" s="13"/>
      <c r="D106" s="14" t="s">
        <v>58</v>
      </c>
      <c r="E106" s="10" t="s">
        <v>59</v>
      </c>
      <c r="F106" s="11">
        <v>34</v>
      </c>
      <c r="G106" s="13" t="s">
        <v>27</v>
      </c>
      <c r="H106" s="12">
        <v>60</v>
      </c>
      <c r="I106" s="16">
        <f>Tabla79175[[#This Row],[Cantidad]]*Tabla79175[[#This Row],[Costo Unitario en RD$]]</f>
        <v>2040</v>
      </c>
      <c r="J106" s="13">
        <v>68</v>
      </c>
      <c r="K106" s="1"/>
    </row>
    <row r="107" spans="1:11" ht="18.75" x14ac:dyDescent="0.3">
      <c r="A107" s="7">
        <v>45812</v>
      </c>
      <c r="B107" s="7">
        <v>45812</v>
      </c>
      <c r="C107" s="13"/>
      <c r="D107" s="14" t="s">
        <v>163</v>
      </c>
      <c r="E107" s="10" t="s">
        <v>164</v>
      </c>
      <c r="F107" s="15">
        <v>24</v>
      </c>
      <c r="G107" s="13" t="s">
        <v>27</v>
      </c>
      <c r="H107" s="16">
        <v>7538.076</v>
      </c>
      <c r="I107" s="16">
        <f>Tabla79175[[#This Row],[Cantidad]]*Tabla79175[[#This Row],[Costo Unitario en RD$]]</f>
        <v>180913.82399999999</v>
      </c>
      <c r="J107" s="13">
        <v>22</v>
      </c>
      <c r="K107" s="1"/>
    </row>
    <row r="108" spans="1:11" ht="112.5" x14ac:dyDescent="0.3">
      <c r="A108" s="3" t="s">
        <v>3</v>
      </c>
      <c r="B108" s="3" t="s">
        <v>4</v>
      </c>
      <c r="C108" s="3" t="s">
        <v>5</v>
      </c>
      <c r="D108" s="4" t="s">
        <v>6</v>
      </c>
      <c r="E108" s="3" t="s">
        <v>7</v>
      </c>
      <c r="F108" s="5" t="s">
        <v>8</v>
      </c>
      <c r="G108" s="3" t="s">
        <v>9</v>
      </c>
      <c r="H108" s="6" t="s">
        <v>10</v>
      </c>
      <c r="I108" s="6" t="s">
        <v>11</v>
      </c>
      <c r="J108" s="3" t="s">
        <v>12</v>
      </c>
      <c r="K108" s="1"/>
    </row>
    <row r="109" spans="1:11" ht="18.75" x14ac:dyDescent="0.3">
      <c r="A109" s="7">
        <v>45813</v>
      </c>
      <c r="B109" s="7">
        <v>45813</v>
      </c>
      <c r="C109" s="8"/>
      <c r="D109" s="9" t="s">
        <v>165</v>
      </c>
      <c r="E109" s="10" t="s">
        <v>166</v>
      </c>
      <c r="F109" s="11">
        <v>32</v>
      </c>
      <c r="G109" s="8" t="s">
        <v>167</v>
      </c>
      <c r="H109" s="12">
        <v>401.2</v>
      </c>
      <c r="I109" s="12">
        <f>Tabla79176[[#This Row],[Cantidad]]*Tabla79176[[#This Row],[Costo Unitario en RD$]]</f>
        <v>12838.4</v>
      </c>
      <c r="J109" s="8">
        <v>86</v>
      </c>
      <c r="K109" s="1"/>
    </row>
    <row r="110" spans="1:11" ht="18.75" x14ac:dyDescent="0.3">
      <c r="A110" s="7">
        <v>45813</v>
      </c>
      <c r="B110" s="7">
        <v>45813</v>
      </c>
      <c r="C110" s="8"/>
      <c r="D110" s="14" t="s">
        <v>168</v>
      </c>
      <c r="E110" s="1" t="s">
        <v>169</v>
      </c>
      <c r="F110" s="11">
        <v>40</v>
      </c>
      <c r="G110" s="8" t="s">
        <v>27</v>
      </c>
      <c r="H110" s="12">
        <v>38.94</v>
      </c>
      <c r="I110" s="12">
        <f>Tabla79176[[#This Row],[Cantidad]]*Tabla79176[[#This Row],[Costo Unitario en RD$]]</f>
        <v>1557.6</v>
      </c>
      <c r="J110" s="8">
        <v>30</v>
      </c>
      <c r="K110" s="1"/>
    </row>
    <row r="111" spans="1:11" ht="18.75" x14ac:dyDescent="0.3">
      <c r="A111" s="7">
        <v>45813</v>
      </c>
      <c r="B111" s="7">
        <v>45813</v>
      </c>
      <c r="C111" s="13"/>
      <c r="D111" s="14" t="s">
        <v>170</v>
      </c>
      <c r="E111" s="10" t="s">
        <v>171</v>
      </c>
      <c r="F111" s="15">
        <v>33</v>
      </c>
      <c r="G111" s="13" t="s">
        <v>27</v>
      </c>
      <c r="H111" s="16">
        <v>86.14</v>
      </c>
      <c r="I111" s="16">
        <f>Tabla79176[[#This Row],[Cantidad]]*Tabla79176[[#This Row],[Costo Unitario en RD$]]</f>
        <v>2842.62</v>
      </c>
      <c r="J111" s="13">
        <v>20</v>
      </c>
      <c r="K111" s="1"/>
    </row>
    <row r="112" spans="1:11" ht="18.75" x14ac:dyDescent="0.3">
      <c r="A112" s="7">
        <v>45813</v>
      </c>
      <c r="B112" s="7">
        <v>45813</v>
      </c>
      <c r="C112" s="13"/>
      <c r="D112" s="14" t="s">
        <v>172</v>
      </c>
      <c r="E112" s="1" t="s">
        <v>173</v>
      </c>
      <c r="F112" s="15">
        <v>40</v>
      </c>
      <c r="G112" s="13" t="s">
        <v>27</v>
      </c>
      <c r="H112" s="16">
        <v>106.2</v>
      </c>
      <c r="I112" s="16">
        <f>Tabla79176[[#This Row],[Cantidad]]*Tabla79176[[#This Row],[Costo Unitario en RD$]]</f>
        <v>4248</v>
      </c>
      <c r="J112" s="13">
        <v>42</v>
      </c>
      <c r="K112" s="1"/>
    </row>
    <row r="113" spans="1:11" ht="18.75" x14ac:dyDescent="0.3">
      <c r="A113" s="7">
        <v>45813</v>
      </c>
      <c r="B113" s="7">
        <v>45813</v>
      </c>
      <c r="C113" s="13"/>
      <c r="D113" s="14" t="s">
        <v>174</v>
      </c>
      <c r="E113" s="1" t="s">
        <v>175</v>
      </c>
      <c r="F113" s="15">
        <v>18</v>
      </c>
      <c r="G113" s="13" t="s">
        <v>27</v>
      </c>
      <c r="H113" s="16">
        <v>106.2</v>
      </c>
      <c r="I113" s="16">
        <f>Tabla79176[[#This Row],[Cantidad]]*Tabla79176[[#This Row],[Costo Unitario en RD$]]</f>
        <v>1911.6000000000001</v>
      </c>
      <c r="J113" s="13">
        <v>20</v>
      </c>
      <c r="K113" s="1"/>
    </row>
    <row r="114" spans="1:11" ht="18.75" x14ac:dyDescent="0.3">
      <c r="A114" s="7">
        <v>45813</v>
      </c>
      <c r="B114" s="7">
        <v>45813</v>
      </c>
      <c r="C114" s="13"/>
      <c r="D114" s="14" t="s">
        <v>176</v>
      </c>
      <c r="E114" s="1" t="s">
        <v>177</v>
      </c>
      <c r="F114" s="15">
        <v>23</v>
      </c>
      <c r="G114" s="13" t="s">
        <v>27</v>
      </c>
      <c r="H114" s="16">
        <v>106.2</v>
      </c>
      <c r="I114" s="16">
        <f>Tabla79176[[#This Row],[Cantidad]]*Tabla79176[[#This Row],[Costo Unitario en RD$]]</f>
        <v>2442.6</v>
      </c>
      <c r="J114" s="13">
        <v>22</v>
      </c>
      <c r="K114" s="1"/>
    </row>
    <row r="115" spans="1:11" ht="18.75" x14ac:dyDescent="0.3">
      <c r="A115" s="7">
        <v>45813</v>
      </c>
      <c r="B115" s="7">
        <v>45813</v>
      </c>
      <c r="C115" s="13"/>
      <c r="D115" s="14" t="s">
        <v>178</v>
      </c>
      <c r="E115" s="1" t="s">
        <v>179</v>
      </c>
      <c r="F115" s="15">
        <v>20</v>
      </c>
      <c r="G115" s="13" t="s">
        <v>27</v>
      </c>
      <c r="H115" s="16">
        <v>82.6</v>
      </c>
      <c r="I115" s="16">
        <f>Tabla79176[[#This Row],[Cantidad]]*Tabla79176[[#This Row],[Costo Unitario en RD$]]</f>
        <v>1652</v>
      </c>
      <c r="J115" s="13">
        <v>43</v>
      </c>
      <c r="K115" s="1"/>
    </row>
    <row r="116" spans="1:11" ht="18.75" x14ac:dyDescent="0.3">
      <c r="A116" s="7">
        <v>45813</v>
      </c>
      <c r="B116" s="7">
        <v>45813</v>
      </c>
      <c r="C116" s="13"/>
      <c r="D116" s="14" t="s">
        <v>180</v>
      </c>
      <c r="E116" s="1" t="s">
        <v>181</v>
      </c>
      <c r="F116" s="15">
        <v>3</v>
      </c>
      <c r="G116" s="13" t="s">
        <v>27</v>
      </c>
      <c r="H116" s="16">
        <v>82.6</v>
      </c>
      <c r="I116" s="16">
        <f>Tabla79176[[#This Row],[Cantidad]]*Tabla79176[[#This Row],[Costo Unitario en RD$]]</f>
        <v>247.79999999999998</v>
      </c>
      <c r="J116" s="13">
        <v>0</v>
      </c>
      <c r="K116" s="1"/>
    </row>
    <row r="117" spans="1:11" ht="18.75" x14ac:dyDescent="0.3">
      <c r="A117" s="7">
        <v>45813</v>
      </c>
      <c r="B117" s="7">
        <v>45813</v>
      </c>
      <c r="C117" s="13"/>
      <c r="D117" s="14" t="s">
        <v>182</v>
      </c>
      <c r="E117" s="1" t="s">
        <v>183</v>
      </c>
      <c r="F117" s="15">
        <v>40</v>
      </c>
      <c r="G117" s="13" t="s">
        <v>77</v>
      </c>
      <c r="H117" s="16">
        <v>1416</v>
      </c>
      <c r="I117" s="16">
        <f>Tabla79176[[#This Row],[Cantidad]]*Tabla79176[[#This Row],[Costo Unitario en RD$]]</f>
        <v>56640</v>
      </c>
      <c r="J117" s="13">
        <v>64</v>
      </c>
      <c r="K117" s="1"/>
    </row>
    <row r="118" spans="1:11" ht="18.75" x14ac:dyDescent="0.3">
      <c r="A118" s="7">
        <v>45814</v>
      </c>
      <c r="B118" s="7">
        <v>45814</v>
      </c>
      <c r="C118" s="13"/>
      <c r="D118" s="14" t="s">
        <v>75</v>
      </c>
      <c r="E118" s="10" t="s">
        <v>76</v>
      </c>
      <c r="F118" s="15">
        <v>100</v>
      </c>
      <c r="G118" s="13" t="s">
        <v>77</v>
      </c>
      <c r="H118" s="16">
        <v>135</v>
      </c>
      <c r="I118" s="16">
        <f>Tabla79176[[#This Row],[Cantidad]]*Tabla79176[[#This Row],[Costo Unitario en RD$]]</f>
        <v>13500</v>
      </c>
      <c r="J118" s="13">
        <v>106</v>
      </c>
      <c r="K118" s="1"/>
    </row>
    <row r="119" spans="1:11" ht="18.75" x14ac:dyDescent="0.3">
      <c r="A119" s="7">
        <v>45814</v>
      </c>
      <c r="B119" s="7">
        <v>45814</v>
      </c>
      <c r="C119" s="13"/>
      <c r="D119" s="14" t="s">
        <v>184</v>
      </c>
      <c r="E119" s="10" t="s">
        <v>185</v>
      </c>
      <c r="F119" s="15">
        <v>45</v>
      </c>
      <c r="G119" s="13" t="s">
        <v>77</v>
      </c>
      <c r="H119" s="16">
        <v>684.4</v>
      </c>
      <c r="I119" s="16">
        <f>Tabla79176[[#This Row],[Cantidad]]*Tabla79176[[#This Row],[Costo Unitario en RD$]]</f>
        <v>30798</v>
      </c>
      <c r="J119" s="13">
        <v>25</v>
      </c>
      <c r="K119" s="1"/>
    </row>
    <row r="120" spans="1:11" ht="18.75" x14ac:dyDescent="0.3">
      <c r="A120" s="7">
        <v>45814</v>
      </c>
      <c r="B120" s="7">
        <v>45814</v>
      </c>
      <c r="C120" s="13"/>
      <c r="D120" s="14" t="s">
        <v>186</v>
      </c>
      <c r="E120" s="10" t="s">
        <v>187</v>
      </c>
      <c r="F120" s="11">
        <v>64</v>
      </c>
      <c r="G120" s="8" t="s">
        <v>27</v>
      </c>
      <c r="H120" s="12">
        <v>46.232343</v>
      </c>
      <c r="I120" s="16">
        <f>Tabla79176[[#This Row],[Cantidad]]*Tabla79176[[#This Row],[Costo Unitario en RD$]]</f>
        <v>2958.869952</v>
      </c>
      <c r="J120" s="13">
        <v>96</v>
      </c>
      <c r="K120" s="1"/>
    </row>
    <row r="121" spans="1:11" ht="18.75" x14ac:dyDescent="0.3">
      <c r="A121" s="7">
        <v>45814</v>
      </c>
      <c r="B121" s="7">
        <v>45814</v>
      </c>
      <c r="C121" s="13"/>
      <c r="D121" s="14" t="s">
        <v>188</v>
      </c>
      <c r="E121" s="10" t="s">
        <v>189</v>
      </c>
      <c r="F121" s="15">
        <v>5</v>
      </c>
      <c r="G121" s="13" t="s">
        <v>27</v>
      </c>
      <c r="H121" s="16">
        <v>227.65799999999999</v>
      </c>
      <c r="I121" s="16">
        <f>Tabla79176[[#This Row],[Cantidad]]*Tabla79176[[#This Row],[Costo Unitario en RD$]]</f>
        <v>1138.29</v>
      </c>
      <c r="J121" s="13">
        <v>13</v>
      </c>
      <c r="K121" s="1"/>
    </row>
    <row r="122" spans="1:11" ht="18.75" x14ac:dyDescent="0.3">
      <c r="A122" s="7">
        <v>45814</v>
      </c>
      <c r="B122" s="7">
        <v>45814</v>
      </c>
      <c r="C122" s="13"/>
      <c r="D122" s="14" t="s">
        <v>190</v>
      </c>
      <c r="E122" s="10" t="s">
        <v>191</v>
      </c>
      <c r="F122" s="15">
        <v>78</v>
      </c>
      <c r="G122" s="13" t="s">
        <v>27</v>
      </c>
      <c r="H122" s="16">
        <v>45.43</v>
      </c>
      <c r="I122" s="16">
        <f>Tabla79176[[#This Row],[Cantidad]]*Tabla79176[[#This Row],[Costo Unitario en RD$]]</f>
        <v>3543.54</v>
      </c>
      <c r="J122" s="13">
        <v>78</v>
      </c>
      <c r="K122" s="1"/>
    </row>
    <row r="123" spans="1:11" ht="18.75" x14ac:dyDescent="0.3">
      <c r="A123" s="7">
        <v>45814</v>
      </c>
      <c r="B123" s="7">
        <v>45814</v>
      </c>
      <c r="C123" s="13"/>
      <c r="D123" s="14" t="s">
        <v>192</v>
      </c>
      <c r="E123" s="10" t="s">
        <v>193</v>
      </c>
      <c r="F123" s="15">
        <v>30</v>
      </c>
      <c r="G123" s="13" t="s">
        <v>27</v>
      </c>
      <c r="H123" s="16">
        <v>122.708333</v>
      </c>
      <c r="I123" s="16">
        <f>Tabla79176[[#This Row],[Cantidad]]*Tabla79176[[#This Row],[Costo Unitario en RD$]]</f>
        <v>3681.2499899999998</v>
      </c>
      <c r="J123" s="13">
        <v>45</v>
      </c>
      <c r="K123" s="1"/>
    </row>
    <row r="124" spans="1:11" ht="18.75" x14ac:dyDescent="0.3">
      <c r="A124" s="7">
        <v>45814</v>
      </c>
      <c r="B124" s="7">
        <v>45814</v>
      </c>
      <c r="C124" s="13"/>
      <c r="D124" s="14" t="s">
        <v>194</v>
      </c>
      <c r="E124" s="10" t="s">
        <v>195</v>
      </c>
      <c r="F124" s="15">
        <v>35</v>
      </c>
      <c r="G124" s="13" t="s">
        <v>27</v>
      </c>
      <c r="H124" s="16">
        <v>63.72</v>
      </c>
      <c r="I124" s="16">
        <f>Tabla79176[[#This Row],[Cantidad]]*Tabla79176[[#This Row],[Costo Unitario en RD$]]</f>
        <v>2230.1999999999998</v>
      </c>
      <c r="J124" s="13">
        <v>30</v>
      </c>
      <c r="K124" s="1"/>
    </row>
    <row r="125" spans="1:11" ht="18.75" x14ac:dyDescent="0.3">
      <c r="A125" s="7">
        <v>45814</v>
      </c>
      <c r="B125" s="7">
        <v>45814</v>
      </c>
      <c r="C125" s="13"/>
      <c r="D125" s="14" t="s">
        <v>196</v>
      </c>
      <c r="E125" s="10" t="s">
        <v>197</v>
      </c>
      <c r="F125" s="15">
        <v>25</v>
      </c>
      <c r="G125" s="13" t="s">
        <v>27</v>
      </c>
      <c r="H125" s="16">
        <v>35.4</v>
      </c>
      <c r="I125" s="16">
        <f>Tabla79176[[#This Row],[Cantidad]]*Tabla79176[[#This Row],[Costo Unitario en RD$]]</f>
        <v>885</v>
      </c>
      <c r="J125" s="13">
        <v>25</v>
      </c>
      <c r="K125" s="1"/>
    </row>
    <row r="126" spans="1:11" ht="18.75" x14ac:dyDescent="0.3">
      <c r="A126" s="7">
        <v>45814</v>
      </c>
      <c r="B126" s="7">
        <v>45814</v>
      </c>
      <c r="C126" s="13"/>
      <c r="D126" s="14" t="s">
        <v>198</v>
      </c>
      <c r="E126" s="10" t="s">
        <v>199</v>
      </c>
      <c r="F126" s="15">
        <v>5</v>
      </c>
      <c r="G126" s="13" t="s">
        <v>27</v>
      </c>
      <c r="H126" s="16">
        <v>94.4</v>
      </c>
      <c r="I126" s="16">
        <f>Tabla79176[[#This Row],[Cantidad]]*Tabla79176[[#This Row],[Costo Unitario en RD$]]</f>
        <v>472</v>
      </c>
      <c r="J126" s="13">
        <v>14</v>
      </c>
      <c r="K126" s="1"/>
    </row>
    <row r="127" spans="1:11" ht="112.5" x14ac:dyDescent="0.3">
      <c r="A127" s="3" t="s">
        <v>3</v>
      </c>
      <c r="B127" s="3" t="s">
        <v>4</v>
      </c>
      <c r="C127" s="3" t="s">
        <v>5</v>
      </c>
      <c r="D127" s="4" t="s">
        <v>6</v>
      </c>
      <c r="E127" s="3" t="s">
        <v>7</v>
      </c>
      <c r="F127" s="5" t="s">
        <v>8</v>
      </c>
      <c r="G127" s="3" t="s">
        <v>9</v>
      </c>
      <c r="H127" s="6" t="s">
        <v>10</v>
      </c>
      <c r="I127" s="6" t="s">
        <v>11</v>
      </c>
      <c r="J127" s="3" t="s">
        <v>12</v>
      </c>
      <c r="K127" s="1"/>
    </row>
    <row r="128" spans="1:11" ht="18.75" x14ac:dyDescent="0.3">
      <c r="A128" s="7">
        <v>45814</v>
      </c>
      <c r="B128" s="7">
        <v>45814</v>
      </c>
      <c r="C128" s="8"/>
      <c r="D128" s="9" t="s">
        <v>200</v>
      </c>
      <c r="E128" s="10" t="s">
        <v>201</v>
      </c>
      <c r="F128" s="11">
        <v>1</v>
      </c>
      <c r="G128" s="8" t="s">
        <v>27</v>
      </c>
      <c r="H128" s="12">
        <v>637.96</v>
      </c>
      <c r="I128" s="12">
        <f>Tabla791767[[#This Row],[Cantidad]]*Tabla791767[[#This Row],[Costo Unitario en RD$]]</f>
        <v>637.96</v>
      </c>
      <c r="J128" s="8">
        <v>1</v>
      </c>
      <c r="K128" s="1"/>
    </row>
    <row r="129" spans="1:11" ht="18.75" x14ac:dyDescent="0.3">
      <c r="A129" s="7">
        <v>45817</v>
      </c>
      <c r="B129" s="7">
        <v>45817</v>
      </c>
      <c r="C129" s="8"/>
      <c r="D129" s="14" t="s">
        <v>165</v>
      </c>
      <c r="E129" s="10" t="s">
        <v>166</v>
      </c>
      <c r="F129" s="11">
        <v>32</v>
      </c>
      <c r="G129" s="8" t="s">
        <v>167</v>
      </c>
      <c r="H129" s="12">
        <v>398.84</v>
      </c>
      <c r="I129" s="12">
        <f>Tabla791767[[#This Row],[Cantidad]]*Tabla791767[[#This Row],[Costo Unitario en RD$]]</f>
        <v>12762.88</v>
      </c>
      <c r="J129" s="8">
        <v>86</v>
      </c>
      <c r="K129" s="1"/>
    </row>
    <row r="130" spans="1:11" ht="18.75" x14ac:dyDescent="0.3">
      <c r="A130" s="7">
        <v>45817</v>
      </c>
      <c r="B130" s="7">
        <v>45817</v>
      </c>
      <c r="C130" s="13"/>
      <c r="D130" s="14" t="s">
        <v>202</v>
      </c>
      <c r="E130" s="10" t="s">
        <v>203</v>
      </c>
      <c r="F130" s="15">
        <v>12</v>
      </c>
      <c r="G130" s="13" t="s">
        <v>167</v>
      </c>
      <c r="H130" s="16">
        <v>251.2217</v>
      </c>
      <c r="I130" s="16">
        <f>Tabla791767[[#This Row],[Cantidad]]*Tabla791767[[#This Row],[Costo Unitario en RD$]]</f>
        <v>3014.6603999999998</v>
      </c>
      <c r="J130" s="13">
        <v>12</v>
      </c>
      <c r="K130" s="1"/>
    </row>
    <row r="131" spans="1:11" ht="18.75" x14ac:dyDescent="0.3">
      <c r="A131" s="7">
        <v>45817</v>
      </c>
      <c r="B131" s="7">
        <v>45817</v>
      </c>
      <c r="C131" s="13"/>
      <c r="D131" s="14" t="s">
        <v>204</v>
      </c>
      <c r="E131" s="10" t="s">
        <v>205</v>
      </c>
      <c r="F131" s="15">
        <v>18</v>
      </c>
      <c r="G131" s="13" t="s">
        <v>77</v>
      </c>
      <c r="H131" s="16">
        <v>1174.0999999999999</v>
      </c>
      <c r="I131" s="16">
        <f>Tabla791767[[#This Row],[Cantidad]]*Tabla791767[[#This Row],[Costo Unitario en RD$]]</f>
        <v>21133.8</v>
      </c>
      <c r="J131" s="13">
        <v>12</v>
      </c>
      <c r="K131" s="1"/>
    </row>
    <row r="132" spans="1:11" ht="18.75" x14ac:dyDescent="0.3">
      <c r="A132" s="7">
        <v>45817</v>
      </c>
      <c r="B132" s="7">
        <v>45817</v>
      </c>
      <c r="C132" s="13"/>
      <c r="D132" s="14" t="s">
        <v>206</v>
      </c>
      <c r="E132" s="10" t="s">
        <v>207</v>
      </c>
      <c r="F132" s="15">
        <v>100</v>
      </c>
      <c r="G132" s="13" t="s">
        <v>27</v>
      </c>
      <c r="H132" s="16">
        <v>590</v>
      </c>
      <c r="I132" s="16">
        <f>Tabla791767[[#This Row],[Cantidad]]*Tabla791767[[#This Row],[Costo Unitario en RD$]]</f>
        <v>59000</v>
      </c>
      <c r="J132" s="13">
        <v>95</v>
      </c>
      <c r="K132" s="1"/>
    </row>
    <row r="133" spans="1:11" ht="18.75" x14ac:dyDescent="0.3">
      <c r="A133" s="7">
        <v>45817</v>
      </c>
      <c r="B133" s="7">
        <v>45817</v>
      </c>
      <c r="C133" s="13"/>
      <c r="D133" s="14" t="s">
        <v>208</v>
      </c>
      <c r="E133" s="10" t="s">
        <v>209</v>
      </c>
      <c r="F133" s="15">
        <v>3</v>
      </c>
      <c r="G133" s="13" t="s">
        <v>27</v>
      </c>
      <c r="H133" s="16">
        <v>4130</v>
      </c>
      <c r="I133" s="16">
        <f>Tabla791767[[#This Row],[Cantidad]]*Tabla791767[[#This Row],[Costo Unitario en RD$]]</f>
        <v>12390</v>
      </c>
      <c r="J133" s="13">
        <v>3</v>
      </c>
      <c r="K133" s="1"/>
    </row>
    <row r="134" spans="1:11" ht="18.75" x14ac:dyDescent="0.3">
      <c r="A134" s="7">
        <v>45817</v>
      </c>
      <c r="B134" s="7">
        <v>45817</v>
      </c>
      <c r="C134" s="13"/>
      <c r="D134" s="14" t="s">
        <v>210</v>
      </c>
      <c r="E134" s="10" t="s">
        <v>211</v>
      </c>
      <c r="F134" s="15">
        <v>25</v>
      </c>
      <c r="G134" s="13" t="s">
        <v>27</v>
      </c>
      <c r="H134" s="16">
        <v>3540</v>
      </c>
      <c r="I134" s="16">
        <f>Tabla791767[[#This Row],[Cantidad]]*Tabla791767[[#This Row],[Costo Unitario en RD$]]</f>
        <v>88500</v>
      </c>
      <c r="J134" s="13">
        <v>23</v>
      </c>
      <c r="K134" s="1"/>
    </row>
    <row r="135" spans="1:11" ht="18.75" x14ac:dyDescent="0.3">
      <c r="A135" s="7">
        <v>45817</v>
      </c>
      <c r="B135" s="7">
        <v>45817</v>
      </c>
      <c r="C135" s="13"/>
      <c r="D135" s="14" t="s">
        <v>212</v>
      </c>
      <c r="E135" s="10" t="s">
        <v>213</v>
      </c>
      <c r="F135" s="15">
        <v>2</v>
      </c>
      <c r="G135" s="13" t="s">
        <v>27</v>
      </c>
      <c r="H135" s="16">
        <v>413</v>
      </c>
      <c r="I135" s="16">
        <f>Tabla791767[[#This Row],[Cantidad]]*Tabla791767[[#This Row],[Costo Unitario en RD$]]</f>
        <v>826</v>
      </c>
      <c r="J135" s="13">
        <v>9</v>
      </c>
      <c r="K135" s="1"/>
    </row>
    <row r="136" spans="1:11" ht="18.75" x14ac:dyDescent="0.3">
      <c r="A136" s="7">
        <v>45817</v>
      </c>
      <c r="B136" s="7">
        <v>45817</v>
      </c>
      <c r="C136" s="13"/>
      <c r="D136" s="14" t="s">
        <v>214</v>
      </c>
      <c r="E136" s="10" t="s">
        <v>215</v>
      </c>
      <c r="F136" s="15">
        <v>2</v>
      </c>
      <c r="G136" s="13" t="s">
        <v>27</v>
      </c>
      <c r="H136" s="16">
        <v>413</v>
      </c>
      <c r="I136" s="16">
        <f>Tabla791767[[#This Row],[Cantidad]]*Tabla791767[[#This Row],[Costo Unitario en RD$]]</f>
        <v>826</v>
      </c>
      <c r="J136" s="13">
        <v>9</v>
      </c>
      <c r="K136" s="1"/>
    </row>
    <row r="137" spans="1:11" ht="18.75" x14ac:dyDescent="0.3">
      <c r="A137" s="7">
        <v>45817</v>
      </c>
      <c r="B137" s="7">
        <v>45817</v>
      </c>
      <c r="C137" s="13"/>
      <c r="D137" s="14" t="s">
        <v>216</v>
      </c>
      <c r="E137" s="10" t="s">
        <v>217</v>
      </c>
      <c r="F137" s="15">
        <v>2</v>
      </c>
      <c r="G137" s="13" t="s">
        <v>27</v>
      </c>
      <c r="H137" s="16">
        <v>413</v>
      </c>
      <c r="I137" s="16">
        <f>Tabla791767[[#This Row],[Cantidad]]*Tabla791767[[#This Row],[Costo Unitario en RD$]]</f>
        <v>826</v>
      </c>
      <c r="J137" s="13">
        <v>8</v>
      </c>
      <c r="K137" s="1"/>
    </row>
    <row r="138" spans="1:11" ht="18.75" x14ac:dyDescent="0.3">
      <c r="A138" s="7">
        <v>45817</v>
      </c>
      <c r="B138" s="7">
        <v>45817</v>
      </c>
      <c r="C138" s="13"/>
      <c r="D138" s="14" t="s">
        <v>218</v>
      </c>
      <c r="E138" s="10" t="s">
        <v>219</v>
      </c>
      <c r="F138" s="15">
        <v>20</v>
      </c>
      <c r="G138" s="13" t="s">
        <v>27</v>
      </c>
      <c r="H138" s="16">
        <v>442.5</v>
      </c>
      <c r="I138" s="16">
        <f>Tabla791767[[#This Row],[Cantidad]]*Tabla791767[[#This Row],[Costo Unitario en RD$]]</f>
        <v>8850</v>
      </c>
      <c r="J138" s="13">
        <v>20</v>
      </c>
      <c r="K138" s="1"/>
    </row>
    <row r="139" spans="1:11" ht="18.75" x14ac:dyDescent="0.3">
      <c r="A139" s="7">
        <v>45817</v>
      </c>
      <c r="B139" s="7">
        <v>45817</v>
      </c>
      <c r="C139" s="13"/>
      <c r="D139" s="14" t="s">
        <v>220</v>
      </c>
      <c r="E139" s="10" t="s">
        <v>221</v>
      </c>
      <c r="F139" s="11">
        <v>10</v>
      </c>
      <c r="G139" s="8" t="s">
        <v>27</v>
      </c>
      <c r="H139" s="12">
        <v>442.5</v>
      </c>
      <c r="I139" s="16">
        <f>Tabla791767[[#This Row],[Cantidad]]*Tabla791767[[#This Row],[Costo Unitario en RD$]]</f>
        <v>4425</v>
      </c>
      <c r="J139" s="13">
        <v>12</v>
      </c>
      <c r="K139" s="1"/>
    </row>
    <row r="140" spans="1:11" ht="18.75" x14ac:dyDescent="0.3">
      <c r="A140" s="7">
        <v>45817</v>
      </c>
      <c r="B140" s="7">
        <v>45817</v>
      </c>
      <c r="C140" s="13"/>
      <c r="D140" s="14" t="s">
        <v>222</v>
      </c>
      <c r="E140" s="10" t="s">
        <v>223</v>
      </c>
      <c r="F140" s="15">
        <v>10</v>
      </c>
      <c r="G140" s="13" t="s">
        <v>27</v>
      </c>
      <c r="H140" s="16">
        <v>442.5</v>
      </c>
      <c r="I140" s="16">
        <f>Tabla791767[[#This Row],[Cantidad]]*Tabla791767[[#This Row],[Costo Unitario en RD$]]</f>
        <v>4425</v>
      </c>
      <c r="J140" s="13">
        <v>15</v>
      </c>
      <c r="K140" s="1"/>
    </row>
    <row r="141" spans="1:11" ht="18.75" x14ac:dyDescent="0.3">
      <c r="A141" s="7">
        <v>45819</v>
      </c>
      <c r="B141" s="7">
        <v>45819</v>
      </c>
      <c r="C141" s="13"/>
      <c r="D141" s="14" t="s">
        <v>58</v>
      </c>
      <c r="E141" s="10" t="s">
        <v>59</v>
      </c>
      <c r="F141" s="11">
        <v>20</v>
      </c>
      <c r="G141" s="13" t="s">
        <v>27</v>
      </c>
      <c r="H141" s="12">
        <v>60</v>
      </c>
      <c r="I141" s="16">
        <f>Tabla791767[[#This Row],[Cantidad]]*Tabla791767[[#This Row],[Costo Unitario en RD$]]</f>
        <v>1200</v>
      </c>
      <c r="J141" s="13">
        <v>96</v>
      </c>
      <c r="K141" s="1"/>
    </row>
    <row r="142" spans="1:11" ht="18.75" x14ac:dyDescent="0.3">
      <c r="A142" s="7">
        <v>45819</v>
      </c>
      <c r="B142" s="7">
        <v>45819</v>
      </c>
      <c r="C142" s="13"/>
      <c r="D142" s="14" t="s">
        <v>224</v>
      </c>
      <c r="E142" s="10" t="s">
        <v>225</v>
      </c>
      <c r="F142" s="15">
        <v>10</v>
      </c>
      <c r="G142" s="13" t="s">
        <v>167</v>
      </c>
      <c r="H142" s="16">
        <v>75.52</v>
      </c>
      <c r="I142" s="16">
        <f>Tabla791767[[#This Row],[Cantidad]]*Tabla791767[[#This Row],[Costo Unitario en RD$]]</f>
        <v>755.19999999999993</v>
      </c>
      <c r="J142" s="13">
        <v>49</v>
      </c>
      <c r="K142" s="1"/>
    </row>
    <row r="143" spans="1:11" ht="18.75" x14ac:dyDescent="0.3">
      <c r="A143" s="7">
        <v>45819</v>
      </c>
      <c r="B143" s="7">
        <v>45819</v>
      </c>
      <c r="C143" s="13"/>
      <c r="D143" s="14" t="s">
        <v>226</v>
      </c>
      <c r="E143" s="10" t="s">
        <v>227</v>
      </c>
      <c r="F143" s="15">
        <v>10</v>
      </c>
      <c r="G143" s="13" t="s">
        <v>27</v>
      </c>
      <c r="H143" s="16">
        <v>76.7</v>
      </c>
      <c r="I143" s="16">
        <f>Tabla791767[[#This Row],[Cantidad]]*Tabla791767[[#This Row],[Costo Unitario en RD$]]</f>
        <v>767</v>
      </c>
      <c r="J143" s="13">
        <v>10</v>
      </c>
      <c r="K143" s="1"/>
    </row>
    <row r="144" spans="1:11" ht="18.75" x14ac:dyDescent="0.3">
      <c r="A144" s="7">
        <v>45819</v>
      </c>
      <c r="B144" s="7">
        <v>45819</v>
      </c>
      <c r="C144" s="13"/>
      <c r="D144" s="14" t="s">
        <v>228</v>
      </c>
      <c r="E144" s="10" t="s">
        <v>229</v>
      </c>
      <c r="F144" s="15">
        <v>32</v>
      </c>
      <c r="G144" s="13" t="s">
        <v>27</v>
      </c>
      <c r="H144" s="16">
        <v>342.2</v>
      </c>
      <c r="I144" s="16">
        <f>Tabla791767[[#This Row],[Cantidad]]*Tabla791767[[#This Row],[Costo Unitario en RD$]]</f>
        <v>10950.4</v>
      </c>
      <c r="J144" s="13">
        <v>32</v>
      </c>
      <c r="K144" s="1"/>
    </row>
    <row r="145" spans="1:11" ht="18.75" x14ac:dyDescent="0.3">
      <c r="A145" s="7">
        <v>45819</v>
      </c>
      <c r="B145" s="7">
        <v>45819</v>
      </c>
      <c r="C145" s="13"/>
      <c r="D145" s="14" t="s">
        <v>230</v>
      </c>
      <c r="E145" s="10" t="s">
        <v>231</v>
      </c>
      <c r="F145" s="15">
        <v>8</v>
      </c>
      <c r="G145" s="13" t="s">
        <v>27</v>
      </c>
      <c r="H145" s="16">
        <v>122.72</v>
      </c>
      <c r="I145" s="16">
        <f>Tabla791767[[#This Row],[Cantidad]]*Tabla791767[[#This Row],[Costo Unitario en RD$]]</f>
        <v>981.76</v>
      </c>
      <c r="J145" s="13">
        <v>3</v>
      </c>
      <c r="K145" s="1"/>
    </row>
    <row r="146" spans="1:11" ht="112.5" x14ac:dyDescent="0.3">
      <c r="A146" s="3" t="s">
        <v>3</v>
      </c>
      <c r="B146" s="3" t="s">
        <v>4</v>
      </c>
      <c r="C146" s="3" t="s">
        <v>5</v>
      </c>
      <c r="D146" s="4" t="s">
        <v>6</v>
      </c>
      <c r="E146" s="3" t="s">
        <v>7</v>
      </c>
      <c r="F146" s="5" t="s">
        <v>8</v>
      </c>
      <c r="G146" s="3" t="s">
        <v>9</v>
      </c>
      <c r="H146" s="6" t="s">
        <v>10</v>
      </c>
      <c r="I146" s="6" t="s">
        <v>11</v>
      </c>
      <c r="J146" s="3" t="s">
        <v>12</v>
      </c>
      <c r="K146" s="1"/>
    </row>
    <row r="147" spans="1:11" ht="18.75" x14ac:dyDescent="0.3">
      <c r="A147" s="7">
        <v>45819</v>
      </c>
      <c r="B147" s="7">
        <v>45819</v>
      </c>
      <c r="C147" s="13"/>
      <c r="D147" s="14" t="s">
        <v>232</v>
      </c>
      <c r="E147" s="10" t="s">
        <v>233</v>
      </c>
      <c r="F147" s="15">
        <v>5</v>
      </c>
      <c r="G147" s="13" t="s">
        <v>27</v>
      </c>
      <c r="H147" s="16">
        <v>138.828</v>
      </c>
      <c r="I147" s="12">
        <f>Tabla79176720[[#This Row],[Cantidad]]*Tabla79176720[[#This Row],[Costo Unitario en RD$]]</f>
        <v>694.14</v>
      </c>
      <c r="J147" s="8">
        <v>8</v>
      </c>
      <c r="K147" s="1"/>
    </row>
    <row r="148" spans="1:11" ht="18.75" x14ac:dyDescent="0.3">
      <c r="A148" s="7">
        <v>45819</v>
      </c>
      <c r="B148" s="7">
        <v>45819</v>
      </c>
      <c r="C148" s="8"/>
      <c r="D148" s="14" t="s">
        <v>182</v>
      </c>
      <c r="E148" s="1" t="s">
        <v>183</v>
      </c>
      <c r="F148" s="15">
        <v>16</v>
      </c>
      <c r="G148" s="13" t="s">
        <v>77</v>
      </c>
      <c r="H148" s="12">
        <v>637.20000000000005</v>
      </c>
      <c r="I148" s="12">
        <f>Tabla79176720[[#This Row],[Cantidad]]*Tabla79176720[[#This Row],[Costo Unitario en RD$]]</f>
        <v>10195.200000000001</v>
      </c>
      <c r="J148" s="8">
        <v>64</v>
      </c>
      <c r="K148" s="1"/>
    </row>
    <row r="149" spans="1:11" ht="18.75" x14ac:dyDescent="0.3">
      <c r="A149" s="7">
        <v>45819</v>
      </c>
      <c r="B149" s="7">
        <v>45819</v>
      </c>
      <c r="C149" s="13"/>
      <c r="D149" s="14" t="s">
        <v>234</v>
      </c>
      <c r="E149" s="10" t="s">
        <v>235</v>
      </c>
      <c r="F149" s="15">
        <v>7</v>
      </c>
      <c r="G149" s="13" t="s">
        <v>20</v>
      </c>
      <c r="H149" s="16">
        <v>966.42</v>
      </c>
      <c r="I149" s="16">
        <f>Tabla79176720[[#This Row],[Cantidad]]*Tabla79176720[[#This Row],[Costo Unitario en RD$]]</f>
        <v>6764.94</v>
      </c>
      <c r="J149" s="13">
        <v>6</v>
      </c>
      <c r="K149" s="1"/>
    </row>
    <row r="150" spans="1:11" ht="18.75" x14ac:dyDescent="0.3">
      <c r="A150" s="7">
        <v>45819</v>
      </c>
      <c r="B150" s="7">
        <v>45819</v>
      </c>
      <c r="C150" s="13"/>
      <c r="D150" s="14" t="s">
        <v>236</v>
      </c>
      <c r="E150" s="10" t="s">
        <v>237</v>
      </c>
      <c r="F150" s="15">
        <v>50</v>
      </c>
      <c r="G150" s="13" t="s">
        <v>27</v>
      </c>
      <c r="H150" s="16">
        <v>30.68</v>
      </c>
      <c r="I150" s="16">
        <f>Tabla79176720[[#This Row],[Cantidad]]*Tabla79176720[[#This Row],[Costo Unitario en RD$]]</f>
        <v>1534</v>
      </c>
      <c r="J150" s="13">
        <v>106</v>
      </c>
      <c r="K150" s="1"/>
    </row>
    <row r="151" spans="1:11" ht="18.75" x14ac:dyDescent="0.3">
      <c r="A151" s="7">
        <v>45819</v>
      </c>
      <c r="B151" s="7">
        <v>45819</v>
      </c>
      <c r="C151" s="13"/>
      <c r="D151" s="14" t="s">
        <v>238</v>
      </c>
      <c r="E151" s="10" t="s">
        <v>239</v>
      </c>
      <c r="F151" s="15">
        <v>15</v>
      </c>
      <c r="G151" s="13" t="s">
        <v>27</v>
      </c>
      <c r="H151" s="16">
        <v>3528.2</v>
      </c>
      <c r="I151" s="16">
        <f>Tabla79176720[[#This Row],[Cantidad]]*Tabla79176720[[#This Row],[Costo Unitario en RD$]]</f>
        <v>52923</v>
      </c>
      <c r="J151" s="13">
        <v>12</v>
      </c>
      <c r="K151" s="1"/>
    </row>
    <row r="152" spans="1:11" ht="18.75" x14ac:dyDescent="0.3">
      <c r="A152" s="7">
        <v>45819</v>
      </c>
      <c r="B152" s="7">
        <v>45819</v>
      </c>
      <c r="C152" s="13"/>
      <c r="D152" s="14" t="s">
        <v>240</v>
      </c>
      <c r="E152" s="10" t="s">
        <v>241</v>
      </c>
      <c r="F152" s="15">
        <v>1</v>
      </c>
      <c r="G152" s="13" t="s">
        <v>27</v>
      </c>
      <c r="H152" s="16">
        <v>4944.2</v>
      </c>
      <c r="I152" s="16">
        <f>Tabla79176720[[#This Row],[Cantidad]]*Tabla79176720[[#This Row],[Costo Unitario en RD$]]</f>
        <v>4944.2</v>
      </c>
      <c r="J152" s="13">
        <v>0</v>
      </c>
      <c r="K152" s="1"/>
    </row>
    <row r="153" spans="1:11" ht="18.75" x14ac:dyDescent="0.3">
      <c r="A153" s="7">
        <v>45819</v>
      </c>
      <c r="B153" s="7">
        <v>45819</v>
      </c>
      <c r="C153" s="13"/>
      <c r="D153" s="14" t="s">
        <v>242</v>
      </c>
      <c r="E153" s="10" t="s">
        <v>243</v>
      </c>
      <c r="F153" s="15">
        <v>3</v>
      </c>
      <c r="G153" s="13" t="s">
        <v>27</v>
      </c>
      <c r="H153" s="16">
        <v>5298.2</v>
      </c>
      <c r="I153" s="16">
        <f>Tabla79176720[[#This Row],[Cantidad]]*Tabla79176720[[#This Row],[Costo Unitario en RD$]]</f>
        <v>15894.599999999999</v>
      </c>
      <c r="J153" s="13">
        <v>3</v>
      </c>
      <c r="K153" s="1"/>
    </row>
    <row r="154" spans="1:11" ht="18.75" x14ac:dyDescent="0.3">
      <c r="A154" s="7">
        <v>45819</v>
      </c>
      <c r="B154" s="7">
        <v>45819</v>
      </c>
      <c r="C154" s="13"/>
      <c r="D154" s="14" t="s">
        <v>244</v>
      </c>
      <c r="E154" s="10" t="s">
        <v>245</v>
      </c>
      <c r="F154" s="15">
        <v>2</v>
      </c>
      <c r="G154" s="13" t="s">
        <v>27</v>
      </c>
      <c r="H154" s="16">
        <v>4236.2</v>
      </c>
      <c r="I154" s="16">
        <f>Tabla79176720[[#This Row],[Cantidad]]*Tabla79176720[[#This Row],[Costo Unitario en RD$]]</f>
        <v>8472.4</v>
      </c>
      <c r="J154" s="13">
        <v>0</v>
      </c>
      <c r="K154" s="1"/>
    </row>
    <row r="155" spans="1:11" ht="18.75" x14ac:dyDescent="0.3">
      <c r="A155" s="7">
        <v>45819</v>
      </c>
      <c r="B155" s="7">
        <v>45819</v>
      </c>
      <c r="C155" s="13"/>
      <c r="D155" s="14" t="s">
        <v>246</v>
      </c>
      <c r="E155" s="10" t="s">
        <v>247</v>
      </c>
      <c r="F155" s="15">
        <v>1</v>
      </c>
      <c r="G155" s="13" t="s">
        <v>27</v>
      </c>
      <c r="H155" s="16">
        <v>4944.2</v>
      </c>
      <c r="I155" s="16">
        <f>Tabla79176720[[#This Row],[Cantidad]]*Tabla79176720[[#This Row],[Costo Unitario en RD$]]</f>
        <v>4944.2</v>
      </c>
      <c r="J155" s="13">
        <v>0</v>
      </c>
      <c r="K155" s="1"/>
    </row>
    <row r="156" spans="1:11" ht="18.75" x14ac:dyDescent="0.3">
      <c r="A156" s="7">
        <v>45819</v>
      </c>
      <c r="B156" s="7">
        <v>45819</v>
      </c>
      <c r="C156" s="13"/>
      <c r="D156" s="14" t="s">
        <v>248</v>
      </c>
      <c r="E156" s="10" t="s">
        <v>249</v>
      </c>
      <c r="F156" s="15">
        <v>100</v>
      </c>
      <c r="G156" s="13" t="s">
        <v>27</v>
      </c>
      <c r="H156" s="16">
        <v>25.110399999999998</v>
      </c>
      <c r="I156" s="16">
        <f>Tabla79176720[[#This Row],[Cantidad]]*Tabla79176720[[#This Row],[Costo Unitario en RD$]]</f>
        <v>2511.04</v>
      </c>
      <c r="J156" s="13">
        <v>100</v>
      </c>
      <c r="K156" s="1"/>
    </row>
    <row r="157" spans="1:11" ht="18.75" x14ac:dyDescent="0.3">
      <c r="A157" s="7">
        <v>45819</v>
      </c>
      <c r="B157" s="7">
        <v>45819</v>
      </c>
      <c r="C157" s="13"/>
      <c r="D157" s="14" t="s">
        <v>250</v>
      </c>
      <c r="E157" s="10" t="s">
        <v>251</v>
      </c>
      <c r="F157" s="15">
        <v>3</v>
      </c>
      <c r="G157" s="13" t="s">
        <v>27</v>
      </c>
      <c r="H157" s="16">
        <v>342.2</v>
      </c>
      <c r="I157" s="16">
        <f>Tabla79176720[[#This Row],[Cantidad]]*Tabla79176720[[#This Row],[Costo Unitario en RD$]]</f>
        <v>1026.5999999999999</v>
      </c>
      <c r="J157" s="13">
        <v>3</v>
      </c>
      <c r="K157" s="1"/>
    </row>
    <row r="158" spans="1:11" ht="18.75" x14ac:dyDescent="0.3">
      <c r="A158" s="7">
        <v>45819</v>
      </c>
      <c r="B158" s="7">
        <v>45819</v>
      </c>
      <c r="C158" s="13"/>
      <c r="D158" s="14" t="s">
        <v>252</v>
      </c>
      <c r="E158" s="10" t="s">
        <v>253</v>
      </c>
      <c r="F158" s="11">
        <v>160</v>
      </c>
      <c r="G158" s="8" t="s">
        <v>27</v>
      </c>
      <c r="H158" s="12">
        <v>224.2</v>
      </c>
      <c r="I158" s="16">
        <f>Tabla79176720[[#This Row],[Cantidad]]*Tabla79176720[[#This Row],[Costo Unitario en RD$]]</f>
        <v>35872</v>
      </c>
      <c r="J158" s="13">
        <v>163</v>
      </c>
      <c r="K158" s="1"/>
    </row>
    <row r="159" spans="1:11" ht="18.75" x14ac:dyDescent="0.3">
      <c r="A159" s="7">
        <v>45819</v>
      </c>
      <c r="B159" s="7">
        <v>45819</v>
      </c>
      <c r="C159" s="13"/>
      <c r="D159" s="14" t="s">
        <v>254</v>
      </c>
      <c r="E159" s="10" t="s">
        <v>255</v>
      </c>
      <c r="F159" s="15">
        <v>300</v>
      </c>
      <c r="G159" s="13" t="s">
        <v>27</v>
      </c>
      <c r="H159" s="16">
        <v>53.1</v>
      </c>
      <c r="I159" s="16">
        <f>Tabla79176720[[#This Row],[Cantidad]]*Tabla79176720[[#This Row],[Costo Unitario en RD$]]</f>
        <v>15930</v>
      </c>
      <c r="J159" s="13">
        <v>240</v>
      </c>
      <c r="K159" s="1"/>
    </row>
    <row r="160" spans="1:11" ht="18.75" x14ac:dyDescent="0.3">
      <c r="A160" s="7">
        <v>45819</v>
      </c>
      <c r="B160" s="7">
        <v>45819</v>
      </c>
      <c r="C160" s="13"/>
      <c r="D160" s="14" t="s">
        <v>256</v>
      </c>
      <c r="E160" s="10" t="s">
        <v>257</v>
      </c>
      <c r="F160" s="11">
        <v>2</v>
      </c>
      <c r="G160" s="13" t="s">
        <v>27</v>
      </c>
      <c r="H160" s="12">
        <v>472</v>
      </c>
      <c r="I160" s="16">
        <f>Tabla79176720[[#This Row],[Cantidad]]*Tabla79176720[[#This Row],[Costo Unitario en RD$]]</f>
        <v>944</v>
      </c>
      <c r="J160" s="13">
        <v>1</v>
      </c>
      <c r="K160" s="1"/>
    </row>
    <row r="161" spans="1:11" ht="18.75" x14ac:dyDescent="0.3">
      <c r="A161" s="7">
        <v>45819</v>
      </c>
      <c r="B161" s="7">
        <v>45819</v>
      </c>
      <c r="C161" s="13"/>
      <c r="D161" s="14" t="s">
        <v>258</v>
      </c>
      <c r="E161" s="10" t="s">
        <v>259</v>
      </c>
      <c r="F161" s="15">
        <v>1</v>
      </c>
      <c r="G161" s="13" t="s">
        <v>27</v>
      </c>
      <c r="H161" s="16">
        <v>4944.2</v>
      </c>
      <c r="I161" s="16">
        <f>Tabla79176720[[#This Row],[Cantidad]]*Tabla79176720[[#This Row],[Costo Unitario en RD$]]</f>
        <v>4944.2</v>
      </c>
      <c r="J161" s="13">
        <v>0</v>
      </c>
      <c r="K161" s="1"/>
    </row>
    <row r="162" spans="1:11" ht="18.75" x14ac:dyDescent="0.3">
      <c r="A162" s="7">
        <v>45819</v>
      </c>
      <c r="B162" s="7">
        <v>45819</v>
      </c>
      <c r="C162" s="13"/>
      <c r="D162" s="14" t="s">
        <v>260</v>
      </c>
      <c r="E162" s="10" t="s">
        <v>261</v>
      </c>
      <c r="F162" s="15">
        <v>10</v>
      </c>
      <c r="G162" s="13" t="s">
        <v>27</v>
      </c>
      <c r="H162" s="16">
        <v>129.80000000000001</v>
      </c>
      <c r="I162" s="16">
        <f>Tabla79176720[[#This Row],[Cantidad]]*Tabla79176720[[#This Row],[Costo Unitario en RD$]]</f>
        <v>1298</v>
      </c>
      <c r="J162" s="13">
        <v>10</v>
      </c>
      <c r="K162" s="1"/>
    </row>
    <row r="163" spans="1:11" ht="18.75" x14ac:dyDescent="0.3">
      <c r="A163" s="7">
        <v>45819</v>
      </c>
      <c r="B163" s="7">
        <v>45819</v>
      </c>
      <c r="C163" s="13"/>
      <c r="D163" s="14" t="s">
        <v>262</v>
      </c>
      <c r="E163" s="10" t="s">
        <v>263</v>
      </c>
      <c r="F163" s="15">
        <v>15</v>
      </c>
      <c r="G163" s="13" t="s">
        <v>27</v>
      </c>
      <c r="H163" s="16">
        <v>578.20000000000005</v>
      </c>
      <c r="I163" s="16">
        <f>Tabla79176720[[#This Row],[Cantidad]]*Tabla79176720[[#This Row],[Costo Unitario en RD$]]</f>
        <v>8673</v>
      </c>
      <c r="J163" s="13">
        <v>28</v>
      </c>
      <c r="K163" s="1"/>
    </row>
    <row r="164" spans="1:11" ht="18.75" x14ac:dyDescent="0.3">
      <c r="A164" s="7">
        <v>45819</v>
      </c>
      <c r="B164" s="7">
        <v>45819</v>
      </c>
      <c r="C164" s="13"/>
      <c r="D164" s="14" t="s">
        <v>264</v>
      </c>
      <c r="E164" s="10" t="s">
        <v>265</v>
      </c>
      <c r="F164" s="15">
        <v>300</v>
      </c>
      <c r="G164" s="13" t="s">
        <v>27</v>
      </c>
      <c r="H164" s="16">
        <v>4.6020000000000003</v>
      </c>
      <c r="I164" s="16">
        <f>Tabla79176720[[#This Row],[Cantidad]]*Tabla79176720[[#This Row],[Costo Unitario en RD$]]</f>
        <v>1380.6000000000001</v>
      </c>
      <c r="J164" s="13">
        <v>528</v>
      </c>
      <c r="K164" s="1"/>
    </row>
    <row r="165" spans="1:11" ht="112.5" x14ac:dyDescent="0.3">
      <c r="A165" s="3" t="s">
        <v>3</v>
      </c>
      <c r="B165" s="3" t="s">
        <v>4</v>
      </c>
      <c r="C165" s="3" t="s">
        <v>5</v>
      </c>
      <c r="D165" s="4" t="s">
        <v>6</v>
      </c>
      <c r="E165" s="3" t="s">
        <v>7</v>
      </c>
      <c r="F165" s="5" t="s">
        <v>8</v>
      </c>
      <c r="G165" s="3" t="s">
        <v>9</v>
      </c>
      <c r="H165" s="6" t="s">
        <v>10</v>
      </c>
      <c r="I165" s="6" t="s">
        <v>11</v>
      </c>
      <c r="J165" s="3" t="s">
        <v>12</v>
      </c>
      <c r="K165" s="1"/>
    </row>
    <row r="166" spans="1:11" ht="18.75" x14ac:dyDescent="0.3">
      <c r="A166" s="7">
        <v>45819</v>
      </c>
      <c r="B166" s="7">
        <v>45819</v>
      </c>
      <c r="C166" s="8"/>
      <c r="D166" s="9" t="s">
        <v>266</v>
      </c>
      <c r="E166" s="10" t="s">
        <v>267</v>
      </c>
      <c r="F166" s="11">
        <v>50</v>
      </c>
      <c r="G166" s="8" t="s">
        <v>27</v>
      </c>
      <c r="H166" s="12">
        <v>34.22</v>
      </c>
      <c r="I166" s="12">
        <f>Tabla7917672021[[#This Row],[Cantidad]]*Tabla7917672021[[#This Row],[Costo Unitario en RD$]]</f>
        <v>1711</v>
      </c>
      <c r="J166" s="8">
        <v>34</v>
      </c>
      <c r="K166" s="1"/>
    </row>
    <row r="167" spans="1:11" ht="18.75" x14ac:dyDescent="0.3">
      <c r="A167" s="7">
        <v>45819</v>
      </c>
      <c r="B167" s="7">
        <v>45819</v>
      </c>
      <c r="C167" s="8"/>
      <c r="D167" s="14" t="s">
        <v>268</v>
      </c>
      <c r="E167" s="10" t="s">
        <v>269</v>
      </c>
      <c r="F167" s="11">
        <v>15</v>
      </c>
      <c r="G167" s="8" t="s">
        <v>27</v>
      </c>
      <c r="H167" s="12">
        <v>95.58</v>
      </c>
      <c r="I167" s="12">
        <f>Tabla7917672021[[#This Row],[Cantidad]]*Tabla7917672021[[#This Row],[Costo Unitario en RD$]]</f>
        <v>1433.7</v>
      </c>
      <c r="J167" s="8">
        <v>13</v>
      </c>
      <c r="K167" s="1"/>
    </row>
    <row r="168" spans="1:11" ht="18.75" x14ac:dyDescent="0.3">
      <c r="A168" s="7">
        <v>45819</v>
      </c>
      <c r="B168" s="7">
        <v>45819</v>
      </c>
      <c r="C168" s="13"/>
      <c r="D168" s="14" t="s">
        <v>270</v>
      </c>
      <c r="E168" s="10" t="s">
        <v>271</v>
      </c>
      <c r="F168" s="15">
        <v>20</v>
      </c>
      <c r="G168" s="13" t="s">
        <v>27</v>
      </c>
      <c r="H168" s="16">
        <v>46.02</v>
      </c>
      <c r="I168" s="16">
        <f>Tabla7917672021[[#This Row],[Cantidad]]*Tabla7917672021[[#This Row],[Costo Unitario en RD$]]</f>
        <v>920.40000000000009</v>
      </c>
      <c r="J168" s="13">
        <v>20</v>
      </c>
      <c r="K168" s="1"/>
    </row>
    <row r="169" spans="1:11" ht="18.75" x14ac:dyDescent="0.3">
      <c r="A169" s="7">
        <v>45821</v>
      </c>
      <c r="B169" s="7">
        <v>45821</v>
      </c>
      <c r="C169" s="13"/>
      <c r="D169" s="14" t="s">
        <v>272</v>
      </c>
      <c r="E169" s="10" t="s">
        <v>273</v>
      </c>
      <c r="F169" s="15">
        <v>400</v>
      </c>
      <c r="G169" s="13" t="s">
        <v>27</v>
      </c>
      <c r="H169" s="16">
        <v>271.39999999999998</v>
      </c>
      <c r="I169" s="16">
        <f>Tabla7917672021[[#This Row],[Cantidad]]*Tabla7917672021[[#This Row],[Costo Unitario en RD$]]</f>
        <v>108559.99999999999</v>
      </c>
      <c r="J169" s="13">
        <v>400</v>
      </c>
      <c r="K169" s="1"/>
    </row>
    <row r="170" spans="1:11" ht="18.75" x14ac:dyDescent="0.3">
      <c r="A170" s="7">
        <v>45821</v>
      </c>
      <c r="B170" s="7">
        <v>45821</v>
      </c>
      <c r="C170" s="13"/>
      <c r="D170" s="14" t="s">
        <v>274</v>
      </c>
      <c r="E170" s="10" t="s">
        <v>275</v>
      </c>
      <c r="F170" s="15">
        <v>300</v>
      </c>
      <c r="G170" s="13" t="s">
        <v>27</v>
      </c>
      <c r="H170" s="16">
        <v>271.39999999999998</v>
      </c>
      <c r="I170" s="16">
        <f>Tabla7917672021[[#This Row],[Cantidad]]*Tabla7917672021[[#This Row],[Costo Unitario en RD$]]</f>
        <v>81420</v>
      </c>
      <c r="J170" s="13">
        <v>311</v>
      </c>
      <c r="K170" s="1"/>
    </row>
    <row r="171" spans="1:11" ht="18.75" x14ac:dyDescent="0.3">
      <c r="A171" s="7">
        <v>45821</v>
      </c>
      <c r="B171" s="7">
        <v>45821</v>
      </c>
      <c r="C171" s="13"/>
      <c r="D171" s="14" t="s">
        <v>276</v>
      </c>
      <c r="E171" s="10" t="s">
        <v>277</v>
      </c>
      <c r="F171" s="15">
        <v>350</v>
      </c>
      <c r="G171" s="13" t="s">
        <v>27</v>
      </c>
      <c r="H171" s="16">
        <v>271.39999999999998</v>
      </c>
      <c r="I171" s="16">
        <f>Tabla7917672021[[#This Row],[Cantidad]]*Tabla7917672021[[#This Row],[Costo Unitario en RD$]]</f>
        <v>94989.999999999985</v>
      </c>
      <c r="J171" s="13">
        <v>350</v>
      </c>
      <c r="K171" s="1"/>
    </row>
    <row r="172" spans="1:11" ht="18.75" x14ac:dyDescent="0.3">
      <c r="A172" s="7">
        <v>45821</v>
      </c>
      <c r="B172" s="7">
        <v>45821</v>
      </c>
      <c r="C172" s="13"/>
      <c r="D172" s="14" t="s">
        <v>278</v>
      </c>
      <c r="E172" s="10" t="s">
        <v>279</v>
      </c>
      <c r="F172" s="15">
        <v>200</v>
      </c>
      <c r="G172" s="13" t="s">
        <v>27</v>
      </c>
      <c r="H172" s="16">
        <v>304.99880000000002</v>
      </c>
      <c r="I172" s="16">
        <f>Tabla7917672021[[#This Row],[Cantidad]]*Tabla7917672021[[#This Row],[Costo Unitario en RD$]]</f>
        <v>60999.76</v>
      </c>
      <c r="J172" s="13">
        <v>169</v>
      </c>
      <c r="K172" s="1"/>
    </row>
    <row r="173" spans="1:11" ht="37.5" x14ac:dyDescent="0.3">
      <c r="A173" s="7">
        <v>45821</v>
      </c>
      <c r="B173" s="7">
        <v>45821</v>
      </c>
      <c r="C173" s="13"/>
      <c r="D173" s="14" t="s">
        <v>280</v>
      </c>
      <c r="E173" s="10" t="s">
        <v>281</v>
      </c>
      <c r="F173" s="15">
        <v>2</v>
      </c>
      <c r="G173" s="13" t="s">
        <v>27</v>
      </c>
      <c r="H173" s="16">
        <v>938.1</v>
      </c>
      <c r="I173" s="16">
        <f>Tabla7917672021[[#This Row],[Cantidad]]*Tabla7917672021[[#This Row],[Costo Unitario en RD$]]</f>
        <v>1876.2</v>
      </c>
      <c r="J173" s="13">
        <v>2</v>
      </c>
      <c r="K173" s="1"/>
    </row>
    <row r="174" spans="1:11" ht="18.75" x14ac:dyDescent="0.3">
      <c r="A174" s="7">
        <v>45824</v>
      </c>
      <c r="B174" s="7">
        <v>45824</v>
      </c>
      <c r="C174" s="13"/>
      <c r="D174" s="14" t="s">
        <v>58</v>
      </c>
      <c r="E174" s="10" t="s">
        <v>59</v>
      </c>
      <c r="F174" s="11">
        <v>18</v>
      </c>
      <c r="G174" s="13" t="s">
        <v>27</v>
      </c>
      <c r="H174" s="12">
        <v>60</v>
      </c>
      <c r="I174" s="16">
        <f>Tabla7917672021[[#This Row],[Cantidad]]*Tabla7917672021[[#This Row],[Costo Unitario en RD$]]</f>
        <v>1080</v>
      </c>
      <c r="J174" s="13">
        <v>68</v>
      </c>
      <c r="K174" s="1"/>
    </row>
    <row r="175" spans="1:11" ht="18.75" x14ac:dyDescent="0.3">
      <c r="A175" s="7">
        <v>45826</v>
      </c>
      <c r="B175" s="7">
        <v>45826</v>
      </c>
      <c r="C175" s="13"/>
      <c r="D175" s="14" t="s">
        <v>282</v>
      </c>
      <c r="E175" s="10" t="s">
        <v>283</v>
      </c>
      <c r="F175" s="15">
        <v>876</v>
      </c>
      <c r="G175" s="13" t="s">
        <v>27</v>
      </c>
      <c r="H175" s="16">
        <v>485</v>
      </c>
      <c r="I175" s="16">
        <f>Tabla7917672021[[#This Row],[Cantidad]]*Tabla7917672021[[#This Row],[Costo Unitario en RD$]]</f>
        <v>424860</v>
      </c>
      <c r="J175" s="13">
        <v>2225</v>
      </c>
      <c r="K175" s="1"/>
    </row>
    <row r="176" spans="1:11" ht="18.75" x14ac:dyDescent="0.3">
      <c r="A176" s="7">
        <v>45826</v>
      </c>
      <c r="B176" s="7">
        <v>45826</v>
      </c>
      <c r="C176" s="13"/>
      <c r="D176" s="14" t="s">
        <v>284</v>
      </c>
      <c r="E176" s="10" t="s">
        <v>285</v>
      </c>
      <c r="F176" s="15">
        <v>1275</v>
      </c>
      <c r="G176" s="13" t="s">
        <v>27</v>
      </c>
      <c r="H176" s="16">
        <v>250</v>
      </c>
      <c r="I176" s="16">
        <f>Tabla7917672021[[#This Row],[Cantidad]]*Tabla7917672021[[#This Row],[Costo Unitario en RD$]]</f>
        <v>318750</v>
      </c>
      <c r="J176" s="13">
        <v>1871</v>
      </c>
      <c r="K176" s="1"/>
    </row>
    <row r="177" spans="1:11" ht="18.75" x14ac:dyDescent="0.3">
      <c r="A177" s="7">
        <v>45826</v>
      </c>
      <c r="B177" s="7">
        <v>45826</v>
      </c>
      <c r="C177" s="13"/>
      <c r="D177" s="14" t="s">
        <v>286</v>
      </c>
      <c r="E177" s="10" t="s">
        <v>287</v>
      </c>
      <c r="F177" s="11">
        <v>1600</v>
      </c>
      <c r="G177" s="8" t="s">
        <v>27</v>
      </c>
      <c r="H177" s="12">
        <v>130</v>
      </c>
      <c r="I177" s="16">
        <f>Tabla7917672021[[#This Row],[Cantidad]]*Tabla7917672021[[#This Row],[Costo Unitario en RD$]]</f>
        <v>208000</v>
      </c>
      <c r="J177" s="13">
        <v>1500</v>
      </c>
      <c r="K177" s="1"/>
    </row>
    <row r="178" spans="1:11" ht="18.75" x14ac:dyDescent="0.3">
      <c r="A178" s="7">
        <v>45826</v>
      </c>
      <c r="B178" s="7">
        <v>45826</v>
      </c>
      <c r="C178" s="13"/>
      <c r="D178" s="14" t="s">
        <v>288</v>
      </c>
      <c r="E178" s="10" t="s">
        <v>289</v>
      </c>
      <c r="F178" s="15">
        <v>1233</v>
      </c>
      <c r="G178" s="13" t="s">
        <v>27</v>
      </c>
      <c r="H178" s="16">
        <v>150</v>
      </c>
      <c r="I178" s="16">
        <f>Tabla7917672021[[#This Row],[Cantidad]]*Tabla7917672021[[#This Row],[Costo Unitario en RD$]]</f>
        <v>184950</v>
      </c>
      <c r="J178" s="13">
        <v>1232</v>
      </c>
      <c r="K178" s="1"/>
    </row>
    <row r="179" spans="1:11" ht="18.75" x14ac:dyDescent="0.3">
      <c r="A179" s="7">
        <v>45826</v>
      </c>
      <c r="B179" s="7">
        <v>45826</v>
      </c>
      <c r="C179" s="13"/>
      <c r="D179" s="14" t="s">
        <v>290</v>
      </c>
      <c r="E179" s="10" t="s">
        <v>291</v>
      </c>
      <c r="F179" s="11">
        <v>2600</v>
      </c>
      <c r="G179" s="13" t="s">
        <v>27</v>
      </c>
      <c r="H179" s="12">
        <v>125</v>
      </c>
      <c r="I179" s="16">
        <f>Tabla7917672021[[#This Row],[Cantidad]]*Tabla7917672021[[#This Row],[Costo Unitario en RD$]]</f>
        <v>325000</v>
      </c>
      <c r="J179" s="13">
        <v>2450</v>
      </c>
      <c r="K179" s="1"/>
    </row>
    <row r="180" spans="1:11" ht="18.75" x14ac:dyDescent="0.3">
      <c r="A180" s="7">
        <v>45826</v>
      </c>
      <c r="B180" s="7">
        <v>45826</v>
      </c>
      <c r="C180" s="13"/>
      <c r="D180" s="14" t="s">
        <v>292</v>
      </c>
      <c r="E180" s="10" t="s">
        <v>293</v>
      </c>
      <c r="F180" s="15">
        <v>2</v>
      </c>
      <c r="G180" s="13" t="s">
        <v>27</v>
      </c>
      <c r="H180" s="16">
        <v>8895</v>
      </c>
      <c r="I180" s="16">
        <f>Tabla7917672021[[#This Row],[Cantidad]]*Tabla7917672021[[#This Row],[Costo Unitario en RD$]]</f>
        <v>17790</v>
      </c>
      <c r="J180" s="13">
        <v>0</v>
      </c>
      <c r="K180" s="1"/>
    </row>
    <row r="181" spans="1:11" ht="18.75" x14ac:dyDescent="0.3">
      <c r="A181" s="7">
        <v>45826</v>
      </c>
      <c r="B181" s="7">
        <v>45826</v>
      </c>
      <c r="C181" s="13"/>
      <c r="D181" s="14" t="s">
        <v>294</v>
      </c>
      <c r="E181" s="10" t="s">
        <v>295</v>
      </c>
      <c r="F181" s="15">
        <v>2</v>
      </c>
      <c r="G181" s="13" t="s">
        <v>27</v>
      </c>
      <c r="H181" s="16">
        <v>5985</v>
      </c>
      <c r="I181" s="16">
        <f>Tabla7917672021[[#This Row],[Cantidad]]*Tabla7917672021[[#This Row],[Costo Unitario en RD$]]</f>
        <v>11970</v>
      </c>
      <c r="J181" s="13">
        <v>0</v>
      </c>
      <c r="K181" s="1"/>
    </row>
    <row r="182" spans="1:11" ht="18.75" x14ac:dyDescent="0.3">
      <c r="A182" s="7">
        <v>45826</v>
      </c>
      <c r="B182" s="7">
        <v>45826</v>
      </c>
      <c r="C182" s="13"/>
      <c r="D182" s="14" t="s">
        <v>296</v>
      </c>
      <c r="E182" s="10" t="s">
        <v>297</v>
      </c>
      <c r="F182" s="15">
        <v>1</v>
      </c>
      <c r="G182" s="13" t="s">
        <v>27</v>
      </c>
      <c r="H182" s="16">
        <v>6164</v>
      </c>
      <c r="I182" s="16">
        <f>Tabla7917672021[[#This Row],[Cantidad]]*Tabla7917672021[[#This Row],[Costo Unitario en RD$]]</f>
        <v>6164</v>
      </c>
      <c r="J182" s="13">
        <v>0</v>
      </c>
      <c r="K182" s="1"/>
    </row>
    <row r="183" spans="1:11" ht="18.75" x14ac:dyDescent="0.3">
      <c r="A183" s="7">
        <v>45826</v>
      </c>
      <c r="B183" s="7">
        <v>45826</v>
      </c>
      <c r="C183" s="13"/>
      <c r="D183" s="14" t="s">
        <v>298</v>
      </c>
      <c r="E183" s="10" t="s">
        <v>299</v>
      </c>
      <c r="F183" s="15">
        <v>14</v>
      </c>
      <c r="G183" s="13" t="s">
        <v>27</v>
      </c>
      <c r="H183" s="16">
        <v>10700</v>
      </c>
      <c r="I183" s="16">
        <f>Tabla7917672021[[#This Row],[Cantidad]]*Tabla7917672021[[#This Row],[Costo Unitario en RD$]]</f>
        <v>149800</v>
      </c>
      <c r="J183" s="13">
        <v>0</v>
      </c>
      <c r="K183" s="1"/>
    </row>
    <row r="184" spans="1:11" ht="112.5" x14ac:dyDescent="0.3">
      <c r="A184" s="3" t="s">
        <v>3</v>
      </c>
      <c r="B184" s="3" t="s">
        <v>4</v>
      </c>
      <c r="C184" s="3" t="s">
        <v>5</v>
      </c>
      <c r="D184" s="4" t="s">
        <v>6</v>
      </c>
      <c r="E184" s="3" t="s">
        <v>7</v>
      </c>
      <c r="F184" s="5" t="s">
        <v>8</v>
      </c>
      <c r="G184" s="3" t="s">
        <v>9</v>
      </c>
      <c r="H184" s="6" t="s">
        <v>10</v>
      </c>
      <c r="I184" s="6" t="s">
        <v>11</v>
      </c>
      <c r="J184" s="3" t="s">
        <v>12</v>
      </c>
      <c r="K184" s="1"/>
    </row>
    <row r="185" spans="1:11" ht="18.75" x14ac:dyDescent="0.3">
      <c r="A185" s="7">
        <v>45826</v>
      </c>
      <c r="B185" s="7">
        <v>45826</v>
      </c>
      <c r="C185" s="8"/>
      <c r="D185" s="9" t="s">
        <v>300</v>
      </c>
      <c r="E185" s="10" t="s">
        <v>301</v>
      </c>
      <c r="F185" s="11">
        <v>4</v>
      </c>
      <c r="G185" s="8" t="s">
        <v>27</v>
      </c>
      <c r="H185" s="12">
        <v>9275</v>
      </c>
      <c r="I185" s="12">
        <f>Tabla7917672022[[#This Row],[Cantidad]]*Tabla7917672022[[#This Row],[Costo Unitario en RD$]]</f>
        <v>37100</v>
      </c>
      <c r="J185" s="8">
        <v>0</v>
      </c>
      <c r="K185" s="1"/>
    </row>
    <row r="186" spans="1:11" ht="18.75" x14ac:dyDescent="0.3">
      <c r="A186" s="7">
        <v>45826</v>
      </c>
      <c r="B186" s="7">
        <v>45826</v>
      </c>
      <c r="C186" s="8"/>
      <c r="D186" s="14" t="s">
        <v>302</v>
      </c>
      <c r="E186" s="10" t="s">
        <v>303</v>
      </c>
      <c r="F186" s="11">
        <v>2</v>
      </c>
      <c r="G186" s="8" t="s">
        <v>27</v>
      </c>
      <c r="H186" s="12">
        <v>9240</v>
      </c>
      <c r="I186" s="12">
        <f>Tabla7917672022[[#This Row],[Cantidad]]*Tabla7917672022[[#This Row],[Costo Unitario en RD$]]</f>
        <v>18480</v>
      </c>
      <c r="J186" s="8">
        <v>0</v>
      </c>
      <c r="K186" s="1"/>
    </row>
    <row r="187" spans="1:11" ht="18.75" x14ac:dyDescent="0.3">
      <c r="A187" s="7">
        <v>45826</v>
      </c>
      <c r="B187" s="7">
        <v>45826</v>
      </c>
      <c r="C187" s="13"/>
      <c r="D187" s="14" t="s">
        <v>304</v>
      </c>
      <c r="E187" s="10" t="s">
        <v>305</v>
      </c>
      <c r="F187" s="15">
        <v>14</v>
      </c>
      <c r="G187" s="13" t="s">
        <v>27</v>
      </c>
      <c r="H187" s="16">
        <v>46814.12</v>
      </c>
      <c r="I187" s="16">
        <f>Tabla7917672022[[#This Row],[Cantidad]]*Tabla7917672022[[#This Row],[Costo Unitario en RD$]]</f>
        <v>655397.68000000005</v>
      </c>
      <c r="J187" s="13">
        <v>0</v>
      </c>
      <c r="K187" s="1"/>
    </row>
    <row r="188" spans="1:11" ht="18.75" x14ac:dyDescent="0.3">
      <c r="A188" s="7">
        <v>45826</v>
      </c>
      <c r="B188" s="7">
        <v>45826</v>
      </c>
      <c r="C188" s="13"/>
      <c r="D188" s="14" t="s">
        <v>306</v>
      </c>
      <c r="E188" s="10" t="s">
        <v>307</v>
      </c>
      <c r="F188" s="15">
        <v>5</v>
      </c>
      <c r="G188" s="13" t="s">
        <v>27</v>
      </c>
      <c r="H188" s="16">
        <v>55992.44</v>
      </c>
      <c r="I188" s="16">
        <f>Tabla7917672022[[#This Row],[Cantidad]]*Tabla7917672022[[#This Row],[Costo Unitario en RD$]]</f>
        <v>279962.2</v>
      </c>
      <c r="J188" s="13">
        <v>0</v>
      </c>
      <c r="K188" s="1"/>
    </row>
    <row r="189" spans="1:11" ht="18.75" x14ac:dyDescent="0.3">
      <c r="A189" s="7">
        <v>45826</v>
      </c>
      <c r="B189" s="7">
        <v>45826</v>
      </c>
      <c r="C189" s="13"/>
      <c r="D189" s="14" t="s">
        <v>308</v>
      </c>
      <c r="E189" s="10" t="s">
        <v>309</v>
      </c>
      <c r="F189" s="15">
        <v>2</v>
      </c>
      <c r="G189" s="13" t="s">
        <v>27</v>
      </c>
      <c r="H189" s="16">
        <v>450</v>
      </c>
      <c r="I189" s="16">
        <f>Tabla7917672022[[#This Row],[Cantidad]]*Tabla7917672022[[#This Row],[Costo Unitario en RD$]]</f>
        <v>900</v>
      </c>
      <c r="J189" s="13">
        <v>0</v>
      </c>
      <c r="K189" s="1"/>
    </row>
    <row r="190" spans="1:11" ht="18.75" x14ac:dyDescent="0.3">
      <c r="A190" s="7">
        <v>45826</v>
      </c>
      <c r="B190" s="7">
        <v>45826</v>
      </c>
      <c r="C190" s="13"/>
      <c r="D190" s="14" t="s">
        <v>310</v>
      </c>
      <c r="E190" s="10" t="s">
        <v>311</v>
      </c>
      <c r="F190" s="15">
        <v>3</v>
      </c>
      <c r="G190" s="13" t="s">
        <v>27</v>
      </c>
      <c r="H190" s="16">
        <v>9750</v>
      </c>
      <c r="I190" s="16">
        <f>Tabla7917672022[[#This Row],[Cantidad]]*Tabla7917672022[[#This Row],[Costo Unitario en RD$]]</f>
        <v>29250</v>
      </c>
      <c r="J190" s="13">
        <v>0</v>
      </c>
      <c r="K190" s="1"/>
    </row>
    <row r="191" spans="1:11" ht="18.75" x14ac:dyDescent="0.3">
      <c r="A191" s="7">
        <v>45826</v>
      </c>
      <c r="B191" s="7">
        <v>45826</v>
      </c>
      <c r="C191" s="13"/>
      <c r="D191" s="14" t="s">
        <v>312</v>
      </c>
      <c r="E191" s="10" t="s">
        <v>313</v>
      </c>
      <c r="F191" s="15">
        <v>500</v>
      </c>
      <c r="G191" s="13" t="s">
        <v>27</v>
      </c>
      <c r="H191" s="16">
        <v>9.44</v>
      </c>
      <c r="I191" s="16">
        <f>Tabla7917672022[[#This Row],[Cantidad]]*Tabla7917672022[[#This Row],[Costo Unitario en RD$]]</f>
        <v>4720</v>
      </c>
      <c r="J191" s="13">
        <v>410</v>
      </c>
      <c r="K191" s="1"/>
    </row>
    <row r="192" spans="1:11" ht="18.75" x14ac:dyDescent="0.3">
      <c r="A192" s="7">
        <v>45826</v>
      </c>
      <c r="B192" s="7">
        <v>45826</v>
      </c>
      <c r="C192" s="13"/>
      <c r="D192" s="14" t="s">
        <v>312</v>
      </c>
      <c r="E192" s="10" t="s">
        <v>314</v>
      </c>
      <c r="F192" s="15">
        <v>200</v>
      </c>
      <c r="G192" s="13" t="s">
        <v>27</v>
      </c>
      <c r="H192" s="16">
        <v>9.44</v>
      </c>
      <c r="I192" s="16">
        <f>Tabla7917672022[[#This Row],[Cantidad]]*Tabla7917672022[[#This Row],[Costo Unitario en RD$]]</f>
        <v>1888</v>
      </c>
      <c r="J192" s="13">
        <v>200</v>
      </c>
      <c r="K192" s="1"/>
    </row>
    <row r="193" spans="1:11" ht="18.75" x14ac:dyDescent="0.3">
      <c r="A193" s="7">
        <v>45826</v>
      </c>
      <c r="B193" s="7">
        <v>45826</v>
      </c>
      <c r="C193" s="13"/>
      <c r="D193" s="14" t="s">
        <v>315</v>
      </c>
      <c r="E193" s="10" t="s">
        <v>316</v>
      </c>
      <c r="F193" s="15">
        <v>5</v>
      </c>
      <c r="G193" s="13" t="s">
        <v>27</v>
      </c>
      <c r="H193" s="16">
        <v>388.22</v>
      </c>
      <c r="I193" s="16">
        <f>Tabla7917672022[[#This Row],[Cantidad]]*Tabla7917672022[[#This Row],[Costo Unitario en RD$]]</f>
        <v>1941.1000000000001</v>
      </c>
      <c r="J193" s="13">
        <v>5</v>
      </c>
      <c r="K193" s="1"/>
    </row>
    <row r="194" spans="1:11" ht="18.75" x14ac:dyDescent="0.3">
      <c r="A194" s="7">
        <v>45826</v>
      </c>
      <c r="B194" s="7">
        <v>45826</v>
      </c>
      <c r="C194" s="13"/>
      <c r="D194" s="14" t="s">
        <v>317</v>
      </c>
      <c r="E194" s="10" t="s">
        <v>318</v>
      </c>
      <c r="F194" s="15">
        <v>25</v>
      </c>
      <c r="G194" s="13" t="s">
        <v>27</v>
      </c>
      <c r="H194" s="16">
        <v>56.64</v>
      </c>
      <c r="I194" s="16">
        <f>Tabla7917672022[[#This Row],[Cantidad]]*Tabla7917672022[[#This Row],[Costo Unitario en RD$]]</f>
        <v>1416</v>
      </c>
      <c r="J194" s="13">
        <v>25</v>
      </c>
      <c r="K194" s="1"/>
    </row>
    <row r="195" spans="1:11" ht="18.75" x14ac:dyDescent="0.3">
      <c r="A195" s="7">
        <v>45826</v>
      </c>
      <c r="B195" s="7">
        <v>45826</v>
      </c>
      <c r="C195" s="13"/>
      <c r="D195" s="14" t="s">
        <v>319</v>
      </c>
      <c r="E195" s="10" t="s">
        <v>320</v>
      </c>
      <c r="F195" s="15">
        <v>50</v>
      </c>
      <c r="G195" s="13" t="s">
        <v>27</v>
      </c>
      <c r="H195" s="16">
        <v>17.7</v>
      </c>
      <c r="I195" s="16">
        <f>Tabla7917672022[[#This Row],[Cantidad]]*Tabla7917672022[[#This Row],[Costo Unitario en RD$]]</f>
        <v>885</v>
      </c>
      <c r="J195" s="13">
        <v>48</v>
      </c>
      <c r="K195" s="1"/>
    </row>
    <row r="196" spans="1:11" ht="18.75" x14ac:dyDescent="0.3">
      <c r="A196" s="7">
        <v>45826</v>
      </c>
      <c r="B196" s="7">
        <v>45826</v>
      </c>
      <c r="C196" s="13"/>
      <c r="D196" s="14" t="s">
        <v>321</v>
      </c>
      <c r="E196" s="10" t="s">
        <v>322</v>
      </c>
      <c r="F196" s="11">
        <v>10</v>
      </c>
      <c r="G196" s="8" t="s">
        <v>27</v>
      </c>
      <c r="H196" s="12">
        <v>27.14</v>
      </c>
      <c r="I196" s="16">
        <f>Tabla7917672022[[#This Row],[Cantidad]]*Tabla7917672022[[#This Row],[Costo Unitario en RD$]]</f>
        <v>271.39999999999998</v>
      </c>
      <c r="J196" s="13">
        <v>13</v>
      </c>
      <c r="K196" s="1"/>
    </row>
    <row r="197" spans="1:11" ht="18.75" x14ac:dyDescent="0.3">
      <c r="A197" s="7">
        <v>45826</v>
      </c>
      <c r="B197" s="7">
        <v>45826</v>
      </c>
      <c r="C197" s="13"/>
      <c r="D197" s="14" t="s">
        <v>323</v>
      </c>
      <c r="E197" s="10" t="s">
        <v>324</v>
      </c>
      <c r="F197" s="15">
        <v>5</v>
      </c>
      <c r="G197" s="13" t="s">
        <v>27</v>
      </c>
      <c r="H197" s="16">
        <v>27.14</v>
      </c>
      <c r="I197" s="16">
        <f>Tabla7917672022[[#This Row],[Cantidad]]*Tabla7917672022[[#This Row],[Costo Unitario en RD$]]</f>
        <v>135.69999999999999</v>
      </c>
      <c r="J197" s="13">
        <v>38</v>
      </c>
      <c r="K197" s="1"/>
    </row>
    <row r="198" spans="1:11" ht="18.75" x14ac:dyDescent="0.3">
      <c r="A198" s="7">
        <v>45826</v>
      </c>
      <c r="B198" s="7">
        <v>45826</v>
      </c>
      <c r="C198" s="13"/>
      <c r="D198" s="14" t="s">
        <v>325</v>
      </c>
      <c r="E198" s="10" t="s">
        <v>326</v>
      </c>
      <c r="F198" s="11">
        <v>20</v>
      </c>
      <c r="G198" s="13" t="s">
        <v>27</v>
      </c>
      <c r="H198" s="12">
        <v>35895</v>
      </c>
      <c r="I198" s="16">
        <f>Tabla7917672022[[#This Row],[Cantidad]]*Tabla7917672022[[#This Row],[Costo Unitario en RD$]]</f>
        <v>717900</v>
      </c>
      <c r="J198" s="13">
        <v>15</v>
      </c>
      <c r="K198" s="1"/>
    </row>
    <row r="199" spans="1:11" ht="18.75" x14ac:dyDescent="0.3">
      <c r="A199" s="7">
        <v>45826</v>
      </c>
      <c r="B199" s="7">
        <v>45826</v>
      </c>
      <c r="C199" s="13"/>
      <c r="D199" s="14" t="s">
        <v>327</v>
      </c>
      <c r="E199" s="10" t="s">
        <v>328</v>
      </c>
      <c r="F199" s="15">
        <v>2</v>
      </c>
      <c r="G199" s="13" t="s">
        <v>27</v>
      </c>
      <c r="H199" s="16">
        <v>372.76</v>
      </c>
      <c r="I199" s="16">
        <f>Tabla7917672022[[#This Row],[Cantidad]]*Tabla7917672022[[#This Row],[Costo Unitario en RD$]]</f>
        <v>745.52</v>
      </c>
      <c r="J199" s="13">
        <v>2</v>
      </c>
      <c r="K199" s="1"/>
    </row>
    <row r="200" spans="1:11" ht="18.75" x14ac:dyDescent="0.3">
      <c r="A200" s="7">
        <v>45826</v>
      </c>
      <c r="B200" s="7">
        <v>45826</v>
      </c>
      <c r="C200" s="13"/>
      <c r="D200" s="14" t="s">
        <v>329</v>
      </c>
      <c r="E200" s="10" t="s">
        <v>330</v>
      </c>
      <c r="F200" s="15">
        <v>32</v>
      </c>
      <c r="G200" s="13" t="s">
        <v>27</v>
      </c>
      <c r="H200" s="16">
        <v>47.247190000000003</v>
      </c>
      <c r="I200" s="16">
        <f>Tabla7917672022[[#This Row],[Cantidad]]*Tabla7917672022[[#This Row],[Costo Unitario en RD$]]</f>
        <v>1511.9100800000001</v>
      </c>
      <c r="J200" s="13">
        <v>32</v>
      </c>
      <c r="K200" s="1"/>
    </row>
    <row r="201" spans="1:11" ht="18.75" x14ac:dyDescent="0.3">
      <c r="A201" s="7">
        <v>45826</v>
      </c>
      <c r="B201" s="7">
        <v>45826</v>
      </c>
      <c r="C201" s="13"/>
      <c r="D201" s="14" t="s">
        <v>331</v>
      </c>
      <c r="E201" s="10" t="s">
        <v>332</v>
      </c>
      <c r="F201" s="15">
        <v>34</v>
      </c>
      <c r="G201" s="13" t="s">
        <v>27</v>
      </c>
      <c r="H201" s="16">
        <v>242.13589999999999</v>
      </c>
      <c r="I201" s="16">
        <f>Tabla7917672022[[#This Row],[Cantidad]]*Tabla7917672022[[#This Row],[Costo Unitario en RD$]]</f>
        <v>8232.6206000000002</v>
      </c>
      <c r="J201" s="13">
        <v>34</v>
      </c>
      <c r="K201" s="1"/>
    </row>
    <row r="202" spans="1:11" ht="18.75" x14ac:dyDescent="0.3">
      <c r="A202" s="7">
        <v>45826</v>
      </c>
      <c r="B202" s="7">
        <v>45826</v>
      </c>
      <c r="C202" s="13"/>
      <c r="D202" s="14" t="s">
        <v>333</v>
      </c>
      <c r="E202" s="10" t="s">
        <v>334</v>
      </c>
      <c r="F202" s="15">
        <v>24</v>
      </c>
      <c r="G202" s="13" t="s">
        <v>27</v>
      </c>
      <c r="H202" s="16">
        <v>1098.498</v>
      </c>
      <c r="I202" s="16">
        <f>Tabla7917672022[[#This Row],[Cantidad]]*Tabla7917672022[[#This Row],[Costo Unitario en RD$]]</f>
        <v>26363.952000000001</v>
      </c>
      <c r="J202" s="13">
        <v>21</v>
      </c>
      <c r="K202" s="1"/>
    </row>
    <row r="203" spans="1:11" ht="112.5" x14ac:dyDescent="0.3">
      <c r="A203" s="3" t="s">
        <v>3</v>
      </c>
      <c r="B203" s="3" t="s">
        <v>4</v>
      </c>
      <c r="C203" s="3" t="s">
        <v>5</v>
      </c>
      <c r="D203" s="4" t="s">
        <v>6</v>
      </c>
      <c r="E203" s="3" t="s">
        <v>7</v>
      </c>
      <c r="F203" s="3" t="s">
        <v>8</v>
      </c>
      <c r="G203" s="3" t="s">
        <v>9</v>
      </c>
      <c r="H203" s="6" t="s">
        <v>10</v>
      </c>
      <c r="I203" s="6" t="s">
        <v>11</v>
      </c>
      <c r="J203" s="3" t="s">
        <v>12</v>
      </c>
      <c r="K203" s="1"/>
    </row>
    <row r="204" spans="1:11" ht="18.75" x14ac:dyDescent="0.3">
      <c r="A204" s="7">
        <v>45826</v>
      </c>
      <c r="B204" s="7">
        <v>45826</v>
      </c>
      <c r="C204" s="8"/>
      <c r="D204" s="9" t="s">
        <v>335</v>
      </c>
      <c r="E204" s="10" t="s">
        <v>336</v>
      </c>
      <c r="F204" s="11">
        <v>10</v>
      </c>
      <c r="G204" s="8" t="s">
        <v>27</v>
      </c>
      <c r="H204" s="12">
        <v>60.027000000000001</v>
      </c>
      <c r="I204" s="12">
        <f>Tabla11[[#This Row],[Cantidad]]*Tabla11[[#This Row],[Costo Unitario en RD$]]</f>
        <v>600.27</v>
      </c>
      <c r="J204" s="8">
        <v>10</v>
      </c>
      <c r="K204" s="1"/>
    </row>
    <row r="205" spans="1:11" ht="18.75" x14ac:dyDescent="0.3">
      <c r="A205" s="7">
        <v>45831</v>
      </c>
      <c r="B205" s="7">
        <v>45831</v>
      </c>
      <c r="C205" s="8"/>
      <c r="D205" s="14" t="s">
        <v>58</v>
      </c>
      <c r="E205" s="10" t="s">
        <v>59</v>
      </c>
      <c r="F205" s="11">
        <v>18</v>
      </c>
      <c r="G205" s="8" t="s">
        <v>27</v>
      </c>
      <c r="H205" s="12">
        <v>60</v>
      </c>
      <c r="I205" s="12">
        <f>Tabla11[[#This Row],[Cantidad]]*Tabla11[[#This Row],[Costo Unitario en RD$]]</f>
        <v>1080</v>
      </c>
      <c r="J205" s="8">
        <v>68</v>
      </c>
      <c r="K205" s="1"/>
    </row>
    <row r="206" spans="1:11" ht="18.75" x14ac:dyDescent="0.3">
      <c r="A206" s="7">
        <v>45832</v>
      </c>
      <c r="B206" s="7">
        <v>45832</v>
      </c>
      <c r="C206" s="13"/>
      <c r="D206" s="14" t="s">
        <v>88</v>
      </c>
      <c r="E206" s="10" t="s">
        <v>337</v>
      </c>
      <c r="F206" s="15">
        <v>21000</v>
      </c>
      <c r="G206" s="13" t="s">
        <v>27</v>
      </c>
      <c r="H206" s="16">
        <v>100</v>
      </c>
      <c r="I206" s="16">
        <f>Tabla11[[#This Row],[Cantidad]]*Tabla11[[#This Row],[Costo Unitario en RD$]]</f>
        <v>2100000</v>
      </c>
      <c r="J206" s="13">
        <v>13500</v>
      </c>
      <c r="K206" s="1"/>
    </row>
    <row r="207" spans="1:11" ht="18.75" x14ac:dyDescent="0.3">
      <c r="A207" s="7">
        <v>45832</v>
      </c>
      <c r="B207" s="7">
        <v>45832</v>
      </c>
      <c r="C207" s="13"/>
      <c r="D207" s="14" t="s">
        <v>338</v>
      </c>
      <c r="E207" s="10" t="s">
        <v>339</v>
      </c>
      <c r="F207" s="15">
        <v>36</v>
      </c>
      <c r="G207" s="13" t="s">
        <v>27</v>
      </c>
      <c r="H207" s="16">
        <v>870.84</v>
      </c>
      <c r="I207" s="16">
        <f>Tabla11[[#This Row],[Cantidad]]*Tabla11[[#This Row],[Costo Unitario en RD$]]</f>
        <v>31350.240000000002</v>
      </c>
      <c r="J207" s="13">
        <v>36</v>
      </c>
      <c r="K207" s="1"/>
    </row>
    <row r="208" spans="1:11" ht="18.75" x14ac:dyDescent="0.3">
      <c r="A208" s="7">
        <v>45832</v>
      </c>
      <c r="B208" s="7">
        <v>45832</v>
      </c>
      <c r="C208" s="13"/>
      <c r="D208" s="14" t="s">
        <v>340</v>
      </c>
      <c r="E208" s="10" t="s">
        <v>341</v>
      </c>
      <c r="F208" s="15">
        <v>1</v>
      </c>
      <c r="G208" s="13" t="s">
        <v>27</v>
      </c>
      <c r="H208" s="16">
        <v>1062</v>
      </c>
      <c r="I208" s="16">
        <f>Tabla11[[#This Row],[Cantidad]]*Tabla11[[#This Row],[Costo Unitario en RD$]]</f>
        <v>1062</v>
      </c>
      <c r="J208" s="13">
        <v>1</v>
      </c>
      <c r="K208" s="1"/>
    </row>
    <row r="209" spans="1:11" ht="18.75" x14ac:dyDescent="0.3">
      <c r="A209" s="7">
        <v>45832</v>
      </c>
      <c r="B209" s="7">
        <v>45832</v>
      </c>
      <c r="C209" s="13"/>
      <c r="D209" s="14" t="s">
        <v>13</v>
      </c>
      <c r="E209" s="10" t="s">
        <v>14</v>
      </c>
      <c r="F209" s="15">
        <v>1500</v>
      </c>
      <c r="G209" s="13" t="s">
        <v>15</v>
      </c>
      <c r="H209" s="16">
        <v>130</v>
      </c>
      <c r="I209" s="16">
        <f>Tabla11[[#This Row],[Cantidad]]*Tabla11[[#This Row],[Costo Unitario en RD$]]</f>
        <v>195000</v>
      </c>
      <c r="J209" s="13">
        <v>1617.625</v>
      </c>
      <c r="K209" s="1"/>
    </row>
    <row r="210" spans="1:11" ht="18.75" x14ac:dyDescent="0.3">
      <c r="A210" s="7">
        <v>45832</v>
      </c>
      <c r="B210" s="7">
        <v>45832</v>
      </c>
      <c r="C210" s="13"/>
      <c r="D210" s="14" t="s">
        <v>342</v>
      </c>
      <c r="E210" s="10" t="s">
        <v>343</v>
      </c>
      <c r="F210" s="15">
        <v>1500</v>
      </c>
      <c r="G210" s="13" t="s">
        <v>15</v>
      </c>
      <c r="H210" s="16">
        <v>130</v>
      </c>
      <c r="I210" s="16">
        <f>Tabla11[[#This Row],[Cantidad]]*Tabla11[[#This Row],[Costo Unitario en RD$]]</f>
        <v>195000</v>
      </c>
      <c r="J210" s="13">
        <v>1595</v>
      </c>
      <c r="K210" s="1"/>
    </row>
    <row r="211" spans="1:11" ht="18.75" x14ac:dyDescent="0.3">
      <c r="A211" s="7">
        <v>45833</v>
      </c>
      <c r="B211" s="7">
        <v>45833</v>
      </c>
      <c r="C211" s="13"/>
      <c r="D211" s="14" t="s">
        <v>344</v>
      </c>
      <c r="E211" s="10" t="s">
        <v>345</v>
      </c>
      <c r="F211" s="15">
        <v>1</v>
      </c>
      <c r="G211" s="13" t="s">
        <v>27</v>
      </c>
      <c r="H211" s="16">
        <v>35400</v>
      </c>
      <c r="I211" s="16">
        <f>Tabla11[[#This Row],[Cantidad]]*Tabla11[[#This Row],[Costo Unitario en RD$]]</f>
        <v>35400</v>
      </c>
      <c r="J211" s="13">
        <v>0</v>
      </c>
      <c r="K211" s="1"/>
    </row>
    <row r="212" spans="1:11" ht="18.75" x14ac:dyDescent="0.3">
      <c r="A212" s="7">
        <v>45833</v>
      </c>
      <c r="B212" s="7">
        <v>45833</v>
      </c>
      <c r="C212" s="13"/>
      <c r="D212" s="14" t="s">
        <v>346</v>
      </c>
      <c r="E212" s="10" t="s">
        <v>347</v>
      </c>
      <c r="F212" s="15">
        <v>4</v>
      </c>
      <c r="G212" s="13" t="s">
        <v>27</v>
      </c>
      <c r="H212" s="16">
        <v>82600</v>
      </c>
      <c r="I212" s="16">
        <f>Tabla11[[#This Row],[Cantidad]]*Tabla11[[#This Row],[Costo Unitario en RD$]]</f>
        <v>330400</v>
      </c>
      <c r="J212" s="13">
        <v>0</v>
      </c>
      <c r="K212" s="1"/>
    </row>
    <row r="213" spans="1:11" ht="18.75" x14ac:dyDescent="0.3">
      <c r="A213" s="7">
        <v>45833</v>
      </c>
      <c r="B213" s="7">
        <v>45833</v>
      </c>
      <c r="C213" s="13"/>
      <c r="D213" s="14" t="s">
        <v>348</v>
      </c>
      <c r="E213" s="10" t="s">
        <v>349</v>
      </c>
      <c r="F213" s="15">
        <v>1177</v>
      </c>
      <c r="G213" s="13" t="s">
        <v>27</v>
      </c>
      <c r="H213" s="16">
        <v>175</v>
      </c>
      <c r="I213" s="16">
        <f>Tabla11[[#This Row],[Cantidad]]*Tabla11[[#This Row],[Costo Unitario en RD$]]</f>
        <v>205975</v>
      </c>
      <c r="J213" s="13">
        <v>1073</v>
      </c>
      <c r="K213" s="1"/>
    </row>
    <row r="214" spans="1:11" ht="18.75" x14ac:dyDescent="0.3">
      <c r="A214" s="7">
        <v>45833</v>
      </c>
      <c r="B214" s="7">
        <v>45833</v>
      </c>
      <c r="C214" s="13"/>
      <c r="D214" s="14" t="s">
        <v>350</v>
      </c>
      <c r="E214" s="10" t="s">
        <v>351</v>
      </c>
      <c r="F214" s="15">
        <v>3000</v>
      </c>
      <c r="G214" s="13" t="s">
        <v>27</v>
      </c>
      <c r="H214" s="16">
        <v>200</v>
      </c>
      <c r="I214" s="16">
        <f>Tabla11[[#This Row],[Cantidad]]*Tabla11[[#This Row],[Costo Unitario en RD$]]</f>
        <v>600000</v>
      </c>
      <c r="J214" s="13">
        <v>2970</v>
      </c>
      <c r="K214" s="1"/>
    </row>
    <row r="215" spans="1:11" ht="18.75" x14ac:dyDescent="0.3">
      <c r="A215" s="7">
        <v>45833</v>
      </c>
      <c r="B215" s="7">
        <v>45833</v>
      </c>
      <c r="C215" s="13"/>
      <c r="D215" s="14" t="s">
        <v>282</v>
      </c>
      <c r="E215" s="10" t="s">
        <v>283</v>
      </c>
      <c r="F215" s="11">
        <v>1500</v>
      </c>
      <c r="G215" s="8" t="s">
        <v>27</v>
      </c>
      <c r="H215" s="12">
        <v>485</v>
      </c>
      <c r="I215" s="16">
        <f>Tabla11[[#This Row],[Cantidad]]*Tabla11[[#This Row],[Costo Unitario en RD$]]</f>
        <v>727500</v>
      </c>
      <c r="J215" s="13">
        <v>2225</v>
      </c>
      <c r="K215" s="1"/>
    </row>
    <row r="216" spans="1:11" ht="18.75" x14ac:dyDescent="0.3">
      <c r="A216" s="7">
        <v>45833</v>
      </c>
      <c r="B216" s="7">
        <v>45833</v>
      </c>
      <c r="C216" s="13"/>
      <c r="D216" s="14" t="s">
        <v>284</v>
      </c>
      <c r="E216" s="10" t="s">
        <v>285</v>
      </c>
      <c r="F216" s="15">
        <v>840</v>
      </c>
      <c r="G216" s="13" t="s">
        <v>27</v>
      </c>
      <c r="H216" s="16">
        <v>250</v>
      </c>
      <c r="I216" s="16">
        <f>Tabla11[[#This Row],[Cantidad]]*Tabla11[[#This Row],[Costo Unitario en RD$]]</f>
        <v>210000</v>
      </c>
      <c r="J216" s="13">
        <v>1871</v>
      </c>
      <c r="K216" s="1"/>
    </row>
    <row r="217" spans="1:11" ht="18.75" x14ac:dyDescent="0.3">
      <c r="A217" s="7">
        <v>45833</v>
      </c>
      <c r="B217" s="7">
        <v>45833</v>
      </c>
      <c r="C217" s="13"/>
      <c r="D217" s="14" t="s">
        <v>62</v>
      </c>
      <c r="E217" s="10" t="s">
        <v>63</v>
      </c>
      <c r="F217" s="11">
        <v>150</v>
      </c>
      <c r="G217" s="13" t="s">
        <v>54</v>
      </c>
      <c r="H217" s="12">
        <v>3105</v>
      </c>
      <c r="I217" s="16">
        <f>Tabla11[[#This Row],[Cantidad]]*Tabla11[[#This Row],[Costo Unitario en RD$]]</f>
        <v>465750</v>
      </c>
      <c r="J217" s="13">
        <v>312</v>
      </c>
      <c r="K217" s="1"/>
    </row>
    <row r="218" spans="1:11" ht="18.75" x14ac:dyDescent="0.3">
      <c r="A218" s="7">
        <v>45833</v>
      </c>
      <c r="B218" s="7">
        <v>45833</v>
      </c>
      <c r="C218" s="13"/>
      <c r="D218" s="14" t="s">
        <v>71</v>
      </c>
      <c r="E218" s="10" t="s">
        <v>352</v>
      </c>
      <c r="F218" s="15">
        <v>170</v>
      </c>
      <c r="G218" s="13" t="s">
        <v>27</v>
      </c>
      <c r="H218" s="16">
        <v>716</v>
      </c>
      <c r="I218" s="16">
        <f>Tabla11[[#This Row],[Cantidad]]*Tabla11[[#This Row],[Costo Unitario en RD$]]</f>
        <v>121720</v>
      </c>
      <c r="J218" s="13">
        <v>269</v>
      </c>
      <c r="K218" s="1"/>
    </row>
    <row r="219" spans="1:11" ht="18.75" x14ac:dyDescent="0.3">
      <c r="A219" s="7">
        <v>45833</v>
      </c>
      <c r="B219" s="7">
        <v>45833</v>
      </c>
      <c r="C219" s="13"/>
      <c r="D219" s="14" t="s">
        <v>67</v>
      </c>
      <c r="E219" s="10" t="s">
        <v>68</v>
      </c>
      <c r="F219" s="15">
        <v>32</v>
      </c>
      <c r="G219" s="13" t="s">
        <v>27</v>
      </c>
      <c r="H219" s="16">
        <v>969</v>
      </c>
      <c r="I219" s="16">
        <f>Tabla11[[#This Row],[Cantidad]]*Tabla11[[#This Row],[Costo Unitario en RD$]]</f>
        <v>31008</v>
      </c>
      <c r="J219" s="13">
        <v>67</v>
      </c>
      <c r="K219" s="1"/>
    </row>
    <row r="220" spans="1:11" ht="18.75" x14ac:dyDescent="0.3">
      <c r="A220" s="7">
        <v>45833</v>
      </c>
      <c r="B220" s="7">
        <v>45833</v>
      </c>
      <c r="C220" s="13"/>
      <c r="D220" s="14" t="s">
        <v>69</v>
      </c>
      <c r="E220" s="10" t="s">
        <v>70</v>
      </c>
      <c r="F220" s="15">
        <v>30</v>
      </c>
      <c r="G220" s="13" t="s">
        <v>27</v>
      </c>
      <c r="H220" s="16">
        <v>1530</v>
      </c>
      <c r="I220" s="16">
        <f>Tabla11[[#This Row],[Cantidad]]*Tabla11[[#This Row],[Costo Unitario en RD$]]</f>
        <v>45900</v>
      </c>
      <c r="J220" s="13">
        <v>38</v>
      </c>
      <c r="K220" s="1"/>
    </row>
    <row r="221" spans="1:11" ht="18.75" x14ac:dyDescent="0.3">
      <c r="A221" s="7">
        <v>45833</v>
      </c>
      <c r="B221" s="7">
        <v>45833</v>
      </c>
      <c r="C221" s="13"/>
      <c r="D221" s="14" t="s">
        <v>65</v>
      </c>
      <c r="E221" s="10" t="s">
        <v>66</v>
      </c>
      <c r="F221" s="15">
        <v>170</v>
      </c>
      <c r="G221" s="13" t="s">
        <v>27</v>
      </c>
      <c r="H221" s="16">
        <v>1050.5999999999999</v>
      </c>
      <c r="I221" s="16">
        <f>Tabla11[[#This Row],[Cantidad]]*Tabla11[[#This Row],[Costo Unitario en RD$]]</f>
        <v>178601.99999999997</v>
      </c>
      <c r="J221" s="13">
        <v>293</v>
      </c>
      <c r="K221" s="1"/>
    </row>
    <row r="222" spans="1:11" ht="112.5" x14ac:dyDescent="0.3">
      <c r="A222" s="3" t="s">
        <v>3</v>
      </c>
      <c r="B222" s="3" t="s">
        <v>4</v>
      </c>
      <c r="C222" s="3" t="s">
        <v>5</v>
      </c>
      <c r="D222" s="4" t="s">
        <v>6</v>
      </c>
      <c r="E222" s="3" t="s">
        <v>7</v>
      </c>
      <c r="F222" s="3" t="s">
        <v>8</v>
      </c>
      <c r="G222" s="3" t="s">
        <v>9</v>
      </c>
      <c r="H222" s="6" t="s">
        <v>10</v>
      </c>
      <c r="I222" s="6" t="s">
        <v>11</v>
      </c>
      <c r="J222" s="3" t="s">
        <v>12</v>
      </c>
      <c r="K222" s="1"/>
    </row>
    <row r="223" spans="1:11" ht="18.75" x14ac:dyDescent="0.3">
      <c r="A223" s="17">
        <v>45838</v>
      </c>
      <c r="B223" s="17">
        <v>45838</v>
      </c>
      <c r="C223" s="18"/>
      <c r="D223" s="19" t="s">
        <v>58</v>
      </c>
      <c r="E223" s="20" t="s">
        <v>59</v>
      </c>
      <c r="F223" s="21">
        <v>20</v>
      </c>
      <c r="G223" s="22" t="s">
        <v>27</v>
      </c>
      <c r="H223" s="23">
        <v>60</v>
      </c>
      <c r="I223" s="12">
        <f>Tabla1114[[#This Row],[Cantidad]]*Tabla1114[[#This Row],[Costo Unitario en RD$]]</f>
        <v>1200</v>
      </c>
      <c r="J223" s="22">
        <v>68</v>
      </c>
      <c r="K223" s="1"/>
    </row>
    <row r="224" spans="1:11" ht="18.75" x14ac:dyDescent="0.3">
      <c r="A224" s="17">
        <v>45838</v>
      </c>
      <c r="B224" s="17">
        <v>45838</v>
      </c>
      <c r="C224" s="18"/>
      <c r="D224" s="19" t="s">
        <v>353</v>
      </c>
      <c r="E224" s="20" t="s">
        <v>354</v>
      </c>
      <c r="F224" s="21">
        <v>48</v>
      </c>
      <c r="G224" s="22" t="s">
        <v>27</v>
      </c>
      <c r="H224" s="23">
        <v>350</v>
      </c>
      <c r="I224" s="12">
        <f>Tabla1114[[#This Row],[Cantidad]]*Tabla1114[[#This Row],[Costo Unitario en RD$]]</f>
        <v>16800</v>
      </c>
      <c r="J224" s="22">
        <v>0</v>
      </c>
      <c r="K224" s="1"/>
    </row>
    <row r="225" spans="1:11" ht="18.75" x14ac:dyDescent="0.3">
      <c r="A225" s="17">
        <v>45838</v>
      </c>
      <c r="B225" s="17">
        <v>45838</v>
      </c>
      <c r="C225" s="18"/>
      <c r="D225" s="19" t="s">
        <v>58</v>
      </c>
      <c r="E225" s="20" t="s">
        <v>59</v>
      </c>
      <c r="F225" s="21">
        <v>48</v>
      </c>
      <c r="G225" s="22" t="s">
        <v>27</v>
      </c>
      <c r="H225" s="24">
        <v>60</v>
      </c>
      <c r="I225" s="16">
        <f>Tabla1114[[#This Row],[Cantidad]]*Tabla1114[[#This Row],[Costo Unitario en RD$]]</f>
        <v>2880</v>
      </c>
      <c r="J225" s="25">
        <v>68</v>
      </c>
      <c r="K225" s="1"/>
    </row>
    <row r="226" spans="1:11" ht="18.75" x14ac:dyDescent="0.3">
      <c r="A226" s="17">
        <v>45838</v>
      </c>
      <c r="B226" s="17">
        <v>45838</v>
      </c>
      <c r="C226" s="18"/>
      <c r="D226" s="19" t="s">
        <v>355</v>
      </c>
      <c r="E226" s="20" t="s">
        <v>356</v>
      </c>
      <c r="F226" s="26">
        <v>2</v>
      </c>
      <c r="G226" s="25" t="s">
        <v>27</v>
      </c>
      <c r="H226" s="24">
        <v>10477.98</v>
      </c>
      <c r="I226" s="16">
        <f>Tabla1114[[#This Row],[Cantidad]]*Tabla1114[[#This Row],[Costo Unitario en RD$]]</f>
        <v>20955.96</v>
      </c>
      <c r="J226" s="25">
        <v>2</v>
      </c>
      <c r="K226" s="1"/>
    </row>
    <row r="227" spans="1:11" ht="18.7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8.7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8.7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8.7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9.5" thickBot="1" x14ac:dyDescent="0.35">
      <c r="A231" s="30" t="s">
        <v>357</v>
      </c>
      <c r="B231" s="30"/>
      <c r="C231" s="30"/>
      <c r="D231" s="1"/>
      <c r="E231" s="1"/>
      <c r="F231" s="1"/>
      <c r="G231" s="1"/>
      <c r="H231" s="1"/>
      <c r="I231" s="1"/>
      <c r="J231" s="1"/>
      <c r="K231" s="1"/>
    </row>
    <row r="232" spans="1:11" ht="18.75" x14ac:dyDescent="0.3">
      <c r="A232" s="27" t="s">
        <v>358</v>
      </c>
      <c r="B232" s="27"/>
      <c r="C232" s="27"/>
      <c r="D232" s="1"/>
      <c r="E232" s="1"/>
      <c r="F232" s="1"/>
      <c r="G232" s="1"/>
      <c r="H232" s="1"/>
      <c r="I232" s="1"/>
      <c r="J232" s="1"/>
      <c r="K232" s="1"/>
    </row>
  </sheetData>
  <mergeCells count="6">
    <mergeCell ref="A232:C232"/>
    <mergeCell ref="A1:J6"/>
    <mergeCell ref="A7:I7"/>
    <mergeCell ref="A8:I8"/>
    <mergeCell ref="A10:J10"/>
    <mergeCell ref="A231:C231"/>
  </mergeCells>
  <pageMargins left="1" right="1" top="1" bottom="1" header="0.5" footer="0.5"/>
  <pageSetup paperSize="5" scale="57" orientation="landscape" r:id="rId1"/>
  <rowBreaks count="1" manualBreakCount="1">
    <brk id="202" max="9" man="1"/>
  </rowBreak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Bonilla</dc:creator>
  <cp:lastModifiedBy>Marcos Cabral</cp:lastModifiedBy>
  <cp:lastPrinted>2025-07-03T14:07:12Z</cp:lastPrinted>
  <dcterms:created xsi:type="dcterms:W3CDTF">2025-07-03T13:25:28Z</dcterms:created>
  <dcterms:modified xsi:type="dcterms:W3CDTF">2025-07-16T19:06:35Z</dcterms:modified>
</cp:coreProperties>
</file>