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ayddel Ramirez\OneDrive - DIGEGA Direccion General de Ganadería DIGEGA\Escritorio\OAI2.0\Transparencia\2024\05 Mayo\finanzas\"/>
    </mc:Choice>
  </mc:AlternateContent>
  <bookViews>
    <workbookView xWindow="0" yWindow="0" windowWidth="28770" windowHeight="12195" tabRatio="605" firstSheet="5" activeTab="9"/>
  </bookViews>
  <sheets>
    <sheet name="G Y P  MAYO 2024" sheetId="234" r:id="rId1"/>
    <sheet name="RESUMEN UNIFIC. MAYO 2024" sheetId="57" r:id="rId2"/>
    <sheet name="RES. CODIF. MEGAL.MAY. 2024" sheetId="246" r:id="rId3"/>
    <sheet name="LIBRO GRAL .MEGAL. MAYO 2024" sheetId="205" r:id="rId4"/>
    <sheet name="DESEM. SAN.A. CODIF. MAY. 2024" sheetId="224" r:id="rId5"/>
    <sheet name="LIBRO BCO. CTA. PPC. Mayo 24" sheetId="46" r:id="rId6"/>
    <sheet name="RES. CODIF. PPC MAYO 2024" sheetId="165" r:id="rId7"/>
    <sheet name="DESEMBS. CODIF.PPC. MAYO 2024." sheetId="204" r:id="rId8"/>
    <sheet name="Imputacion MAYO 2024" sheetId="238" r:id="rId9"/>
    <sheet name="CONC.. NOM. ELECT. ABRIL .24" sheetId="245" r:id="rId10"/>
  </sheets>
  <externalReferences>
    <externalReference r:id="rId11"/>
  </externalReferences>
  <definedNames>
    <definedName name="_0">#REF!</definedName>
    <definedName name="_xlnm._FilterDatabase" localSheetId="4" hidden="1">'DESEM. SAN.A. CODIF. MAY. 2024'!#REF!</definedName>
    <definedName name="_xlnm._FilterDatabase" localSheetId="7" hidden="1">'DESEMBS. CODIF.PPC. MAYO 2024.'!$A$10:$G$20</definedName>
    <definedName name="_xlnm._FilterDatabase" localSheetId="5" hidden="1">'LIBRO BCO. CTA. PPC. Mayo 24'!$A$14:$G$61</definedName>
    <definedName name="_xlnm._FilterDatabase" localSheetId="2" hidden="1">'RES. CODIF. MEGAL.MAY. 2024'!#REF!</definedName>
    <definedName name="_xlnm._FilterDatabase" localSheetId="6" hidden="1">'RES. CODIF. PPC MAYO 2024'!#REF!</definedName>
    <definedName name="_xlnm.Print_Area" localSheetId="4">'DESEM. SAN.A. CODIF. MAY. 2024'!$A$1:$G$97</definedName>
    <definedName name="_xlnm.Print_Area" localSheetId="7">'DESEMBS. CODIF.PPC. MAYO 2024.'!$A$1:$G$28</definedName>
    <definedName name="_xlnm.Print_Area" localSheetId="5">'LIBRO BCO. CTA. PPC. Mayo 24'!$A$1:$G$61</definedName>
    <definedName name="_xlnm.Print_Area" localSheetId="3">'LIBRO GRAL .MEGAL. MAYO 2024'!$A$1:$G$82</definedName>
    <definedName name="_xlnm.Print_Area" localSheetId="2">'RES. CODIF. MEGAL.MAY. 2024'!#REF!</definedName>
    <definedName name="_xlnm.Print_Area" localSheetId="6">'RES. CODIF. PPC MAYO 2024'!$A$1:$E$33</definedName>
    <definedName name="_xlnm.Print_Area" localSheetId="1">'RESUMEN UNIFIC. MAYO 2024'!$A$1:$G$205</definedName>
    <definedName name="_xlnm.Print_Titles" localSheetId="4">'DESEM. SAN.A. CODIF. MAY. 2024'!$13:$13</definedName>
    <definedName name="_xlnm.Print_Titles" localSheetId="5">'LIBRO BCO. CTA. PPC. Mayo 24'!$14:$14</definedName>
    <definedName name="_xlnm.Print_Titles" localSheetId="3">'LIBRO GRAL .MEGAL. MAYO 2024'!$14:$14</definedName>
    <definedName name="_xlnm.Print_Titles" localSheetId="1">'RESUMEN UNIFIC. MAYO 2024'!$13:$13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34" l="1"/>
  <c r="E79" i="234"/>
  <c r="E174" i="234"/>
  <c r="E129" i="234"/>
  <c r="E128" i="234" s="1"/>
  <c r="E110" i="234"/>
  <c r="E89" i="234"/>
  <c r="E32" i="234"/>
  <c r="E23" i="234"/>
  <c r="E166" i="57"/>
  <c r="G166" i="57" s="1"/>
  <c r="D166" i="57"/>
  <c r="C166" i="57"/>
  <c r="E16" i="57"/>
  <c r="C64" i="57"/>
  <c r="C122" i="57"/>
  <c r="G123" i="57"/>
  <c r="F122" i="57"/>
  <c r="E122" i="57"/>
  <c r="D122" i="57"/>
  <c r="D155" i="57"/>
  <c r="D86" i="238"/>
  <c r="C86" i="238"/>
  <c r="G122" i="57" l="1"/>
  <c r="D119" i="57"/>
  <c r="D61" i="46"/>
  <c r="E61" i="46"/>
  <c r="F16" i="46"/>
  <c r="F17" i="46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E235" i="205"/>
  <c r="D235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F210" i="205" s="1"/>
  <c r="F211" i="205" s="1"/>
  <c r="F212" i="205" s="1"/>
  <c r="F213" i="205" s="1"/>
  <c r="F214" i="205" s="1"/>
  <c r="F215" i="205" s="1"/>
  <c r="F216" i="205" s="1"/>
  <c r="F217" i="205" s="1"/>
  <c r="F218" i="205" s="1"/>
  <c r="F219" i="205" s="1"/>
  <c r="F220" i="205" s="1"/>
  <c r="F221" i="205" s="1"/>
  <c r="F222" i="205" s="1"/>
  <c r="F223" i="205" s="1"/>
  <c r="F224" i="205" s="1"/>
  <c r="F225" i="205" s="1"/>
  <c r="F226" i="205" s="1"/>
  <c r="F227" i="205" s="1"/>
  <c r="F228" i="205" s="1"/>
  <c r="F229" i="205" s="1"/>
  <c r="F230" i="205" s="1"/>
  <c r="F231" i="205" s="1"/>
  <c r="F232" i="205" s="1"/>
  <c r="F233" i="205" s="1"/>
  <c r="F234" i="205" s="1"/>
  <c r="I28" i="246"/>
  <c r="F29" i="246"/>
  <c r="F32" i="246" l="1"/>
  <c r="F99" i="224" l="1"/>
  <c r="E99" i="224"/>
  <c r="D20" i="165"/>
  <c r="D25" i="165" s="1"/>
  <c r="E20" i="204"/>
  <c r="F20" i="204"/>
  <c r="E70" i="234" l="1"/>
  <c r="E59" i="234"/>
  <c r="E50" i="234"/>
  <c r="G37" i="57"/>
  <c r="G32" i="57"/>
  <c r="E110" i="57"/>
  <c r="E35" i="57"/>
  <c r="C72" i="57" l="1"/>
  <c r="B111" i="57"/>
  <c r="B112" i="57"/>
  <c r="K75" i="205"/>
  <c r="L75" i="205"/>
  <c r="M74" i="205"/>
  <c r="E126" i="234" l="1"/>
  <c r="E99" i="234"/>
  <c r="C120" i="57" l="1"/>
  <c r="E62" i="234" l="1"/>
  <c r="E55" i="234"/>
  <c r="C132" i="57"/>
  <c r="E176" i="234" l="1"/>
  <c r="E167" i="234"/>
  <c r="E164" i="234"/>
  <c r="E154" i="234"/>
  <c r="E137" i="234"/>
  <c r="E114" i="234"/>
  <c r="E106" i="234"/>
  <c r="E102" i="234"/>
  <c r="E93" i="234"/>
  <c r="E88" i="234"/>
  <c r="E87" i="234" s="1"/>
  <c r="E86" i="234" s="1"/>
  <c r="E84" i="234" s="1"/>
  <c r="E67" i="234"/>
  <c r="E53" i="234"/>
  <c r="E37" i="234"/>
  <c r="E30" i="234"/>
  <c r="E130" i="234"/>
  <c r="E124" i="234" s="1"/>
  <c r="E179" i="234"/>
  <c r="E42" i="234" l="1"/>
  <c r="E41" i="234" s="1"/>
  <c r="E22" i="234"/>
  <c r="E153" i="234"/>
  <c r="E83" i="234"/>
  <c r="E200" i="234" l="1"/>
  <c r="E21" i="234"/>
  <c r="G131" i="57"/>
  <c r="D130" i="57"/>
  <c r="E201" i="234" l="1"/>
  <c r="E147" i="57"/>
  <c r="E155" i="57"/>
  <c r="G165" i="57" l="1"/>
  <c r="E158" i="57"/>
  <c r="E95" i="57"/>
  <c r="E86" i="57"/>
  <c r="E81" i="57"/>
  <c r="E76" i="57"/>
  <c r="G170" i="57" a="1"/>
  <c r="G170" i="57" s="1"/>
  <c r="G169" i="57" a="1"/>
  <c r="G169" i="57" s="1"/>
  <c r="G164" i="57"/>
  <c r="E100" i="57"/>
  <c r="G104" i="57"/>
  <c r="E105" i="57"/>
  <c r="E168" i="57" l="1"/>
  <c r="G168" i="57" s="1"/>
  <c r="C16" i="57" l="1"/>
  <c r="E92" i="57" l="1"/>
  <c r="E75" i="57" s="1"/>
  <c r="E72" i="57"/>
  <c r="C110" i="57"/>
  <c r="C48" i="57"/>
  <c r="C100" i="57"/>
  <c r="C105" i="57"/>
  <c r="C46" i="57"/>
  <c r="C35" i="57"/>
  <c r="G162" i="57" l="1"/>
  <c r="G66" i="57"/>
  <c r="G71" i="57"/>
  <c r="G44" i="57"/>
  <c r="D64" i="57"/>
  <c r="D43" i="57"/>
  <c r="D35" i="57"/>
  <c r="C86" i="57"/>
  <c r="C61" i="57"/>
  <c r="C23" i="57"/>
  <c r="C30" i="57"/>
  <c r="C15" i="57" l="1"/>
  <c r="E46" i="57"/>
  <c r="G97" i="57" l="1"/>
  <c r="G38" i="57" l="1"/>
  <c r="E23" i="57"/>
  <c r="G26" i="57" l="1"/>
  <c r="G25" i="57" s="1"/>
  <c r="G59" i="57" l="1"/>
  <c r="G60" i="57"/>
  <c r="E56" i="57"/>
  <c r="D56" i="57"/>
  <c r="C56" i="57"/>
  <c r="E52" i="57"/>
  <c r="C81" i="57"/>
  <c r="C79" i="57" s="1"/>
  <c r="C78" i="57" s="1"/>
  <c r="C76" i="57" s="1"/>
  <c r="C25" i="57"/>
  <c r="G177" i="57" l="1"/>
  <c r="G178" i="57"/>
  <c r="G174" i="57" a="1"/>
  <c r="G174" i="57" s="1"/>
  <c r="G82" i="57" l="1"/>
  <c r="G78" i="57"/>
  <c r="C158" i="57" l="1"/>
  <c r="E61" i="57" l="1"/>
  <c r="E64" i="57" l="1"/>
  <c r="E43" i="57"/>
  <c r="E30" i="57"/>
  <c r="E15" i="57" s="1"/>
  <c r="D61" i="57"/>
  <c r="C92" i="57"/>
  <c r="E34" i="57" l="1"/>
  <c r="C95" i="57"/>
  <c r="C52" i="57"/>
  <c r="C43" i="57"/>
  <c r="C28" i="57"/>
  <c r="C34" i="57" l="1"/>
  <c r="G45" i="57"/>
  <c r="G42" i="57"/>
  <c r="E25" i="57"/>
  <c r="E48" i="57"/>
  <c r="E151" i="57"/>
  <c r="E142" i="57" s="1"/>
  <c r="E141" i="57" s="1"/>
  <c r="E187" i="57" s="1"/>
  <c r="G68" i="57" l="1"/>
  <c r="G55" i="57"/>
  <c r="G52" i="57"/>
  <c r="D48" i="57"/>
  <c r="D34" i="57" s="1"/>
  <c r="D187" i="57" l="1"/>
  <c r="G63" i="57"/>
  <c r="G175" i="57"/>
  <c r="G176" i="57"/>
  <c r="G73" i="57"/>
  <c r="D95" i="57"/>
  <c r="D198" i="57" l="1"/>
  <c r="F173" i="57"/>
  <c r="D173" i="57"/>
  <c r="F81" i="57"/>
  <c r="G173" i="57" l="1" a="1"/>
  <c r="G173" i="57" s="1"/>
  <c r="D16" i="57"/>
  <c r="G77" i="57"/>
  <c r="G79" i="57"/>
  <c r="G80" i="57"/>
  <c r="G65" i="57"/>
  <c r="F64" i="57"/>
  <c r="G64" i="57" s="1"/>
  <c r="G121" i="57" l="1"/>
  <c r="G124" i="57"/>
  <c r="C127" i="57"/>
  <c r="C119" i="57" s="1"/>
  <c r="G161" i="57"/>
  <c r="G163" i="57"/>
  <c r="G160" i="57"/>
  <c r="G24" i="57"/>
  <c r="G23" i="57" s="1"/>
  <c r="G22" i="57"/>
  <c r="G54" i="57"/>
  <c r="G53" i="57"/>
  <c r="G96" i="57"/>
  <c r="F127" i="57"/>
  <c r="E127" i="57"/>
  <c r="D151" i="57"/>
  <c r="C151" i="57"/>
  <c r="D127" i="57"/>
  <c r="E28" i="57"/>
  <c r="D30" i="57"/>
  <c r="G127" i="57" l="1"/>
  <c r="G172" i="57" l="1" a="1"/>
  <c r="G172" i="57" s="1"/>
  <c r="E171" i="57"/>
  <c r="G171" i="57" s="1" a="1"/>
  <c r="G171" i="57" s="1"/>
  <c r="G159" i="57"/>
  <c r="F158" i="57"/>
  <c r="G157" i="57"/>
  <c r="G156" i="57"/>
  <c r="F155" i="57"/>
  <c r="F154" i="57" s="1"/>
  <c r="C155" i="57"/>
  <c r="G135" i="57"/>
  <c r="G134" i="57"/>
  <c r="G133" i="57"/>
  <c r="F132" i="57"/>
  <c r="E132" i="57"/>
  <c r="D132" i="57"/>
  <c r="E130" i="57"/>
  <c r="G129" i="57"/>
  <c r="G126" i="57"/>
  <c r="G125" i="57"/>
  <c r="F120" i="57"/>
  <c r="F119" i="57" s="1"/>
  <c r="G118" i="57"/>
  <c r="G117" i="57"/>
  <c r="G116" i="57"/>
  <c r="G115" i="57"/>
  <c r="G114" i="57"/>
  <c r="G113" i="57"/>
  <c r="G112" i="57"/>
  <c r="G111" i="57"/>
  <c r="F110" i="57"/>
  <c r="C108" i="57"/>
  <c r="C75" i="57" s="1"/>
  <c r="G107" i="57"/>
  <c r="G106" i="57"/>
  <c r="F105" i="57"/>
  <c r="G103" i="57"/>
  <c r="G102" i="57"/>
  <c r="G101" i="57"/>
  <c r="F100" i="57"/>
  <c r="G99" i="57"/>
  <c r="G98" i="57"/>
  <c r="G94" i="57"/>
  <c r="G93" i="57"/>
  <c r="D92" i="57"/>
  <c r="G91" i="57"/>
  <c r="G90" i="57"/>
  <c r="G89" i="57"/>
  <c r="G88" i="57"/>
  <c r="G87" i="57"/>
  <c r="F86" i="57"/>
  <c r="D86" i="57"/>
  <c r="G85" i="57"/>
  <c r="G84" i="57"/>
  <c r="G83" i="57"/>
  <c r="F76" i="57"/>
  <c r="F72" i="57"/>
  <c r="G70" i="57"/>
  <c r="G69" i="57"/>
  <c r="G67" i="57"/>
  <c r="G62" i="57"/>
  <c r="F61" i="57"/>
  <c r="G61" i="57" s="1"/>
  <c r="G58" i="57"/>
  <c r="G57" i="57"/>
  <c r="F56" i="57"/>
  <c r="G51" i="57"/>
  <c r="G50" i="57"/>
  <c r="G49" i="57"/>
  <c r="F48" i="57"/>
  <c r="G48" i="57" s="1"/>
  <c r="G47" i="57"/>
  <c r="G46" i="57" s="1"/>
  <c r="F46" i="57"/>
  <c r="F43" i="57"/>
  <c r="G43" i="57" s="1"/>
  <c r="G33" i="57"/>
  <c r="G31" i="57"/>
  <c r="F30" i="57"/>
  <c r="G29" i="57"/>
  <c r="G28" i="57" s="1"/>
  <c r="F28" i="57"/>
  <c r="D28" i="57"/>
  <c r="G27" i="57"/>
  <c r="F25" i="57"/>
  <c r="D25" i="57"/>
  <c r="F23" i="57"/>
  <c r="D23" i="57"/>
  <c r="C14" i="57" l="1"/>
  <c r="G30" i="57"/>
  <c r="E120" i="57"/>
  <c r="E119" i="57" s="1"/>
  <c r="G130" i="57"/>
  <c r="G100" i="57"/>
  <c r="G95" i="57"/>
  <c r="G132" i="57"/>
  <c r="G56" i="57"/>
  <c r="F153" i="57"/>
  <c r="G154" i="57"/>
  <c r="G81" i="57"/>
  <c r="D75" i="57"/>
  <c r="D14" i="57" s="1"/>
  <c r="F20" i="57"/>
  <c r="G20" i="57" s="1"/>
  <c r="G158" i="57"/>
  <c r="G120" i="57"/>
  <c r="G92" i="57"/>
  <c r="G86" i="57"/>
  <c r="G110" i="57"/>
  <c r="G155" i="57"/>
  <c r="G76" i="57"/>
  <c r="F21" i="57"/>
  <c r="D147" i="57"/>
  <c r="D142" i="57" s="1"/>
  <c r="C149" i="57"/>
  <c r="C147" i="57" s="1"/>
  <c r="F75" i="57"/>
  <c r="F41" i="57"/>
  <c r="G105" i="57"/>
  <c r="G119" i="57" l="1"/>
  <c r="E14" i="57"/>
  <c r="G75" i="57"/>
  <c r="F152" i="57"/>
  <c r="F150" i="57" s="1"/>
  <c r="G153" i="57"/>
  <c r="G74" i="57"/>
  <c r="F40" i="57"/>
  <c r="G40" i="57" s="1"/>
  <c r="G41" i="57"/>
  <c r="F19" i="57"/>
  <c r="G21" i="57"/>
  <c r="C146" i="57"/>
  <c r="G152" i="57" l="1"/>
  <c r="F151" i="57"/>
  <c r="G72" i="57"/>
  <c r="F39" i="57"/>
  <c r="G39" i="57" s="1"/>
  <c r="G35" i="57" s="1"/>
  <c r="F18" i="57"/>
  <c r="G19" i="57"/>
  <c r="C145" i="57"/>
  <c r="G145" i="57" s="1"/>
  <c r="G34" i="57" l="1"/>
  <c r="C187" i="57"/>
  <c r="G151" i="57"/>
  <c r="F149" i="57"/>
  <c r="F37" i="57"/>
  <c r="G18" i="57"/>
  <c r="F17" i="57"/>
  <c r="C144" i="57"/>
  <c r="C142" i="57" s="1"/>
  <c r="C198" i="57" l="1"/>
  <c r="F147" i="57"/>
  <c r="F146" i="57" s="1"/>
  <c r="G146" i="57" s="1"/>
  <c r="G149" i="57"/>
  <c r="F35" i="57"/>
  <c r="F34" i="57" s="1"/>
  <c r="G144" i="57"/>
  <c r="F16" i="57"/>
  <c r="F15" i="57" s="1"/>
  <c r="G17" i="57"/>
  <c r="G16" i="57" s="1"/>
  <c r="G15" i="57" s="1"/>
  <c r="G143" i="57"/>
  <c r="F187" i="57" l="1"/>
  <c r="G187" i="57" s="1"/>
  <c r="G198" i="57" s="1"/>
  <c r="G142" i="57"/>
  <c r="F198" i="57" l="1"/>
  <c r="G141" i="57" l="1"/>
  <c r="G14" i="57" s="1"/>
  <c r="E198" i="57" l="1"/>
</calcChain>
</file>

<file path=xl/comments1.xml><?xml version="1.0" encoding="utf-8"?>
<comments xmlns="http://schemas.openxmlformats.org/spreadsheetml/2006/main">
  <authors>
    <author>Contabilidad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Contabilidad</author>
  </authors>
  <commentList>
    <comment ref="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<sst xmlns="http://schemas.openxmlformats.org/spreadsheetml/2006/main" count="2155" uniqueCount="1003">
  <si>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</si>
  <si>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</si>
  <si>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</si>
  <si>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</si>
  <si>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</si>
  <si>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</si>
  <si>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</si>
  <si>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</si>
  <si>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</si>
  <si>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</si>
  <si>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</si>
  <si>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</si>
  <si>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</si>
  <si>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</si>
  <si>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</si>
  <si>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</si>
  <si>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</si>
  <si>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</si>
  <si>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</si>
  <si>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</si>
  <si>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</si>
  <si>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</si>
  <si>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</si>
  <si>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</si>
  <si>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</si>
  <si>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</si>
  <si>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</si>
  <si>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</si>
  <si>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</si>
  <si>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</si>
  <si>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</si>
  <si>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</si>
  <si>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</si>
  <si>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</si>
  <si>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</si>
  <si>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</si>
  <si>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</si>
  <si>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</si>
  <si>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</si>
  <si>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 PROGRAMA COLERA PORCINO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</si>
  <si>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</si>
  <si>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</si>
  <si>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</si>
  <si>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</si>
  <si>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</si>
  <si>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</si>
  <si>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</si>
  <si>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</si>
  <si>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</si>
  <si>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</si>
  <si>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</si>
  <si>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</si>
  <si>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</si>
  <si>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</si>
  <si>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</si>
  <si>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</si>
  <si>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</si>
  <si>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</si>
  <si>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</si>
  <si>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</si>
  <si>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</si>
  <si>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</si>
  <si>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</si>
  <si>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</si>
  <si>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</si>
  <si>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</si>
  <si>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</si>
  <si>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</si>
  <si>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</si>
  <si>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</si>
  <si>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</si>
  <si>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</si>
  <si>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</si>
  <si>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</si>
  <si>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</si>
  <si>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</si>
  <si>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</si>
  <si>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</si>
  <si>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</si>
  <si>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</si>
  <si>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</si>
  <si>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</si>
  <si>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</si>
  <si>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</si>
  <si>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</si>
  <si>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</si>
  <si>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</si>
  <si>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</si>
  <si>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</si>
  <si>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</si>
  <si>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</si>
  <si>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</si>
  <si>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</si>
  <si>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</si>
  <si>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</si>
  <si>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</si>
  <si>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</si>
  <si>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</si>
  <si>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</si>
  <si>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</si>
  <si>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</si>
  <si>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</si>
  <si>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</si>
  <si>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</si>
  <si>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</si>
  <si>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</si>
  <si>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</si>
  <si>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</si>
  <si>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</si>
  <si>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</si>
  <si>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</si>
  <si>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</si>
  <si>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</si>
  <si>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</si>
  <si>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</si>
  <si>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</si>
  <si>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</si>
  <si>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</si>
  <si>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</si>
  <si>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</si>
  <si>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</si>
  <si>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</si>
  <si>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</si>
  <si>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</si>
  <si>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</si>
  <si>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</si>
  <si>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</si>
  <si>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</si>
  <si>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</si>
  <si>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</si>
  <si>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</si>
  <si>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</si>
  <si>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</si>
  <si>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</si>
  <si>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</si>
  <si>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</si>
  <si>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</si>
  <si>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</si>
  <si>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</si>
  <si>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</si>
  <si>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</si>
  <si>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</si>
  <si>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</si>
  <si>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</si>
  <si>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</si>
  <si>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</si>
  <si>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</si>
  <si>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</si>
  <si>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</si>
  <si>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</si>
  <si>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</si>
  <si>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</si>
  <si>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</si>
  <si>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</si>
  <si>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</si>
  <si>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</si>
  <si>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</si>
  <si>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</si>
  <si>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</si>
  <si>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</si>
  <si>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</si>
  <si>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</si>
  <si>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</si>
  <si>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</si>
  <si>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</si>
  <si>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</si>
  <si>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</si>
  <si>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</si>
  <si>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</si>
  <si>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</si>
  <si>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</si>
  <si>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</si>
  <si>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</si>
  <si>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</si>
  <si>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</si>
  <si>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</si>
  <si>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</si>
  <si>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</si>
  <si>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</si>
  <si>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</si>
  <si>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</si>
  <si>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</si>
  <si>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</si>
  <si>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</si>
  <si>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</si>
  <si>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</si>
  <si>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</si>
  <si>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</si>
  <si>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</si>
  <si>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</si>
  <si>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</si>
  <si>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</si>
  <si>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</si>
  <si>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</si>
  <si>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</si>
  <si>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</si>
  <si>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</si>
  <si>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</si>
  <si>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</si>
  <si>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</si>
  <si>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</si>
  <si>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</si>
  <si>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</si>
  <si>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</si>
  <si>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</si>
  <si>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</si>
  <si>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</si>
  <si>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</si>
  <si>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</si>
  <si>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</si>
  <si>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</si>
  <si>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</si>
  <si>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</si>
  <si>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</si>
  <si>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</si>
  <si>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</si>
  <si>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</si>
  <si>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</si>
  <si>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</si>
  <si>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</si>
  <si>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</si>
  <si>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</si>
  <si>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</si>
  <si>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</si>
  <si>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</si>
  <si>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</si>
  <si>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</si>
  <si>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</si>
  <si>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</si>
  <si>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</si>
  <si>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</si>
  <si>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</si>
  <si>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</si>
  <si>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</si>
  <si>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</si>
  <si>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</si>
  <si>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</si>
  <si>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</si>
  <si>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</si>
  <si>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</si>
  <si>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</si>
  <si>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</si>
  <si>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</si>
  <si>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</si>
  <si>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</si>
  <si>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</si>
  <si>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</si>
  <si>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</si>
  <si>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</si>
  <si>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</si>
  <si>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</si>
  <si>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</si>
  <si>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</si>
  <si>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</si>
  <si>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</si>
  <si>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</si>
  <si>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</si>
  <si>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</si>
  <si>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</si>
  <si>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</si>
  <si>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</si>
  <si>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</si>
  <si>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</si>
  <si>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</si>
  <si>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</si>
  <si>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</si>
  <si>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</si>
  <si>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</si>
  <si>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</si>
  <si>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</si>
  <si>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</si>
  <si>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</si>
  <si>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</si>
  <si>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</si>
  <si>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</si>
  <si>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</si>
  <si>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</si>
  <si>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</si>
  <si>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</si>
  <si>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</si>
  <si>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</si>
  <si>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</si>
  <si>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</si>
  <si>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</si>
  <si>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</si>
  <si>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</si>
  <si>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</si>
  <si>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</si>
  <si>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>2.5.1.2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</si>
  <si>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</si>
  <si>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</si>
  <si>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</si>
  <si>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</si>
  <si>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</si>
  <si>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</si>
  <si>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</si>
  <si>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</si>
  <si>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</si>
  <si>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</si>
  <si>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</si>
  <si>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</si>
  <si>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</si>
  <si>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</si>
  <si>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</si>
  <si>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</si>
  <si>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</si>
  <si>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</si>
  <si>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</si>
  <si>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</si>
  <si>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</si>
  <si>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</si>
  <si>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</si>
  <si>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</si>
  <si>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</si>
  <si>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</si>
  <si>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</si>
  <si>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</si>
  <si>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</si>
  <si>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</si>
  <si>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</si>
  <si>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</si>
  <si>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</si>
  <si>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</si>
  <si>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</si>
  <si>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</si>
  <si>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</si>
  <si>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</si>
  <si>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</si>
  <si>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</si>
  <si>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</si>
  <si>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</si>
  <si>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</si>
  <si>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</si>
  <si>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</si>
  <si>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</si>
  <si>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</si>
  <si>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</si>
  <si>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</si>
  <si>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</si>
  <si>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                              REVISADO POR:</t>
  </si>
  <si>
    <t xml:space="preserve">TOTAL GRAL. 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</si>
  <si>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</si>
  <si>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</si>
  <si>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</si>
  <si>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</si>
  <si>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</si>
  <si>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</si>
  <si>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</si>
  <si>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</si>
  <si>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</si>
  <si>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</si>
  <si>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</si>
  <si>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</si>
  <si>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</si>
  <si>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</si>
  <si>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</si>
  <si>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</si>
  <si>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</si>
  <si>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</si>
  <si>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</si>
  <si>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</si>
  <si>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</si>
  <si>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</si>
  <si>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</si>
  <si>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</si>
  <si>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</si>
  <si>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</si>
  <si>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</si>
  <si>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</si>
  <si>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</si>
  <si>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</si>
  <si>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</si>
  <si>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</si>
  <si>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</si>
  <si>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</si>
  <si>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</si>
  <si>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</si>
  <si>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</si>
  <si>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</si>
  <si>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</si>
  <si>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</si>
  <si>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</si>
  <si>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</si>
  <si>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</si>
  <si>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</si>
  <si>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</si>
  <si>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</si>
  <si>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</si>
  <si>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</si>
  <si>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</si>
  <si>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</si>
  <si>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</si>
  <si>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</si>
  <si>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</si>
  <si>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</si>
  <si>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</si>
  <si>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</si>
  <si>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</si>
  <si>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</si>
  <si>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</si>
  <si>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</si>
  <si>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</si>
  <si>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</si>
  <si>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</si>
  <si>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</si>
  <si>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</si>
  <si>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</si>
  <si>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</si>
  <si>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CUENTA                                   GASTOS OPERACIONALES</t>
  </si>
  <si>
    <t>LIBRO BANCO DE RESERVAS</t>
  </si>
  <si>
    <r>
      <rPr>
        <b/>
        <sz val="11"/>
        <color rgb="FF000000"/>
        <rFont val="Arial"/>
        <family val="2"/>
      </rPr>
      <t xml:space="preserve"> Compensación </t>
    </r>
    <r>
      <rPr>
        <sz val="11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</si>
  <si>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1"/>
        <rFont val="Arial"/>
        <family val="2"/>
      </rPr>
      <t>SECTOR PRIVADO</t>
    </r>
  </si>
  <si>
    <r>
      <rPr>
        <sz val="11"/>
        <rFont val="Arial"/>
        <family val="2"/>
      </rPr>
      <t>TRANSFERENCIAS DE CAPITAL AL
SECTOR PRIVADO</t>
    </r>
  </si>
  <si>
    <r>
      <rPr>
        <sz val="11"/>
        <rFont val="Arial"/>
        <family val="2"/>
      </rPr>
      <t>TRANSFERENCIAS DE CAPITAL AL
GOBIERNO GENERAL  NACIONAL</t>
    </r>
  </si>
  <si>
    <r>
      <rPr>
        <sz val="11"/>
        <rFont val="Arial"/>
        <family val="2"/>
      </rPr>
      <t>TRANSFERENCIAS DE CAPITAL A
GOBIERNOS GENERALES LOCALES</t>
    </r>
  </si>
  <si>
    <r>
      <rPr>
        <sz val="11"/>
        <rFont val="Arial"/>
        <family val="2"/>
      </rPr>
      <t>TRANSFERENCIAS DE CAPITAL  A
EMPRESAS PÚBLICAS NO FINANCIERAS</t>
    </r>
  </si>
  <si>
    <r>
      <rPr>
        <sz val="11"/>
        <rFont val="Arial"/>
        <family val="2"/>
      </rPr>
      <t>TRANSFERENCIAS DE CAPITAL A
INSTITUCIONES PÚBLICAS FINANCIERAS</t>
    </r>
  </si>
  <si>
    <r>
      <rPr>
        <sz val="11"/>
        <rFont val="Arial"/>
        <family val="2"/>
      </rPr>
      <t>TRANSFERENCIAS DE CAPITAL AL
SECTOR EXTERNO</t>
    </r>
  </si>
  <si>
    <r>
      <rPr>
        <sz val="11"/>
        <rFont val="Arial"/>
        <family val="2"/>
      </rPr>
      <t>TRANSFERENCIAS DE CAPITAL A
OTRAS INSTITUCIONES PÚBLICAS</t>
    </r>
  </si>
  <si>
    <t>2.3.6.4</t>
  </si>
  <si>
    <t>2.6.7.8</t>
  </si>
  <si>
    <t>N/A</t>
  </si>
  <si>
    <t xml:space="preserve">Cámara fotográfica y de video </t>
  </si>
  <si>
    <t>Otros activos biológicos que generan produccion  recurrente</t>
  </si>
  <si>
    <t>Productos Minerales</t>
  </si>
  <si>
    <t>``</t>
  </si>
  <si>
    <t>AYUNTAMIENTO  DEL DISTRITO NACIONAL.</t>
  </si>
  <si>
    <t>2.5.1.2.01</t>
  </si>
  <si>
    <t>TA. No.010-249112-7</t>
  </si>
  <si>
    <t>CUENTA  No. 010-249112-7</t>
  </si>
  <si>
    <t>CUENTA No. 010-242424-1</t>
  </si>
  <si>
    <t xml:space="preserve">                                 -   </t>
  </si>
  <si>
    <t>Organización de Eventos y festividades</t>
  </si>
  <si>
    <t xml:space="preserve"> TRANSFERENCIAS CORRIENTES AL</t>
  </si>
  <si>
    <t>SECTOR PRIVADO</t>
  </si>
  <si>
    <t>TRANSFERENCIAS CORRIENTES A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</si>
  <si>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</si>
  <si>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</si>
  <si>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</si>
  <si>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</si>
  <si>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</si>
  <si>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</si>
  <si>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</si>
  <si>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</si>
  <si>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</si>
  <si>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</si>
  <si>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</si>
  <si>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</si>
  <si>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ESTADO DE INGRESOS Y  EGRESOS COMPARATIVO</t>
  </si>
  <si>
    <t>LIBRO BANCO DE RESERVAS CODIFICADOS</t>
  </si>
  <si>
    <t>Otros seguros</t>
  </si>
  <si>
    <t>Encargado Depto. Financiero</t>
  </si>
  <si>
    <t xml:space="preserve">TOTALES DB/CR. </t>
  </si>
  <si>
    <t>Encargado -Depto. Financiero</t>
  </si>
  <si>
    <t>ServicioTeléfonico larga distancia</t>
  </si>
  <si>
    <t>Seguro de personas</t>
  </si>
  <si>
    <t>BALANCE INICIAL</t>
  </si>
  <si>
    <t>LICDA. KELVIA REYES</t>
  </si>
  <si>
    <t>Division de Contabilidad</t>
  </si>
  <si>
    <t xml:space="preserve"> Encargado Depto. Financiero</t>
  </si>
  <si>
    <t>4.2</t>
  </si>
  <si>
    <t xml:space="preserve">TOTAL GASTOS  </t>
  </si>
  <si>
    <t>BALANCE CONCILIADO AL 30/04/2024</t>
  </si>
  <si>
    <t>BALANCE CONCILIADO AL  30/04/2024</t>
  </si>
  <si>
    <t xml:space="preserve">2.3.1.1  </t>
  </si>
  <si>
    <t>2.3.9.9.</t>
  </si>
  <si>
    <t xml:space="preserve">SUBTOTAL </t>
  </si>
  <si>
    <t>TOTAL GASTOS Y APLICACIONES
FINANCIERAS, ABRIL 2024</t>
  </si>
  <si>
    <t xml:space="preserve">Imputacion del Gasto </t>
  </si>
  <si>
    <t>Programa 13, 18 y 19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</si>
  <si>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</si>
  <si>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</si>
  <si>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</si>
  <si>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</si>
  <si>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</si>
  <si>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</si>
  <si>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</si>
  <si>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</si>
  <si>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</si>
  <si>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</si>
  <si>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</si>
  <si>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</si>
  <si>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</si>
  <si>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</si>
  <si>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</si>
  <si>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</si>
  <si>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</si>
  <si>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</si>
  <si>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</si>
  <si>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</si>
  <si>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</si>
  <si>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</si>
  <si>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</si>
  <si>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</si>
  <si>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</si>
  <si>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</si>
  <si>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</si>
  <si>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</si>
  <si>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</si>
  <si>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</si>
  <si>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</si>
  <si>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</si>
  <si>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</si>
  <si>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Cámaras fotográficas y de video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</si>
  <si>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</si>
  <si>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</si>
  <si>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</si>
  <si>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</si>
  <si>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</si>
  <si>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</si>
  <si>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</si>
  <si>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</si>
  <si>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</si>
  <si>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</si>
  <si>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RD$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</si>
  <si>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</si>
  <si>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</si>
  <si>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</si>
  <si>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</si>
  <si>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</si>
  <si>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</si>
  <si>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</si>
  <si>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</si>
  <si>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</si>
  <si>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</si>
  <si>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>LIC. MIOSOTIS AQUINO</t>
  </si>
  <si>
    <t xml:space="preserve">   ENC. CONTABILIDAD</t>
  </si>
  <si>
    <t xml:space="preserve">-   </t>
  </si>
  <si>
    <t>2.2.1.7.01</t>
  </si>
  <si>
    <t xml:space="preserve">                PREPARADO POR:</t>
  </si>
  <si>
    <t xml:space="preserve">     Division de Contabilidad</t>
  </si>
  <si>
    <t xml:space="preserve"> DEL 1RO. AL 31 DE MAYO 2024</t>
  </si>
  <si>
    <t>TESORERIA DE LA SEGURIDAD SOCIAL</t>
  </si>
  <si>
    <t xml:space="preserve"> PAGO A LA TESORERIA DE LA SEGURIDAD SOCIAL DE LA NOMINA DE MEGALECHE, INSPECTORES, NOMINA DE ASISTENCIA TECNICA DE MEGALECHE "U.A.T.", CORRESPONDIENTE AL MES DE ABRIL 2024.</t>
  </si>
  <si>
    <t xml:space="preserve"> PAGO A LA TESORERIA DE LA SEGURIDAD SOCIAL DE LA NOMINA DE OBREEROS DE CUARENTENA, CORRESPONDIENTE AL MES DE ABRIL 2024.</t>
  </si>
  <si>
    <t xml:space="preserve">CUENTA NOMINA ELECTRONICA O DIRECCION GENERAL DE GANADERIA                                                                                                                                      </t>
  </si>
  <si>
    <t xml:space="preserve"> PAGO COMPENSACION POR DISTANCIA  A ENCARGADOS E INSPECTORES DE PUERTOS Y AEREOPUERTOS DEL PAIS (VUCE), CORRESPONDIENTE AL MES DE FEBRERO DEL 2024. COPIA PAGO ANT. CK. NO. 31584 D/F 27/03/2024</t>
  </si>
  <si>
    <t xml:space="preserve">TRANSFERENCIA A TESORERIA NACIONAL </t>
  </si>
  <si>
    <t xml:space="preserve">TRANSFERENCIA COMPRA DE VEHICULOS HACIA CUENTA DE CAPTACION DIRECTA. </t>
  </si>
  <si>
    <t>NUEVA GENERACION GANADERA</t>
  </si>
  <si>
    <t xml:space="preserve"> APORTE PARA LA REALIZACION DE LA "8va. EXPOSICION LECHERA REGIONAL EXPO MONTAÑA 2024", QUE SE REALIZARA EN FECHA  25 AL 28 DE ABRIL 2024.</t>
  </si>
  <si>
    <t>MARIA ELIZABETH PALMERO VALERIO</t>
  </si>
  <si>
    <t xml:space="preserve"> REPOSICION VIATICOS DE LA DIRECCION DE SANIDAD ANIMAL, SEGUNCARTAS DE RUTAS DESDE EL # 1233 HASTA EL 1254 Y COMPROBANTES DE DESEMBOLSO  DESDE EL #2033 HASTA EL 2072, COPIA ULTIMA REP. CK NO, 031604 D/F 22/04/2024.</t>
  </si>
  <si>
    <t>PAOLA MICHEL ROJAS</t>
  </si>
  <si>
    <t xml:space="preserve"> TERCERA REPOSICION FONDO CAJA CHICA TRANSPORTACION DE ESTA DIGEGA, SEGUN COMPROBANTES DE GASTOS DESDE EL 2409 AL 2421, COPIA ULTIMA REP. CK NO.031588 D/F 05/04/2024 ANEXOS.</t>
  </si>
  <si>
    <t>MARIA CLABEL PEREZ</t>
  </si>
  <si>
    <t xml:space="preserve"> REPOSICION DE CAJA CHICA DE LA REGIONAL PECUARIA CENTRAL, SEGUN COMPROBS. DEL 1201 AL 1210. ANEXO COPIA CK. 31539, D/F. 31/01/24. (APERTURA 2024) Y CK. 31126, D/F.  02/02/23. (LIQUIDACION FONDOS 2023)</t>
  </si>
  <si>
    <t>PEDRO FRANCISCO RODRIGUEZ RODRIGUEZ</t>
  </si>
  <si>
    <t xml:space="preserve"> PAGO VACACIONES NO DISFRUTADAS EXEMPLEADO DE LA NOMINA MEGALECHE.</t>
  </si>
  <si>
    <t>VANESSA POLANCO PEGUERO</t>
  </si>
  <si>
    <t xml:space="preserve"> REPOSICION FONDO DE CAJA CHICA REGIONAL NORTE SEGUN COMPROBANTES DE GASTOS DEL NO.2017 AL 2027. CON COPIA CK. PAGO ANT. NO. 31537 D/F 31/01/2024</t>
  </si>
  <si>
    <t xml:space="preserve"> PAGO INDEMNIZACION ECONOMICA A EX EMPLEADO DE LA NOMINA DE MEGALECHE.</t>
  </si>
  <si>
    <t>CUENTA NOMINA ELECTRONICA O DIRECCION GENERAL DE GANADERIA</t>
  </si>
  <si>
    <t xml:space="preserve"> PAGO NOMINA CORRESPONDIENTE AL MES DE MAYO 2024 AL PERSONAL DE INSPECTORES DE TRANSITO INTERNO DE ESTA DIGEGA. PAGO ANT. CK. NO. 31601 D/F 22/04/2024</t>
  </si>
  <si>
    <t xml:space="preserve"> PAGO AL PERSONAL DE  NOMINA UNIDAD DE ASISTENCIA TECNICA (UAT) CORRESPONDIENTE AL MES DE MAYO DEL 2024. PAGO ANT. CK. NO. 31603  D/F 22/04/2024</t>
  </si>
  <si>
    <t>NULO</t>
  </si>
  <si>
    <t xml:space="preserve">ANULADO, ERROR POR IMPRESIÓN </t>
  </si>
  <si>
    <t xml:space="preserve"> PAGO AL PERSONAL DE  NOMINA OBREROS DE CUARENTENA ANIMAL CORRESPONDIENTE AL MES DE MAYO DEL 2024. PAGO ANT. CK. NO. 31600 D/F 22/04/2024</t>
  </si>
  <si>
    <t xml:space="preserve"> PAGO NOMINA ALMUERZO Y CENA AL PERSONAL MILITAR QUE PRESTA SERVICIOS A ESTA DIGEGA, CORRESPONDIENTE AL PERIODO 23/03/2024 AL 23/04/2024 .  PAGO ANT. CK. NO. 31590 D/F 06/04/2024</t>
  </si>
  <si>
    <t xml:space="preserve"> PAGO COMPENSACION POR DISTANCIA A EXTENSIONISTAS POR USO DE VEHICULOS PRIVADOS, CORRESPONDIENTE AL MES DE MAYO 2024. PAGO ANT. CK. NO. 31598 D/F 18/4/2024</t>
  </si>
  <si>
    <t xml:space="preserve"> PAGO NOMINA COMPENSACION MILITAR POR  SERVICIOS PRESTADOS A ESTA DIGEGA, CORRESPONDIENTE AL MES DE MAYO DEL 2024. PAGO ANT. CK. NO. 31602 D/F 22/04/2024</t>
  </si>
  <si>
    <t>KATHERINE FABRICIA DIAZ SEVERINO</t>
  </si>
  <si>
    <t xml:space="preserve"> REPOSICION FONDO VIATICO DE U.A.T. SEGUNFORMULARIOS DE VIAJES DESDE EL #643 AL 653 Y COMPROBANTES DE DESEMBOLSOS DESDE EL #1005 AL 1024, COPIA CKE APERTURA NO. 31542 D/F 01/02/2024. VER DOCS. ANEXOS.</t>
  </si>
  <si>
    <t xml:space="preserve">CORP. ACUEDUCTO Y ALCANTARILLADO DE SANTIAGO                                                                                                                                    </t>
  </si>
  <si>
    <t>ANULADO</t>
  </si>
  <si>
    <t>CORP. ACUEDUCTO Y ALCANTARILLADO DE SANTIAGO</t>
  </si>
  <si>
    <t>RELACION DESEMBOLSOS CODIFICADOS DEL 01 AL 31 DE MAYO 2024</t>
  </si>
  <si>
    <t>TOTAL GENERAL MAYO 2024</t>
  </si>
  <si>
    <t xml:space="preserve">2.1.5.3.01  </t>
  </si>
  <si>
    <t xml:space="preserve">2.1.5.2.01  </t>
  </si>
  <si>
    <t xml:space="preserve">2.1.5.1.01  </t>
  </si>
  <si>
    <t xml:space="preserve">2.1.2.2.07  </t>
  </si>
  <si>
    <t xml:space="preserve">2.2.8.8.01  </t>
  </si>
  <si>
    <t>2.4.1.6.05</t>
  </si>
  <si>
    <t>2.2.3.1.01</t>
  </si>
  <si>
    <t xml:space="preserve">2.2.4.4.01  </t>
  </si>
  <si>
    <t xml:space="preserve">2.2.7.2.06  </t>
  </si>
  <si>
    <t xml:space="preserve">2.3.7.1.05  </t>
  </si>
  <si>
    <t xml:space="preserve">2.3.5.5.01  </t>
  </si>
  <si>
    <t xml:space="preserve">2.3.9.6.01  </t>
  </si>
  <si>
    <t xml:space="preserve">2.3.9.8.02  </t>
  </si>
  <si>
    <t xml:space="preserve">2.3.9.8.01  </t>
  </si>
  <si>
    <t xml:space="preserve">2.3.7.2.99  </t>
  </si>
  <si>
    <t xml:space="preserve">2.3.7.2.05  </t>
  </si>
  <si>
    <t xml:space="preserve">2.3.6.1.04  </t>
  </si>
  <si>
    <t xml:space="preserve">2.3.9.1.01  </t>
  </si>
  <si>
    <t xml:space="preserve">2.3.9.2.01  </t>
  </si>
  <si>
    <t xml:space="preserve">2.3.9.9.05  </t>
  </si>
  <si>
    <t xml:space="preserve">2.3.9.9.04  </t>
  </si>
  <si>
    <t>2.1.1.5.04</t>
  </si>
  <si>
    <t xml:space="preserve">2.3.1.1.01  </t>
  </si>
  <si>
    <t xml:space="preserve">2.3.3.2.01  </t>
  </si>
  <si>
    <t xml:space="preserve">2.3.7.1.04  </t>
  </si>
  <si>
    <t xml:space="preserve">2.3.6.3.04  </t>
  </si>
  <si>
    <t xml:space="preserve">2.3.6.3.06  </t>
  </si>
  <si>
    <t xml:space="preserve">2.3.9.9.01  </t>
  </si>
  <si>
    <t xml:space="preserve">2.3.9.5.01  </t>
  </si>
  <si>
    <t>2.1.1.5.03</t>
  </si>
  <si>
    <t xml:space="preserve">2.1.1.1.01  </t>
  </si>
  <si>
    <t xml:space="preserve"> PAGO AL PERSONAL DE NOMINA MEGALECHE CORRESPONDIENTE AL MES DE MAYO DEL 2024. PAGO ANT. CK. NO. 31599 D/F 22/04/2024</t>
  </si>
  <si>
    <t>2.1.2.2.01</t>
  </si>
  <si>
    <t xml:space="preserve">2.1.2.2.06  </t>
  </si>
  <si>
    <t>2.2.1.8.01</t>
  </si>
  <si>
    <t xml:space="preserve"> PAGO FACTURA B1500032159 POR SERVICIO DE AGUA POTABLE Y RECOGIDA DE BASURA EN LA REGIONAL NORTE, CORRESPONDIENTE AL MES DE MARZO 2024, COPIA PAGO ANT. CK. 15972 D/F 13/03/2024</t>
  </si>
  <si>
    <t xml:space="preserve"> PAGO FACTURA B1500051655 POR RECOGIDA DE BASURA DE ESTA DIRECCION GENERAL DE GANADERIA, CORRESPONDIENTE AL MES DE MAYO. PAGO ANT. CK. NO. 15974 D/F 05/04/2024</t>
  </si>
  <si>
    <t>IMPRESIÓN FUERA DE MARGEN</t>
  </si>
  <si>
    <t xml:space="preserve"> PAGO CORRESPONDIENTE AL MES DE ABRIL DEL AÑO 2024, POR SERVICIO DE RECOGIDA DE BASURA Y AGUA POTABLE EN LA SUB-DIRECCION PECUARIA NORTE (SANTIAGO) PAGO ANT. CK. NO. 15975 D/F 06/05/2024</t>
  </si>
  <si>
    <t>CORP.  ACUEDUCTO Y ALCANTARILLADO DE PUERTO PLATA</t>
  </si>
  <si>
    <t xml:space="preserve"> PAGO FACTURA B1500026223 POR SERVICIO DE SUMINISTRO DE AGUA POTABLE AL LABORATORIO DE PUERTO PLATA, CORRESPONDIENTE AL MES DE ABRIL DEL 2024, COPIA PAGO ANTERIOR CK. NO. 15973 D/F 19/03/2024</t>
  </si>
  <si>
    <t>RESUMEN POR CUENTA DEL 1RO. AL 31 DE MAYO 2024</t>
  </si>
  <si>
    <t>RESUMEN POR CUENTA DEL 1RO.  AL 31 DE MAYO 2024</t>
  </si>
  <si>
    <t>TOTAL EJECUTADO EN EL MES DE MAYO 2024.  CTA. COLERA PORCINA CLASICA  "PPC"</t>
  </si>
  <si>
    <t xml:space="preserve"> REPOSICION DE VIATICOS DE LA DIRECCION DE SANIDAD ANIMAL, SEGUN  CARTAS DE RUTAS DESDE 1255 HASTA 1268 Y FORM. DESEMB. DE VIATICOS  DESDE 2073 AL 2093. ANEXO COPIA PAGO ANT.CK. # 31614, D/F. 10/05/2024. </t>
  </si>
  <si>
    <t>COLECTOR DE IMPUESTOS INTERNOS</t>
  </si>
  <si>
    <t>MAIRENY DE JESUS DE FONT</t>
  </si>
  <si>
    <t xml:space="preserve"> REPOSICION FONDO DE CAJA CHICA DE LA DIVISION DE SANIDAD ANIMAL, SEGUN COMPROBANTES DE GASTOS DEL 981 AL 989, CON COPIA CK. PAGO ANT. NO. 31589  D/F 05/04/2024</t>
  </si>
  <si>
    <t>SAGRARIO DE LOS ANGELES PAULINO RAMIREZ</t>
  </si>
  <si>
    <t xml:space="preserve"> REPOSICION FONDO DE CAJA CHICA DE LA REGIONAL SUROESTE, SEGUN COMPROBANTES DEL 202 AL 213, COPIA CK. PAGO ANT. NO. 31540</t>
  </si>
  <si>
    <t xml:space="preserve">CUENTA NOMINA ELECTRONICA O DIRECCION GENERAL DE GANADERIA                                                                                                                                   </t>
  </si>
  <si>
    <t xml:space="preserve"> PAGO COMPENSACION POR DISTANCIA A ENCARGADOS E INSPECTORES DE PUERTOS Y AEREOPUERTOS DEL PAIS (VUCE), CORRESPONDIENTE AL MES DE MARZO DEL 2024, COPIA PAGO ANT. CK. NO. 31612 D/F 06/05/2024</t>
  </si>
  <si>
    <t xml:space="preserve">COLECTOR DE IMPUESTOS INTERNOS                                                                                               </t>
  </si>
  <si>
    <t xml:space="preserve"> PAGO IMPUESTO SOBRE LA RENTA (ISR), DE NOMINA COMPENSACION POR DISTANCIA  (VUCE), CORRESPONDIENTE AL MES DE MARZO DEL 2024, </t>
  </si>
  <si>
    <t xml:space="preserve"> PAGO IMPUESTO SOBRE LA RENTA ISR DE LAS NOMINAS MEGALECHE, COMPENSACION MILITAR Y COMPENSACION POR DISTANCIA POR USO DE VEHICULOS DE EXTENSIONISTAS, CORRESPONDIENTE AL MES DE ABRIL DEL 2024</t>
  </si>
  <si>
    <t>2.2.8.8.01</t>
  </si>
  <si>
    <t xml:space="preserve">2.3.3.3.01  </t>
  </si>
  <si>
    <t xml:space="preserve">2.2.3.1.01  </t>
  </si>
  <si>
    <t xml:space="preserve">2.2.4.1.01  </t>
  </si>
  <si>
    <t xml:space="preserve">2.3.7.2.01  </t>
  </si>
  <si>
    <t xml:space="preserve">2.3.4.1.01  </t>
  </si>
  <si>
    <t>31/05/2024</t>
  </si>
  <si>
    <t>CB</t>
  </si>
  <si>
    <t>CARGOS Y COMISIONES BANCARIAS DE MAYO 2024.</t>
  </si>
  <si>
    <t>2.2.8.2.01</t>
  </si>
  <si>
    <t>CARGOS Y COMIS. BANCARIAS DE MAYO 2024</t>
  </si>
  <si>
    <t>TOTAL EJECUTADO EN EL MES DE MAYO 2024.  CTA. SANIDAD ANIMAL Y EXTENSION</t>
  </si>
  <si>
    <t>2.2.4.1.</t>
  </si>
  <si>
    <t xml:space="preserve">LCDO. JOSE ALFREDO CASTRO </t>
  </si>
  <si>
    <t>LCDO. JOSE ALFREDO CASTRO</t>
  </si>
  <si>
    <t>240501002690010360</t>
  </si>
  <si>
    <t>DEPOSITO</t>
  </si>
  <si>
    <t>4524000000001</t>
  </si>
  <si>
    <t>PAGOS SUPLIDORES</t>
  </si>
  <si>
    <t>PAGOS SUPLIDORES CTA DEB: 2400165127     DE:DIR 424002029</t>
  </si>
  <si>
    <t>4524000030718</t>
  </si>
  <si>
    <t>TRANSFERENCIA ACH DE CR A CTA  DE DIRECCION GENERAL</t>
  </si>
  <si>
    <t>PAGOS ACH CTA CTE CR A CTA  DE DIRECCION GENERAL 115       -IBANKING</t>
  </si>
  <si>
    <t>4524000034232</t>
  </si>
  <si>
    <t>TRANSFERENCIA ACH DE SANIDAD ANIMAL 300424</t>
  </si>
  <si>
    <t>PAGOS ACH CTA CTE SANIDAD ANIMAL 300424 9399014987-DIRECCION GENERA</t>
  </si>
  <si>
    <t>4524000030297</t>
  </si>
  <si>
    <t>TRANSFERENCIA ACH DE TRANSFERENCIA ACH DESDE PROMER</t>
  </si>
  <si>
    <t>PAGOS ACH CTA CTE TRANSFERENCIA ACH DESDE PROMER 101117842 -INTERNET</t>
  </si>
  <si>
    <t>4524000035012</t>
  </si>
  <si>
    <t>TRANSFERENCIA ACH DE DIRECCION GENERA</t>
  </si>
  <si>
    <t>PAGOS ACH CTA CTE DIRECCION GENERA 0000936878-DIRECCION GENERA</t>
  </si>
  <si>
    <t>4524000014641</t>
  </si>
  <si>
    <t>TRANSFERENCIA ACH DE SANIDAD ANIMAL 260424</t>
  </si>
  <si>
    <t>PAGOS ACH CTA CTE SANIDAD ANIMAL 260424 9399014987-DIRECCION GENERA</t>
  </si>
  <si>
    <t>4524000017298</t>
  </si>
  <si>
    <t>240502001540050022</t>
  </si>
  <si>
    <t>240502001540050019</t>
  </si>
  <si>
    <t>240502001540050016</t>
  </si>
  <si>
    <t>35078008612</t>
  </si>
  <si>
    <t>TRANSFERENCIA DE JOSEFINA JACQUELINE CABRE</t>
  </si>
  <si>
    <t xml:space="preserve">  PAGO POR SERVICIO  WELLINTONG</t>
  </si>
  <si>
    <t>4524000030846</t>
  </si>
  <si>
    <t>4524000030185</t>
  </si>
  <si>
    <t>4524000039672</t>
  </si>
  <si>
    <t>TRANSFERENCIA ACH DE SANIDAD ANIMAL 010524</t>
  </si>
  <si>
    <t>PAGOS ACH CTA CTE SANIDAD ANIMAL 010524 9399014987-DIRECCION GENERA</t>
  </si>
  <si>
    <t>4524000032837</t>
  </si>
  <si>
    <t>202240046831532</t>
  </si>
  <si>
    <t>CR TRANSFERENCIA A CTA CTE</t>
  </si>
  <si>
    <t>202W 2403062326 DIRRECION GENERAL DE ADUANAS\</t>
  </si>
  <si>
    <t>35077461099</t>
  </si>
  <si>
    <t>TRANSFERENCIA DE LINEA AEREA DE SERVICIO E</t>
  </si>
  <si>
    <t xml:space="preserve">  SANIDAD ANIMAL MARZO 2024</t>
  </si>
  <si>
    <t>202240046827866</t>
  </si>
  <si>
    <t>202W 2403060521 DGA\</t>
  </si>
  <si>
    <t>4524000033010</t>
  </si>
  <si>
    <t>TRANSFERENCIA ACH DE CR A CTA  DE TOLENTINO LOPEZ L</t>
  </si>
  <si>
    <t>PAGOS ACH CTA CTE CR A CTA  DE TOLENTINO LOPEZ L 115       -IBANKING</t>
  </si>
  <si>
    <t>4524000032458</t>
  </si>
  <si>
    <t>TRANSFERENCIA ACH DE PAGO POR SERVICIO BRINDADO EN</t>
  </si>
  <si>
    <t>PAGOS ACH CTA CTE PAGO POR SERVICIO BRINDADO EN 14756     -ROMANA PORT AGEN</t>
  </si>
  <si>
    <t>4524000032454</t>
  </si>
  <si>
    <t>4524000030027</t>
  </si>
  <si>
    <t>4524000033279</t>
  </si>
  <si>
    <t>35102022421</t>
  </si>
  <si>
    <t>TRANSFERENCIA DE KATIA ALTAGRACIA CRUZ POL</t>
  </si>
  <si>
    <t xml:space="preserve">  PAGO DE KAURYS CASTRO</t>
  </si>
  <si>
    <t>4524000000002</t>
  </si>
  <si>
    <t>4524000015791</t>
  </si>
  <si>
    <t>TRANSFERENCIA ACH DE 0059090011</t>
  </si>
  <si>
    <t>PAGOS ACH CTA CTE 0059090011 0000059090-AMERICAN AIRLINE</t>
  </si>
  <si>
    <t>4524000013960</t>
  </si>
  <si>
    <t>TRANSFERENCIA ACH DE PAGO SANIDAD ANIMAL PUJ FEBRER</t>
  </si>
  <si>
    <t>PAGOS ACH CTA CTE PAGO SANIDAD ANIMAL PUJ FEBRER 7398      -E T HEINSEN S A</t>
  </si>
  <si>
    <t>4524000013947</t>
  </si>
  <si>
    <t>TRANSFERENCIA ACH DE PAGO SANIDAD ANIMAL MARZO 2024</t>
  </si>
  <si>
    <t>PAGOS ACH CTA CTE PAGO SANIDAD ANIMAL MARZO 2024 7398      -E T HEINSEN S A</t>
  </si>
  <si>
    <t>4524000033172</t>
  </si>
  <si>
    <t>202240047048706</t>
  </si>
  <si>
    <t>202W 2403166233 DIRRECION GENERAL DE ADUANAS\</t>
  </si>
  <si>
    <t>103240047037825</t>
  </si>
  <si>
    <t>103W 2403160967 DIRECCION GENERAL DE ADUANAS\R</t>
  </si>
  <si>
    <t>240506002010090664</t>
  </si>
  <si>
    <t>240507002920060454</t>
  </si>
  <si>
    <t>4524000010699</t>
  </si>
  <si>
    <t>4524000033084</t>
  </si>
  <si>
    <t>4524000010670</t>
  </si>
  <si>
    <t>4524000032664</t>
  </si>
  <si>
    <t>TRANSFERENCIA ACH DE AGENCIAS NAVIERA</t>
  </si>
  <si>
    <t>PAGOS ACH CTA CTE AGENCIAS NAVIERA 0000289523-AGENCIAS NAVIERA</t>
  </si>
  <si>
    <t>4524000030715</t>
  </si>
  <si>
    <t>4524000010646</t>
  </si>
  <si>
    <t>4524000039582</t>
  </si>
  <si>
    <t>4524000033769</t>
  </si>
  <si>
    <t>4524000032948</t>
  </si>
  <si>
    <t>TRANSFERENCIA ACH DE B LEATHER MANUFA</t>
  </si>
  <si>
    <t>PAGOS ACH CTA CTE B LEATHER MANUFA 0002849014-B LEATHER MANUFA</t>
  </si>
  <si>
    <t>4524000037779</t>
  </si>
  <si>
    <t>TRANSFERENCIA ACH DE 0061770003</t>
  </si>
  <si>
    <t>PAGOS ACH CTA CTE 0061770003 0000061770-AVIANCA</t>
  </si>
  <si>
    <t>4524000032590</t>
  </si>
  <si>
    <t>202240047204885</t>
  </si>
  <si>
    <t>202W 2403240161 DIRRECION GENERAL DE ADUANAS\</t>
  </si>
  <si>
    <t>240509413200410081</t>
  </si>
  <si>
    <t>4524000012623</t>
  </si>
  <si>
    <t>TRANSFERENCIA ACH DE CR A CTA  DE HARRY HEINSEN Y C</t>
  </si>
  <si>
    <t>PAGOS ACH CTA CTE CR A CTA  DE HARRY HEINSEN Y C 115       -IBANKING</t>
  </si>
  <si>
    <t>4524000030460</t>
  </si>
  <si>
    <t>4524000037290</t>
  </si>
  <si>
    <t>TRANSFERENCIA ACH DE SANIDAD ANIMAL CAUCEDO</t>
  </si>
  <si>
    <t>PAGOS ACH CTA CTE SANIDAD ANIMAL CAUCEDO 7398      -E T HEINSEN S A</t>
  </si>
  <si>
    <t>4524000037288</t>
  </si>
  <si>
    <t>TRANSFERENCIA ACH DE FACT  H EXTRAS MARZO 24</t>
  </si>
  <si>
    <t>PAGOS ACH CTA CTE FACT  H EXTRAS MARZO 24 7398      -E T HEINSEN S A</t>
  </si>
  <si>
    <t>4524000035115</t>
  </si>
  <si>
    <t>4524000032704</t>
  </si>
  <si>
    <t>4524000030036</t>
  </si>
  <si>
    <t>TRANSFERENCIA ACH DE 0061084002**04-24STISAN/202404</t>
  </si>
  <si>
    <t>PAGOS ACH CTA CTE 0061084002**04-24STISAN/202404 0000061084-JET BLUE AIRWAYS</t>
  </si>
  <si>
    <t>4524000019581</t>
  </si>
  <si>
    <t>TRANSFERENCIA ACH DE 0061293108**INV DIGEGAAPR2024</t>
  </si>
  <si>
    <t>PAGOS ACH CTA CTE 0061293108**INV DIGEGAAPR2024 0000061293-DELTA</t>
  </si>
  <si>
    <t>4524000011560</t>
  </si>
  <si>
    <t xml:space="preserve"> PAGO AL PERSONAL DE  NOMINA MEGALECHE CORRESPONDIENTE AL MES DE MAYO DEL 2024. PAGO ANT. CK. NO. 31599 D/F 22/04/2024</t>
  </si>
  <si>
    <t>4524000033405</t>
  </si>
  <si>
    <t>4524000033386</t>
  </si>
  <si>
    <t>4524000033370</t>
  </si>
  <si>
    <t>4524000036717</t>
  </si>
  <si>
    <t>4524000036711</t>
  </si>
  <si>
    <t>4524000032049</t>
  </si>
  <si>
    <t>TRANSFERENCIA ACH DE 0061084002**04-24POPSAN/202404</t>
  </si>
  <si>
    <t>PAGOS ACH CTA CTE 0061084002**04-24POPSAN/202404 0000061084-JET BLUE AIRWAYS</t>
  </si>
  <si>
    <t>4524000000003</t>
  </si>
  <si>
    <t>240513002690070122</t>
  </si>
  <si>
    <t>35208797049</t>
  </si>
  <si>
    <t>TRANSFERENCIA VIA TPAGO</t>
  </si>
  <si>
    <t xml:space="preserve">TRANSFERENCIA VIA TPAGO  </t>
  </si>
  <si>
    <t>35208427883</t>
  </si>
  <si>
    <t>TRANSFERENCIA DE MOISES ELIAS CRUZ CABRERA</t>
  </si>
  <si>
    <t xml:space="preserve">  PAGO MULTA DE TRES CABALLOS</t>
  </si>
  <si>
    <t>35246764810</t>
  </si>
  <si>
    <t>TRANSFERENCIA DE MIGUELINA  LIRIANO DE RAM</t>
  </si>
  <si>
    <t xml:space="preserve">  VIOLáCEO POR MOVIMIENTO DE ANI</t>
  </si>
  <si>
    <t>202240047472383</t>
  </si>
  <si>
    <t>202W 2403369714 UNITED AIRLINES, INC.\</t>
  </si>
  <si>
    <t>202240047472339</t>
  </si>
  <si>
    <t>202W 2403369729 UNITED AIRLINES, INC.\</t>
  </si>
  <si>
    <t>4524000031495</t>
  </si>
  <si>
    <t>4524000032091</t>
  </si>
  <si>
    <t>4524000010775</t>
  </si>
  <si>
    <t>TRANSFERENCIA ACH DE 0059988034</t>
  </si>
  <si>
    <t>PAGOS ACH CTA CTE 0059988034 0000059988-COPA AIRLINES</t>
  </si>
  <si>
    <t>240514000120020089</t>
  </si>
  <si>
    <t>240514000120020086</t>
  </si>
  <si>
    <t>240514000120020083</t>
  </si>
  <si>
    <t>240514000120020080</t>
  </si>
  <si>
    <t>240514000120020077</t>
  </si>
  <si>
    <t>240514000120020074</t>
  </si>
  <si>
    <t>240514000120020071</t>
  </si>
  <si>
    <t>240514000120020068</t>
  </si>
  <si>
    <t>4524000033204</t>
  </si>
  <si>
    <t>4524000032945</t>
  </si>
  <si>
    <t>TRANSFERENCIA ACH DE SANIDAD ANIMAL 140524</t>
  </si>
  <si>
    <t>PAGOS ACH CTA CTE SANIDAD ANIMAL 140524 9399014987-DIRECCION GENERA</t>
  </si>
  <si>
    <t>4524000033374</t>
  </si>
  <si>
    <t>4524000036965</t>
  </si>
  <si>
    <t>4524000036162</t>
  </si>
  <si>
    <t>TRANSFERENCIA ACH DE PAGO MARITIMA DOM</t>
  </si>
  <si>
    <t>PAGOS ACH CTA CTE PAGO MARITIMA DOM 113       -MARITIMA DOMINIC</t>
  </si>
  <si>
    <t>4524000036161</t>
  </si>
  <si>
    <t>4524000032599</t>
  </si>
  <si>
    <t>4524000011229</t>
  </si>
  <si>
    <t>TRANSFERENCIA ACH DE 0061293108**INV STIAPR24SA</t>
  </si>
  <si>
    <t>PAGOS ACH CTA CTE 0061293108**INV STIAPR24SA 0000061293-DELTA</t>
  </si>
  <si>
    <t>4524000014612</t>
  </si>
  <si>
    <t>TRANSFERENCIA ACH DE CR A CTA  DE SANIDAD ANIMAL CU</t>
  </si>
  <si>
    <t>PAGOS ACH CTA CTE CR A CTA  DE SANIDAD ANIMAL CU 115       -IBANKING</t>
  </si>
  <si>
    <t>240516001540050239</t>
  </si>
  <si>
    <t>240516001540050236</t>
  </si>
  <si>
    <t>240516009100010076</t>
  </si>
  <si>
    <t>240516009100010073</t>
  </si>
  <si>
    <t>4524000034357</t>
  </si>
  <si>
    <t>4524000015505</t>
  </si>
  <si>
    <t>TRANSFERENCIA ACH DE 0061293108**INV SA032024</t>
  </si>
  <si>
    <t>PAGOS ACH CTA CTE 0061293108**INV SA032024 0000061293-DELTA</t>
  </si>
  <si>
    <t>4524000031578</t>
  </si>
  <si>
    <t>4524000033739</t>
  </si>
  <si>
    <t>4524000011005</t>
  </si>
  <si>
    <t>TRANSFERENCIA ACH DE 0061751009</t>
  </si>
  <si>
    <t>PAGOS ACH CTA CTE 0061751009 0000061751-AEROREPUBLICA SA</t>
  </si>
  <si>
    <t>4524000015928</t>
  </si>
  <si>
    <t>4524000015927</t>
  </si>
  <si>
    <t>4524000010143</t>
  </si>
  <si>
    <t>TRANSFERENCIA ACH DE SBRIZ ZEITUN  LU PAGO CUARENTE</t>
  </si>
  <si>
    <t>PAGOS ACH CTA CTE SBRIZ ZEITUN  LU PAGO CUARENTE 0000202162-SBRIZ ZEITUN  LU</t>
  </si>
  <si>
    <t>4524000034893</t>
  </si>
  <si>
    <t>4524000032407</t>
  </si>
  <si>
    <t>TRANSFERENCIA ACH DE S. ANIMAL 210524</t>
  </si>
  <si>
    <t>PAGOS ACH CTA CTE S. ANIMAL 210524 9399014987-DIRECCION GENERA</t>
  </si>
  <si>
    <t>4524000016718</t>
  </si>
  <si>
    <t>TRANSFERENCIA ACH DE 0060571007**INVOICE NUMBER INV</t>
  </si>
  <si>
    <t>PAGOS ACH CTA CTE 0060571007**INVOICE NUMBER INV 0000060571-UNITED AIRLINES,</t>
  </si>
  <si>
    <t>240522000920120201</t>
  </si>
  <si>
    <t>4524000036452</t>
  </si>
  <si>
    <t>4524000033192</t>
  </si>
  <si>
    <t>202240047993328</t>
  </si>
  <si>
    <t>202W 2403622455 DIRRECION GENERAL DE ADUANAS\</t>
  </si>
  <si>
    <t>240524002920010609</t>
  </si>
  <si>
    <t>354296602</t>
  </si>
  <si>
    <t>240524001520020554</t>
  </si>
  <si>
    <t>354296231</t>
  </si>
  <si>
    <t>4524000031278</t>
  </si>
  <si>
    <t>4524000031256</t>
  </si>
  <si>
    <t>4524000031233</t>
  </si>
  <si>
    <t>4524000031169</t>
  </si>
  <si>
    <t>4524000038286</t>
  </si>
  <si>
    <t>4524000038270</t>
  </si>
  <si>
    <t>4524000038262</t>
  </si>
  <si>
    <t>4524000038238</t>
  </si>
  <si>
    <t>4524000037714</t>
  </si>
  <si>
    <t>TRANSFERENCIA ACH DE SANIDAD ANIMAL CAUCEDO MARZO</t>
  </si>
  <si>
    <t>PAGOS ACH CTA CTE SANIDAD ANIMAL CAUCEDO MARZO 7398      -E T HEINSEN S A</t>
  </si>
  <si>
    <t>4524000037555</t>
  </si>
  <si>
    <t>TRANSFERENCIA ACH DE PAQO FACTURA</t>
  </si>
  <si>
    <t>PAGOS ACH CTA CTE PAQO FACTURA 7410      -AGENTES Y ESTIB</t>
  </si>
  <si>
    <t>4524000032806</t>
  </si>
  <si>
    <t>202240048054057</t>
  </si>
  <si>
    <t>202W 2403651401 DIRRECION GENERAL DE ADUANAS\</t>
  </si>
  <si>
    <t>202240048049633</t>
  </si>
  <si>
    <t>202W 2403649214 DGA\</t>
  </si>
  <si>
    <t>4524000017063</t>
  </si>
  <si>
    <t>240527002690041054</t>
  </si>
  <si>
    <t>240527002690041051</t>
  </si>
  <si>
    <t>240527002690041048</t>
  </si>
  <si>
    <t>240527005590040210</t>
  </si>
  <si>
    <t>240527002930040120</t>
  </si>
  <si>
    <t>DEPOSITO- SANGRIA</t>
  </si>
  <si>
    <t>240527002930010746</t>
  </si>
  <si>
    <t>DEPOSITO- SANGRIA 34</t>
  </si>
  <si>
    <t>4524000033726</t>
  </si>
  <si>
    <t>4524000033695</t>
  </si>
  <si>
    <t>4524000010548</t>
  </si>
  <si>
    <t>4524000037445</t>
  </si>
  <si>
    <t>4524000034220</t>
  </si>
  <si>
    <t>4524000017303</t>
  </si>
  <si>
    <t>TRANSFERENCIA ACH DE PAGO SANIDAD ANIMAL PUJ Y AILA</t>
  </si>
  <si>
    <t>PAGOS ACH CTA CTE PAGO SANIDAD ANIMAL PUJ Y AILA 7398      -E T HEINSEN S A</t>
  </si>
  <si>
    <t>35467973554</t>
  </si>
  <si>
    <t>TRANSFERENCIA DE GENERAL AIR SERVICES</t>
  </si>
  <si>
    <t xml:space="preserve">  SANIDAD ANIMAL TX MAR Y ABRIL</t>
  </si>
  <si>
    <t>35467892642</t>
  </si>
  <si>
    <t xml:space="preserve">  SANIAD ANIMAL TX FEB 2024 PUJ</t>
  </si>
  <si>
    <t>103240048195566</t>
  </si>
  <si>
    <t>103W 2403721416 DIRECCION GENERAL DE ADUANAS\R</t>
  </si>
  <si>
    <t>240527413200400649</t>
  </si>
  <si>
    <t xml:space="preserve"> PAGO IMPUESTO SOBRE LA RENTA ISR DE LAS NOMINAS MEGALECHE, COMPENSACION MILIATAR Y COMPENSACION POR DISTANCIA POR USO DE VEHICULOS DE EXTENSIONISTAS, CORRESPONDIENTE AL MES DE ABRIL DEL 2024</t>
  </si>
  <si>
    <t>240528009100080262</t>
  </si>
  <si>
    <t>240528005090040491</t>
  </si>
  <si>
    <t>DEPOSITO- 50 GUIAS GANADERAS</t>
  </si>
  <si>
    <t xml:space="preserve">50 GUIAS GANADERAS  </t>
  </si>
  <si>
    <t>240528005090040468</t>
  </si>
  <si>
    <t>DEPOSITO- ALVARO TORRES</t>
  </si>
  <si>
    <t xml:space="preserve">ALVARO TORRES  </t>
  </si>
  <si>
    <t>240528005090040471</t>
  </si>
  <si>
    <t>DEPOSITO- MANUEL GARCIA</t>
  </si>
  <si>
    <t xml:space="preserve">MANUEL GARCIA  </t>
  </si>
  <si>
    <t>240528005090040465</t>
  </si>
  <si>
    <t>240528005090040462</t>
  </si>
  <si>
    <t>240528005090040459</t>
  </si>
  <si>
    <t>240528005090040456</t>
  </si>
  <si>
    <t>DEPOSITO- MARIA SANTOS</t>
  </si>
  <si>
    <t xml:space="preserve">MARIA SANTOS  </t>
  </si>
  <si>
    <t>4524000012190</t>
  </si>
  <si>
    <t>TRANSFERENCIA ACH DE CR A CTA  DE AIR CENTURY SA</t>
  </si>
  <si>
    <t>PAGOS ACH CTA CTE CR A CTA  DE AIR CENTURY SA 115       -IBANKING</t>
  </si>
  <si>
    <t>4524000030556</t>
  </si>
  <si>
    <t>4524000032999</t>
  </si>
  <si>
    <t>202240048250781</t>
  </si>
  <si>
    <t>202W 2403748074 DIRRECION GENERAL DE ADUANAS\</t>
  </si>
  <si>
    <t>4524000037939</t>
  </si>
  <si>
    <t>4524000032745</t>
  </si>
  <si>
    <t>240529003090050285</t>
  </si>
  <si>
    <t>DEPOSITO CK</t>
  </si>
  <si>
    <t>240529003520120059</t>
  </si>
  <si>
    <t>4524000031860</t>
  </si>
  <si>
    <t>4524000031853</t>
  </si>
  <si>
    <t>4524000035913</t>
  </si>
  <si>
    <t>TRANSFERENCIA ACH DE PAGO H EXTRAS ABRIL 2024 LRM</t>
  </si>
  <si>
    <t>PAGOS ACH CTA CTE PAGO H EXTRAS ABRIL 2024 LRM 7398      -E T HEINSEN S A</t>
  </si>
  <si>
    <t>4524000030051</t>
  </si>
  <si>
    <t>4524000032228</t>
  </si>
  <si>
    <t>202240048457954</t>
  </si>
  <si>
    <t>202W 2403847490 DIRRECION GENERAL DE ADUANAS\</t>
  </si>
  <si>
    <t>4524000018352</t>
  </si>
  <si>
    <t>TRANSFERENCIA ACH DE 0061460012**APR2024-STI/202404</t>
  </si>
  <si>
    <t>PAGOS ACH CTA CTE 0061460012**APR2024-STI/202404 0000061460-SPIRIT AIRLINES</t>
  </si>
  <si>
    <t>240531002690070172</t>
  </si>
  <si>
    <t>240531002690070169</t>
  </si>
  <si>
    <t>240531002690070166</t>
  </si>
  <si>
    <t>240531002690070163</t>
  </si>
  <si>
    <t>CARGOS BANCARIOS CONCILIADOS</t>
  </si>
  <si>
    <t>CARGOS BANCARIOS CONCILIADOS AL 31 MAYO 20024</t>
  </si>
  <si>
    <t>BALANCE INICIAL AL 30/04/2024</t>
  </si>
  <si>
    <t xml:space="preserve">TOTALES DEBITO/CREDITO </t>
  </si>
  <si>
    <t>BALANCE CONCILIADO AL 31/05/2024</t>
  </si>
  <si>
    <t>AL 31 DE MAYO 2024</t>
  </si>
  <si>
    <t>BALANCE SEGÚN BANCO AL 31/MAYO/2024</t>
  </si>
  <si>
    <t>BALANCE CONCILIADO SEGÚN BANCO AL 31/05/2024</t>
  </si>
  <si>
    <t>Balance Conciliado en libro al 30 de Abril 2024</t>
  </si>
  <si>
    <t>BALANCE CONCILIADO SEGÚN LIBRO AL  31/05/2024</t>
  </si>
  <si>
    <t>35063569072</t>
  </si>
  <si>
    <t>TRANSFERENCIA DE BERNARDO  CARPIO DE JESUS</t>
  </si>
  <si>
    <t xml:space="preserve">  PAGO DE BERNARDO CARPIO-SANIDA</t>
  </si>
  <si>
    <t>240501003520110492</t>
  </si>
  <si>
    <t>240502003520110392</t>
  </si>
  <si>
    <t>240503003520080460</t>
  </si>
  <si>
    <t>FORMULARIOS ANTERIOR</t>
  </si>
  <si>
    <t>35136029031</t>
  </si>
  <si>
    <t>TRANSFERENCIA DE JULIO ANDRES CEDEÑO TORRE</t>
  </si>
  <si>
    <t xml:space="preserve">  SIMóN ANTONIO CALDERóN</t>
  </si>
  <si>
    <t>240506003520020494</t>
  </si>
  <si>
    <t>35155586960</t>
  </si>
  <si>
    <t>TRANSFERENCIA DE DIONISIO  MELO RUIZ</t>
  </si>
  <si>
    <t>35153636818</t>
  </si>
  <si>
    <t>240507003520090089</t>
  </si>
  <si>
    <t>240510003520020097</t>
  </si>
  <si>
    <t>240508003520090209</t>
  </si>
  <si>
    <t>35192928552</t>
  </si>
  <si>
    <t>240513003520110378</t>
  </si>
  <si>
    <t>240513001100080512</t>
  </si>
  <si>
    <t>240514005380010272</t>
  </si>
  <si>
    <t>240514003520090320</t>
  </si>
  <si>
    <t>4524000031121</t>
  </si>
  <si>
    <t>TRANSFERENCIA ACH DE PAGO PRUEBA TUBERCULINA HACIEN</t>
  </si>
  <si>
    <t>35274479028</t>
  </si>
  <si>
    <t>TRANSFERENCIA DE DANIA  MOTA PAREDES</t>
  </si>
  <si>
    <t>240515003520090318</t>
  </si>
  <si>
    <t>240516003520090299</t>
  </si>
  <si>
    <t>240517003520110283</t>
  </si>
  <si>
    <t>35298685174</t>
  </si>
  <si>
    <t xml:space="preserve">  GREGORY ISACC MORILLO</t>
  </si>
  <si>
    <t>35296936324</t>
  </si>
  <si>
    <t xml:space="preserve">  CATALINO ERASME OBISPO</t>
  </si>
  <si>
    <t>240520002700050888</t>
  </si>
  <si>
    <t>DEPOSITO- SANIDAD ANIMAL</t>
  </si>
  <si>
    <t xml:space="preserve">SANIDAD ANIMAL  </t>
  </si>
  <si>
    <t>240522003520140238</t>
  </si>
  <si>
    <t>240522007400100023</t>
  </si>
  <si>
    <t>240522002700070027</t>
  </si>
  <si>
    <t>35406159953</t>
  </si>
  <si>
    <t xml:space="preserve">  JOSé MIGUEL POLANCO</t>
  </si>
  <si>
    <t>4524000038921</t>
  </si>
  <si>
    <t>PAGOS ACH CTA CTE PAGO PRUEBA TUBERCULINA HACIEN 816       -CENTRAL ROMANA C</t>
  </si>
  <si>
    <t>240523002700070226</t>
  </si>
  <si>
    <t>DEPOSITO- BERNARDO CARPIO DE JESUS</t>
  </si>
  <si>
    <t xml:space="preserve">BERNARDO CARPIO DE JESUS  </t>
  </si>
  <si>
    <t>35398579843</t>
  </si>
  <si>
    <t>TRANSFERENCIA DE ANGELA YADIRA ROBERTS ROB</t>
  </si>
  <si>
    <t xml:space="preserve">  MAYO INFORME DRA ROBERTS</t>
  </si>
  <si>
    <t>240523001700020099</t>
  </si>
  <si>
    <t xml:space="preserve">DEPOSITO- </t>
  </si>
  <si>
    <t xml:space="preserve">MILAGROS FERNANDEZ  </t>
  </si>
  <si>
    <t>240523001700020096</t>
  </si>
  <si>
    <t>DEPOSITO-</t>
  </si>
  <si>
    <t xml:space="preserve">HUNGRIA ALMENGO  </t>
  </si>
  <si>
    <t>240524003520120115</t>
  </si>
  <si>
    <t>240524003520120112</t>
  </si>
  <si>
    <t>240529003520120053</t>
  </si>
  <si>
    <t>240531003520050337</t>
  </si>
  <si>
    <t>CARGOS BANCARIOS CONCILIADOS AL 31/05/2024</t>
  </si>
  <si>
    <t>Mayo, 2024</t>
  </si>
  <si>
    <t>2.4.2.1</t>
  </si>
  <si>
    <t>DEL 1RO  AL 31 DE MAYO 2024</t>
  </si>
  <si>
    <t xml:space="preserve">Equipos de Seguridad </t>
  </si>
  <si>
    <t>2.6.6.1</t>
  </si>
  <si>
    <t>DIETAS Y GASTOS DE REPRESENTACION</t>
  </si>
  <si>
    <t>1RO AL 31 DE MAYO 2024</t>
  </si>
  <si>
    <t>2.4.2.1.01</t>
  </si>
  <si>
    <t>LICDO. JOSE ALFREDO CASTRO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</si>
</sst>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72" formatCode="_-&quot;RD$&quot;* #,##0.00_-;\-&quot;RD$&quot;* #,##0.00_-;_-&quot;RD$&quot;* &quot;-&quot;??_-;_-@_-"/>
  </numFmts>
  <fonts count="1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8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b/>
      <sz val="10"/>
      <name val="Times New Roman"/>
      <family val="1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FF00FF"/>
      <name val="Arial"/>
      <family val="2"/>
    </font>
    <font>
      <b/>
      <sz val="10"/>
      <color rgb="FF000000"/>
      <name val="Century Gothic"/>
      <family val="2"/>
    </font>
    <font>
      <b/>
      <sz val="14"/>
      <color indexed="8"/>
      <name val="Arial"/>
      <family val="2"/>
    </font>
    <font>
      <b/>
      <sz val="14"/>
      <color rgb="FF000000"/>
      <name val="Arial"/>
      <family val="2"/>
    </font>
    <font>
      <b/>
      <sz val="11"/>
      <color theme="1"/>
      <name val="Arial"/>
      <family val="2"/>
    </font>
    <font>
      <b/>
      <sz val="18"/>
      <color rgb="FFFF0000"/>
      <name val="Cambria"/>
      <family val="1"/>
      <scheme val="major"/>
    </font>
    <font>
      <sz val="11"/>
      <color indexed="8"/>
      <name val="Arial"/>
      <family val="2"/>
    </font>
    <font>
      <b/>
      <sz val="16"/>
      <name val="Arial"/>
      <family val="2"/>
    </font>
    <font>
      <sz val="16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3300"/>
      <name val="Arial"/>
      <family val="2"/>
    </font>
    <font>
      <sz val="12"/>
      <color theme="1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sz val="11"/>
      <color rgb="FFFF0000"/>
      <name val="Arial"/>
      <family val="2"/>
    </font>
    <font>
      <sz val="11"/>
      <color indexed="63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color rgb="FFFF00FF"/>
      <name val="Cambria"/>
      <family val="1"/>
      <scheme val="major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sz val="12"/>
      <color rgb="FFFF00FF"/>
      <name val="Arial"/>
      <family val="2"/>
    </font>
    <font>
      <sz val="14"/>
      <color rgb="FFFF00FF"/>
      <name val="Arial"/>
      <family val="2"/>
    </font>
    <font>
      <b/>
      <sz val="16"/>
      <color rgb="FFFF00FF"/>
      <name val="Cambria"/>
      <family val="1"/>
      <scheme val="major"/>
    </font>
    <font>
      <b/>
      <sz val="16"/>
      <color rgb="FF00B050"/>
      <name val="Cambria"/>
      <family val="1"/>
      <scheme val="major"/>
    </font>
    <font>
      <sz val="14"/>
      <color rgb="FFFF00FF"/>
      <name val="Cambria"/>
      <family val="1"/>
      <scheme val="major"/>
    </font>
    <font>
      <sz val="12"/>
      <name val="Cambria"/>
      <family val="1"/>
    </font>
    <font>
      <b/>
      <u val="singleAccounting"/>
      <sz val="10"/>
      <name val="Arial"/>
      <family val="2"/>
    </font>
    <font>
      <sz val="16"/>
      <name val="Arial"/>
      <family val="2"/>
    </font>
    <font>
      <sz val="14"/>
      <color indexed="63"/>
      <name val="Arial"/>
      <family val="2"/>
    </font>
    <font>
      <sz val="8"/>
      <name val="Arial"/>
    </font>
    <font>
      <b/>
      <sz val="11"/>
      <color theme="1"/>
      <name val="Calibri"/>
      <family val="2"/>
      <scheme val="minor"/>
    </font>
    <font>
      <b/>
      <sz val="14"/>
      <color rgb="FF365F91"/>
      <name val="Calibri"/>
      <family val="2"/>
    </font>
    <font>
      <b/>
      <sz val="18"/>
      <color rgb="FF365F91"/>
      <name val="Calibri"/>
      <family val="2"/>
    </font>
    <font>
      <b/>
      <sz val="14"/>
      <color rgb="FF000000"/>
      <name val="Cambria"/>
      <family val="1"/>
    </font>
    <font>
      <b/>
      <i/>
      <sz val="12"/>
      <color rgb="FF000000"/>
      <name val="Cambria"/>
      <family val="1"/>
    </font>
    <font>
      <b/>
      <sz val="12"/>
      <color rgb="FF000000"/>
      <name val="Cambria"/>
      <family val="1"/>
    </font>
    <font>
      <sz val="11"/>
      <color rgb="FF000000"/>
      <name val="Calibri Light"/>
      <family val="2"/>
    </font>
    <font>
      <b/>
      <sz val="10"/>
      <color rgb="FFFF0000"/>
      <name val="Calibri Light"/>
      <family val="1"/>
    </font>
    <font>
      <b/>
      <sz val="10"/>
      <color rgb="FF000000"/>
      <name val="Calibri Light"/>
      <family val="1"/>
    </font>
    <font>
      <sz val="10"/>
      <color rgb="FF000000"/>
      <name val="Arial"/>
      <family val="2"/>
    </font>
    <font>
      <b/>
      <sz val="11"/>
      <color rgb="FF000000"/>
      <name val="Calibri Light"/>
      <family val="2"/>
    </font>
    <font>
      <b/>
      <sz val="10"/>
      <color rgb="FF000000"/>
      <name val="Arial"/>
      <family val="2"/>
    </font>
    <font>
      <u val="singleAccounting"/>
      <sz val="10"/>
      <name val="Arial"/>
      <family val="2"/>
    </font>
    <font>
      <b/>
      <sz val="14"/>
      <color rgb="FF000000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22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54">
    <xf numFmtId="0" fontId="0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5" fillId="0" borderId="0"/>
    <xf numFmtId="0" fontId="14" fillId="0" borderId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3" fillId="0" borderId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5" fillId="5" borderId="0" applyNumberFormat="0" applyBorder="0" applyAlignment="0" applyProtection="0"/>
    <xf numFmtId="0" fontId="46" fillId="3" borderId="10" applyNumberFormat="0" applyAlignment="0" applyProtection="0"/>
    <xf numFmtId="0" fontId="47" fillId="22" borderId="11" applyNumberFormat="0" applyAlignment="0" applyProtection="0"/>
    <xf numFmtId="0" fontId="48" fillId="0" borderId="0" applyNumberFormat="0" applyFill="0" applyBorder="0" applyAlignment="0" applyProtection="0"/>
    <xf numFmtId="0" fontId="49" fillId="6" borderId="0" applyNumberFormat="0" applyBorder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3" fillId="9" borderId="10" applyNumberFormat="0" applyAlignment="0" applyProtection="0"/>
    <xf numFmtId="0" fontId="54" fillId="0" borderId="12" applyNumberFormat="0" applyFill="0" applyAlignment="0" applyProtection="0"/>
    <xf numFmtId="0" fontId="55" fillId="23" borderId="0" applyNumberFormat="0" applyBorder="0" applyAlignment="0" applyProtection="0"/>
    <xf numFmtId="0" fontId="43" fillId="24" borderId="16" applyNumberFormat="0" applyFont="0" applyAlignment="0" applyProtection="0"/>
    <xf numFmtId="0" fontId="56" fillId="3" borderId="17" applyNumberFormat="0" applyAlignment="0" applyProtection="0"/>
    <xf numFmtId="0" fontId="57" fillId="0" borderId="0" applyNumberFormat="0" applyFill="0" applyBorder="0" applyAlignment="0" applyProtection="0"/>
    <xf numFmtId="0" fontId="58" fillId="0" borderId="1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44" fontId="15" fillId="0" borderId="0" applyFont="0" applyFill="0" applyBorder="0" applyAlignment="0" applyProtection="0"/>
    <xf numFmtId="0" fontId="43" fillId="0" borderId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5" fillId="5" borderId="0" applyNumberFormat="0" applyBorder="0" applyAlignment="0" applyProtection="0"/>
    <xf numFmtId="0" fontId="46" fillId="3" borderId="10" applyNumberFormat="0" applyAlignment="0" applyProtection="0"/>
    <xf numFmtId="0" fontId="48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6" fillId="3" borderId="17" applyNumberFormat="0" applyAlignment="0" applyProtection="0"/>
    <xf numFmtId="0" fontId="57" fillId="0" borderId="0" applyNumberFormat="0" applyFill="0" applyBorder="0" applyAlignment="0" applyProtection="0"/>
    <xf numFmtId="0" fontId="46" fillId="3" borderId="19" applyNumberFormat="0" applyAlignment="0" applyProtection="0"/>
    <xf numFmtId="0" fontId="56" fillId="3" borderId="20" applyNumberFormat="0" applyAlignment="0" applyProtection="0"/>
    <xf numFmtId="0" fontId="58" fillId="0" borderId="21" applyNumberFormat="0" applyFill="0" applyAlignment="0" applyProtection="0"/>
    <xf numFmtId="0" fontId="46" fillId="3" borderId="19" applyNumberFormat="0" applyAlignment="0" applyProtection="0"/>
    <xf numFmtId="0" fontId="53" fillId="9" borderId="19" applyNumberFormat="0" applyAlignment="0" applyProtection="0"/>
    <xf numFmtId="0" fontId="43" fillId="24" borderId="22" applyNumberFormat="0" applyFont="0" applyAlignment="0" applyProtection="0"/>
    <xf numFmtId="0" fontId="56" fillId="3" borderId="20" applyNumberFormat="0" applyAlignment="0" applyProtection="0"/>
    <xf numFmtId="0" fontId="46" fillId="3" borderId="23" applyNumberFormat="0" applyAlignment="0" applyProtection="0"/>
    <xf numFmtId="0" fontId="56" fillId="3" borderId="24" applyNumberFormat="0" applyAlignment="0" applyProtection="0"/>
    <xf numFmtId="0" fontId="58" fillId="0" borderId="25" applyNumberFormat="0" applyFill="0" applyAlignment="0" applyProtection="0"/>
    <xf numFmtId="0" fontId="46" fillId="3" borderId="23" applyNumberFormat="0" applyAlignment="0" applyProtection="0"/>
    <xf numFmtId="0" fontId="53" fillId="9" borderId="23" applyNumberFormat="0" applyAlignment="0" applyProtection="0"/>
    <xf numFmtId="0" fontId="43" fillId="24" borderId="26" applyNumberFormat="0" applyFont="0" applyAlignment="0" applyProtection="0"/>
    <xf numFmtId="0" fontId="56" fillId="3" borderId="24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6" fillId="3" borderId="27" applyNumberFormat="0" applyAlignment="0" applyProtection="0"/>
    <xf numFmtId="0" fontId="56" fillId="3" borderId="28" applyNumberFormat="0" applyAlignment="0" applyProtection="0"/>
    <xf numFmtId="0" fontId="58" fillId="0" borderId="29" applyNumberFormat="0" applyFill="0" applyAlignment="0" applyProtection="0"/>
    <xf numFmtId="0" fontId="46" fillId="3" borderId="27" applyNumberFormat="0" applyAlignment="0" applyProtection="0"/>
    <xf numFmtId="0" fontId="53" fillId="9" borderId="27" applyNumberFormat="0" applyAlignment="0" applyProtection="0"/>
    <xf numFmtId="0" fontId="43" fillId="24" borderId="30" applyNumberFormat="0" applyFont="0" applyAlignment="0" applyProtection="0"/>
    <xf numFmtId="0" fontId="56" fillId="3" borderId="28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63" fillId="0" borderId="0"/>
    <xf numFmtId="43" fontId="6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5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9" fillId="0" borderId="0"/>
    <xf numFmtId="43" fontId="9" fillId="0" borderId="0" applyFont="0" applyFill="0" applyBorder="0" applyAlignment="0" applyProtection="0"/>
    <xf numFmtId="0" fontId="66" fillId="0" borderId="0"/>
    <xf numFmtId="167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63" fillId="0" borderId="0"/>
    <xf numFmtId="43" fontId="6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589">
    <xf numFmtId="0" fontId="0" fillId="0" borderId="0" xfId="0"/>
    <xf numFmtId="0" fontId="22" fillId="0" borderId="0" xfId="0" applyFont="1"/>
    <xf numFmtId="43" fontId="22" fillId="0" borderId="0" xfId="2" applyFont="1"/>
    <xf numFmtId="43" fontId="0" fillId="0" borderId="0" xfId="2" applyFont="1" applyAlignment="1">
      <alignment horizontal="center"/>
    </xf>
    <xf numFmtId="0" fontId="22" fillId="0" borderId="0" xfId="7" applyFont="1"/>
    <xf numFmtId="0" fontId="28" fillId="0" borderId="0" xfId="7" applyFont="1"/>
    <xf numFmtId="0" fontId="15" fillId="0" borderId="0" xfId="7" applyAlignment="1">
      <alignment horizontal="center"/>
    </xf>
    <xf numFmtId="0" fontId="15" fillId="0" borderId="0" xfId="7"/>
    <xf numFmtId="0" fontId="27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43" fontId="0" fillId="0" borderId="0" xfId="2" applyFont="1" applyFill="1" applyAlignment="1">
      <alignment horizontal="center"/>
    </xf>
    <xf numFmtId="49" fontId="23" fillId="0" borderId="0" xfId="7" applyNumberFormat="1" applyFont="1" applyAlignment="1">
      <alignment horizontal="center"/>
    </xf>
    <xf numFmtId="43" fontId="23" fillId="0" borderId="0" xfId="4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43" fontId="22" fillId="0" borderId="0" xfId="2" applyFont="1" applyFill="1" applyAlignment="1">
      <alignment horizontal="center"/>
    </xf>
    <xf numFmtId="0" fontId="25" fillId="0" borderId="0" xfId="7" applyFont="1"/>
    <xf numFmtId="0" fontId="26" fillId="0" borderId="0" xfId="7" applyFont="1"/>
    <xf numFmtId="0" fontId="18" fillId="0" borderId="0" xfId="7" applyFont="1"/>
    <xf numFmtId="43" fontId="18" fillId="0" borderId="0" xfId="2" applyFont="1" applyFill="1" applyAlignment="1">
      <alignment wrapText="1"/>
    </xf>
    <xf numFmtId="0" fontId="23" fillId="0" borderId="0" xfId="7" applyFont="1"/>
    <xf numFmtId="43" fontId="22" fillId="0" borderId="0" xfId="7" applyNumberFormat="1" applyFont="1"/>
    <xf numFmtId="0" fontId="22" fillId="0" borderId="0" xfId="7" applyFont="1" applyAlignment="1">
      <alignment horizontal="center"/>
    </xf>
    <xf numFmtId="43" fontId="15" fillId="0" borderId="0" xfId="7" applyNumberFormat="1"/>
    <xf numFmtId="43" fontId="18" fillId="0" borderId="0" xfId="2" applyFont="1" applyFill="1"/>
    <xf numFmtId="43" fontId="15" fillId="0" borderId="0" xfId="2" applyFont="1" applyFill="1" applyBorder="1" applyAlignment="1"/>
    <xf numFmtId="0" fontId="27" fillId="0" borderId="0" xfId="7" applyFont="1"/>
    <xf numFmtId="0" fontId="41" fillId="0" borderId="0" xfId="7" applyFont="1" applyAlignment="1">
      <alignment horizontal="center"/>
    </xf>
    <xf numFmtId="0" fontId="15" fillId="0" borderId="0" xfId="7" applyAlignment="1">
      <alignment wrapText="1"/>
    </xf>
    <xf numFmtId="0" fontId="15" fillId="0" borderId="0" xfId="7" applyAlignment="1">
      <alignment horizontal="center" wrapText="1"/>
    </xf>
    <xf numFmtId="43" fontId="34" fillId="0" borderId="0" xfId="10" applyFont="1" applyFill="1" applyAlignment="1">
      <alignment horizontal="center" wrapText="1"/>
    </xf>
    <xf numFmtId="43" fontId="18" fillId="0" borderId="0" xfId="2" applyFont="1" applyFill="1" applyAlignment="1">
      <alignment horizontal="right"/>
    </xf>
    <xf numFmtId="0" fontId="23" fillId="0" borderId="0" xfId="0" applyFont="1"/>
    <xf numFmtId="49" fontId="34" fillId="0" borderId="0" xfId="0" applyNumberFormat="1" applyFont="1" applyAlignment="1" applyProtection="1">
      <alignment horizontal="center"/>
      <protection locked="0"/>
    </xf>
    <xf numFmtId="49" fontId="37" fillId="0" borderId="0" xfId="0" applyNumberFormat="1" applyFont="1" applyAlignment="1" applyProtection="1">
      <alignment horizontal="center"/>
      <protection locked="0"/>
    </xf>
    <xf numFmtId="43" fontId="24" fillId="0" borderId="0" xfId="4" applyFont="1" applyFill="1" applyAlignment="1">
      <alignment horizontal="center"/>
    </xf>
    <xf numFmtId="43" fontId="18" fillId="0" borderId="0" xfId="2" applyFont="1" applyFill="1" applyAlignment="1">
      <alignment horizontal="center"/>
    </xf>
    <xf numFmtId="43" fontId="37" fillId="0" borderId="0" xfId="2" applyFont="1" applyFill="1" applyBorder="1" applyAlignment="1" applyProtection="1">
      <alignment horizontal="center"/>
      <protection locked="0"/>
    </xf>
    <xf numFmtId="0" fontId="18" fillId="0" borderId="0" xfId="7" applyFont="1" applyAlignment="1">
      <alignment horizontal="center"/>
    </xf>
    <xf numFmtId="0" fontId="18" fillId="0" borderId="0" xfId="7" applyFont="1" applyAlignment="1">
      <alignment horizontal="left" wrapText="1"/>
    </xf>
    <xf numFmtId="0" fontId="23" fillId="0" borderId="0" xfId="7" applyFont="1" applyAlignment="1">
      <alignment horizontal="center"/>
    </xf>
    <xf numFmtId="0" fontId="24" fillId="0" borderId="0" xfId="7" applyFont="1" applyAlignment="1">
      <alignment horizontal="center"/>
    </xf>
    <xf numFmtId="43" fontId="37" fillId="0" borderId="0" xfId="2" applyFont="1" applyFill="1" applyAlignment="1">
      <alignment horizontal="center"/>
    </xf>
    <xf numFmtId="0" fontId="24" fillId="0" borderId="0" xfId="7" applyFont="1"/>
    <xf numFmtId="43" fontId="18" fillId="0" borderId="0" xfId="2" applyFont="1" applyFill="1" applyAlignment="1"/>
    <xf numFmtId="0" fontId="39" fillId="0" borderId="0" xfId="0" applyFont="1" applyAlignment="1">
      <alignment horizontal="left"/>
    </xf>
    <xf numFmtId="43" fontId="39" fillId="0" borderId="0" xfId="0" applyNumberFormat="1" applyFont="1"/>
    <xf numFmtId="0" fontId="65" fillId="0" borderId="0" xfId="2" applyNumberFormat="1" applyFont="1" applyFill="1" applyBorder="1" applyAlignment="1"/>
    <xf numFmtId="43" fontId="64" fillId="0" borderId="0" xfId="2" applyFont="1" applyFill="1" applyBorder="1" applyAlignment="1"/>
    <xf numFmtId="43" fontId="42" fillId="0" borderId="0" xfId="2" applyFont="1" applyFill="1" applyBorder="1" applyAlignment="1"/>
    <xf numFmtId="43" fontId="18" fillId="0" borderId="0" xfId="2" applyFont="1" applyFill="1" applyBorder="1" applyAlignment="1">
      <alignment horizontal="center"/>
    </xf>
    <xf numFmtId="43" fontId="23" fillId="0" borderId="0" xfId="2" applyFont="1" applyFill="1" applyAlignment="1"/>
    <xf numFmtId="43" fontId="37" fillId="0" borderId="0" xfId="2" applyFont="1" applyFill="1" applyBorder="1" applyAlignment="1"/>
    <xf numFmtId="43" fontId="20" fillId="0" borderId="0" xfId="2" applyFont="1"/>
    <xf numFmtId="49" fontId="22" fillId="0" borderId="0" xfId="0" applyNumberFormat="1" applyFont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43" fontId="23" fillId="0" borderId="0" xfId="2" applyFont="1" applyFill="1" applyBorder="1" applyAlignment="1" applyProtection="1">
      <alignment horizontal="center"/>
      <protection locked="0"/>
    </xf>
    <xf numFmtId="43" fontId="20" fillId="0" borderId="0" xfId="2" applyFont="1" applyAlignment="1">
      <alignment horizontal="left"/>
    </xf>
    <xf numFmtId="43" fontId="42" fillId="25" borderId="1" xfId="2" applyFont="1" applyFill="1" applyBorder="1" applyAlignment="1">
      <alignment horizontal="center"/>
    </xf>
    <xf numFmtId="0" fontId="34" fillId="0" borderId="0" xfId="7" applyFont="1" applyAlignment="1">
      <alignment horizontal="center"/>
    </xf>
    <xf numFmtId="0" fontId="34" fillId="0" borderId="0" xfId="7" applyFont="1" applyAlignment="1">
      <alignment horizontal="center" wrapText="1"/>
    </xf>
    <xf numFmtId="0" fontId="34" fillId="0" borderId="0" xfId="7" applyFont="1"/>
    <xf numFmtId="0" fontId="18" fillId="0" borderId="0" xfId="0" applyFont="1"/>
    <xf numFmtId="43" fontId="67" fillId="0" borderId="0" xfId="7" applyNumberFormat="1" applyFont="1"/>
    <xf numFmtId="49" fontId="37" fillId="0" borderId="0" xfId="0" applyNumberFormat="1" applyFont="1" applyProtection="1">
      <protection locked="0"/>
    </xf>
    <xf numFmtId="43" fontId="37" fillId="0" borderId="0" xfId="2" applyFont="1" applyFill="1" applyAlignment="1"/>
    <xf numFmtId="43" fontId="71" fillId="0" borderId="0" xfId="2" applyFont="1" applyFill="1"/>
    <xf numFmtId="0" fontId="24" fillId="0" borderId="0" xfId="7" applyFont="1" applyAlignment="1">
      <alignment horizontal="left" wrapText="1"/>
    </xf>
    <xf numFmtId="0" fontId="18" fillId="0" borderId="0" xfId="0" applyFont="1" applyAlignment="1">
      <alignment horizontal="center"/>
    </xf>
    <xf numFmtId="43" fontId="18" fillId="0" borderId="0" xfId="2" applyFont="1" applyFill="1" applyBorder="1" applyAlignment="1">
      <alignment horizontal="right"/>
    </xf>
    <xf numFmtId="0" fontId="39" fillId="0" borderId="0" xfId="7" applyFont="1"/>
    <xf numFmtId="0" fontId="16" fillId="25" borderId="31" xfId="7" applyFont="1" applyFill="1" applyBorder="1"/>
    <xf numFmtId="43" fontId="68" fillId="0" borderId="0" xfId="2" applyFont="1" applyFill="1" applyBorder="1" applyAlignment="1">
      <alignment horizontal="right"/>
    </xf>
    <xf numFmtId="43" fontId="18" fillId="0" borderId="0" xfId="2" applyFont="1" applyFill="1" applyBorder="1" applyAlignment="1"/>
    <xf numFmtId="0" fontId="23" fillId="0" borderId="0" xfId="2" applyNumberFormat="1" applyFont="1" applyFill="1" applyBorder="1" applyAlignment="1">
      <alignment horizontal="center"/>
    </xf>
    <xf numFmtId="0" fontId="37" fillId="0" borderId="0" xfId="2" applyNumberFormat="1" applyFont="1" applyFill="1" applyBorder="1" applyAlignment="1" applyProtection="1">
      <alignment horizontal="center"/>
      <protection locked="0"/>
    </xf>
    <xf numFmtId="0" fontId="23" fillId="0" borderId="0" xfId="2" applyNumberFormat="1" applyFont="1" applyFill="1" applyAlignment="1">
      <alignment horizontal="center"/>
    </xf>
    <xf numFmtId="0" fontId="20" fillId="0" borderId="0" xfId="0" applyFont="1"/>
    <xf numFmtId="43" fontId="20" fillId="0" borderId="0" xfId="0" applyNumberFormat="1" applyFont="1"/>
    <xf numFmtId="43" fontId="76" fillId="0" borderId="0" xfId="0" applyNumberFormat="1" applyFont="1"/>
    <xf numFmtId="0" fontId="40" fillId="0" borderId="0" xfId="0" applyFont="1"/>
    <xf numFmtId="0" fontId="18" fillId="25" borderId="1" xfId="7" applyFont="1" applyFill="1" applyBorder="1" applyAlignment="1">
      <alignment horizontal="center"/>
    </xf>
    <xf numFmtId="49" fontId="24" fillId="0" borderId="0" xfId="7" applyNumberFormat="1" applyFont="1" applyAlignment="1">
      <alignment horizontal="center"/>
    </xf>
    <xf numFmtId="49" fontId="18" fillId="0" borderId="0" xfId="7" applyNumberFormat="1" applyFont="1" applyAlignment="1">
      <alignment horizontal="center"/>
    </xf>
    <xf numFmtId="49" fontId="42" fillId="25" borderId="1" xfId="7" applyNumberFormat="1" applyFont="1" applyFill="1" applyBorder="1" applyAlignment="1">
      <alignment horizontal="center"/>
    </xf>
    <xf numFmtId="0" fontId="15" fillId="0" borderId="0" xfId="7" applyAlignment="1">
      <alignment horizontal="left"/>
    </xf>
    <xf numFmtId="49" fontId="15" fillId="0" borderId="0" xfId="7" applyNumberFormat="1" applyAlignment="1">
      <alignment horizontal="center"/>
    </xf>
    <xf numFmtId="43" fontId="42" fillId="0" borderId="0" xfId="2" applyFont="1" applyBorder="1" applyAlignment="1">
      <alignment horizontal="center"/>
    </xf>
    <xf numFmtId="43" fontId="0" fillId="0" borderId="0" xfId="2" applyFont="1" applyBorder="1" applyAlignment="1">
      <alignment horizontal="center"/>
    </xf>
    <xf numFmtId="43" fontId="21" fillId="0" borderId="0" xfId="2" applyFont="1" applyBorder="1" applyAlignment="1" applyProtection="1">
      <alignment horizontal="center"/>
      <protection locked="0"/>
    </xf>
    <xf numFmtId="43" fontId="22" fillId="0" borderId="3" xfId="2" applyFont="1" applyBorder="1" applyAlignment="1">
      <alignment horizontal="center"/>
    </xf>
    <xf numFmtId="43" fontId="18" fillId="0" borderId="1" xfId="2" applyFont="1" applyFill="1" applyBorder="1" applyAlignment="1">
      <alignment horizontal="right"/>
    </xf>
    <xf numFmtId="43" fontId="18" fillId="0" borderId="1" xfId="2" applyFont="1" applyFill="1" applyBorder="1" applyAlignment="1">
      <alignment wrapText="1"/>
    </xf>
    <xf numFmtId="0" fontId="18" fillId="0" borderId="1" xfId="7" applyFont="1" applyBorder="1" applyAlignment="1">
      <alignment horizontal="center"/>
    </xf>
    <xf numFmtId="43" fontId="62" fillId="0" borderId="0" xfId="2" applyFont="1" applyFill="1" applyAlignment="1">
      <alignment horizontal="center"/>
    </xf>
    <xf numFmtId="43" fontId="20" fillId="0" borderId="0" xfId="2" applyFont="1" applyAlignment="1">
      <alignment horizontal="center"/>
    </xf>
    <xf numFmtId="43" fontId="62" fillId="0" borderId="0" xfId="2" applyFont="1" applyAlignment="1">
      <alignment horizontal="center"/>
    </xf>
    <xf numFmtId="43" fontId="18" fillId="0" borderId="1" xfId="2" applyFont="1" applyFill="1" applyBorder="1" applyAlignment="1"/>
    <xf numFmtId="0" fontId="79" fillId="0" borderId="0" xfId="0" applyFont="1"/>
    <xf numFmtId="43" fontId="18" fillId="0" borderId="0" xfId="2" applyFont="1" applyAlignment="1">
      <alignment horizontal="center"/>
    </xf>
    <xf numFmtId="0" fontId="74" fillId="0" borderId="0" xfId="0" applyFont="1" applyAlignment="1">
      <alignment horizontal="center"/>
    </xf>
    <xf numFmtId="49" fontId="73" fillId="0" borderId="0" xfId="0" applyNumberFormat="1" applyFont="1" applyAlignment="1">
      <alignment horizontal="left"/>
    </xf>
    <xf numFmtId="43" fontId="19" fillId="0" borderId="0" xfId="2" applyFont="1" applyFill="1" applyBorder="1" applyAlignment="1"/>
    <xf numFmtId="43" fontId="19" fillId="0" borderId="0" xfId="2" applyFont="1" applyFill="1" applyBorder="1" applyAlignment="1">
      <alignment horizontal="center"/>
    </xf>
    <xf numFmtId="43" fontId="37" fillId="27" borderId="2" xfId="2" applyFont="1" applyFill="1" applyBorder="1" applyAlignment="1">
      <alignment horizontal="center" wrapText="1"/>
    </xf>
    <xf numFmtId="0" fontId="37" fillId="27" borderId="2" xfId="0" applyFont="1" applyFill="1" applyBorder="1" applyAlignment="1">
      <alignment horizontal="center" wrapText="1"/>
    </xf>
    <xf numFmtId="43" fontId="37" fillId="27" borderId="1" xfId="2" applyFont="1" applyFill="1" applyBorder="1" applyAlignment="1">
      <alignment horizontal="center" wrapText="1"/>
    </xf>
    <xf numFmtId="43" fontId="42" fillId="0" borderId="1" xfId="2" applyFont="1" applyFill="1" applyBorder="1" applyAlignment="1">
      <alignment horizontal="center" wrapText="1"/>
    </xf>
    <xf numFmtId="43" fontId="42" fillId="25" borderId="1" xfId="2" applyFont="1" applyFill="1" applyBorder="1" applyAlignment="1"/>
    <xf numFmtId="43" fontId="42" fillId="0" borderId="34" xfId="2" applyFont="1" applyFill="1" applyBorder="1" applyAlignment="1"/>
    <xf numFmtId="43" fontId="42" fillId="0" borderId="31" xfId="2" applyFont="1" applyFill="1" applyBorder="1" applyAlignment="1"/>
    <xf numFmtId="43" fontId="18" fillId="0" borderId="1" xfId="2" applyFont="1" applyFill="1" applyBorder="1" applyAlignment="1">
      <alignment horizontal="left"/>
    </xf>
    <xf numFmtId="43" fontId="18" fillId="0" borderId="8" xfId="2" applyFont="1" applyFill="1" applyBorder="1" applyAlignment="1"/>
    <xf numFmtId="43" fontId="42" fillId="0" borderId="32" xfId="2" applyFont="1" applyFill="1" applyBorder="1" applyAlignment="1"/>
    <xf numFmtId="43" fontId="69" fillId="0" borderId="1" xfId="2" applyFont="1" applyFill="1" applyBorder="1" applyAlignment="1"/>
    <xf numFmtId="43" fontId="18" fillId="0" borderId="2" xfId="2" applyFont="1" applyFill="1" applyBorder="1" applyAlignment="1"/>
    <xf numFmtId="43" fontId="42" fillId="0" borderId="2" xfId="2" applyFont="1" applyFill="1" applyBorder="1" applyAlignment="1"/>
    <xf numFmtId="43" fontId="18" fillId="0" borderId="31" xfId="2" applyFont="1" applyFill="1" applyBorder="1" applyAlignment="1"/>
    <xf numFmtId="43" fontId="42" fillId="25" borderId="32" xfId="2" applyFont="1" applyFill="1" applyBorder="1" applyAlignment="1"/>
    <xf numFmtId="43" fontId="42" fillId="0" borderId="1" xfId="2" applyFont="1" applyFill="1" applyBorder="1" applyAlignment="1"/>
    <xf numFmtId="43" fontId="18" fillId="0" borderId="1" xfId="2" applyFont="1" applyFill="1" applyBorder="1" applyAlignment="1">
      <alignment horizontal="center"/>
    </xf>
    <xf numFmtId="43" fontId="18" fillId="0" borderId="2" xfId="2" applyFont="1" applyFill="1" applyBorder="1" applyAlignment="1">
      <alignment horizontal="right"/>
    </xf>
    <xf numFmtId="43" fontId="18" fillId="0" borderId="32" xfId="2" applyFont="1" applyFill="1" applyBorder="1" applyAlignment="1"/>
    <xf numFmtId="43" fontId="18" fillId="0" borderId="32" xfId="2" applyFont="1" applyFill="1" applyBorder="1" applyAlignment="1">
      <alignment horizontal="left"/>
    </xf>
    <xf numFmtId="43" fontId="42" fillId="25" borderId="36" xfId="2" applyFont="1" applyFill="1" applyBorder="1" applyAlignment="1"/>
    <xf numFmtId="43" fontId="42" fillId="25" borderId="32" xfId="2" applyFont="1" applyFill="1" applyBorder="1" applyAlignment="1">
      <alignment horizontal="right"/>
    </xf>
    <xf numFmtId="43" fontId="42" fillId="0" borderId="9" xfId="2" applyFont="1" applyFill="1" applyBorder="1" applyAlignment="1">
      <alignment horizontal="left"/>
    </xf>
    <xf numFmtId="43" fontId="42" fillId="0" borderId="9" xfId="2" applyFont="1" applyFill="1" applyBorder="1" applyAlignment="1"/>
    <xf numFmtId="43" fontId="18" fillId="0" borderId="8" xfId="2" applyFont="1" applyFill="1" applyBorder="1" applyAlignment="1">
      <alignment horizontal="left"/>
    </xf>
    <xf numFmtId="43" fontId="42" fillId="0" borderId="32" xfId="2" applyFont="1" applyFill="1" applyBorder="1" applyAlignment="1">
      <alignment horizontal="left"/>
    </xf>
    <xf numFmtId="43" fontId="42" fillId="25" borderId="32" xfId="2" applyFont="1" applyFill="1" applyBorder="1" applyAlignment="1">
      <alignment horizontal="left"/>
    </xf>
    <xf numFmtId="43" fontId="18" fillId="25" borderId="32" xfId="2" applyFont="1" applyFill="1" applyBorder="1" applyAlignment="1">
      <alignment horizontal="left"/>
    </xf>
    <xf numFmtId="43" fontId="42" fillId="0" borderId="8" xfId="2" applyFont="1" applyFill="1" applyBorder="1" applyAlignment="1"/>
    <xf numFmtId="43" fontId="18" fillId="0" borderId="8" xfId="2" applyFont="1" applyFill="1" applyBorder="1" applyAlignment="1">
      <alignment horizontal="right"/>
    </xf>
    <xf numFmtId="43" fontId="18" fillId="0" borderId="31" xfId="2" applyFont="1" applyFill="1" applyBorder="1" applyAlignment="1">
      <alignment horizontal="right"/>
    </xf>
    <xf numFmtId="43" fontId="18" fillId="0" borderId="32" xfId="2" applyFont="1" applyFill="1" applyBorder="1" applyAlignment="1">
      <alignment horizontal="right"/>
    </xf>
    <xf numFmtId="43" fontId="18" fillId="0" borderId="33" xfId="2" applyFont="1" applyFill="1" applyBorder="1" applyAlignment="1"/>
    <xf numFmtId="43" fontId="42" fillId="25" borderId="7" xfId="2" applyFont="1" applyFill="1" applyBorder="1" applyAlignment="1"/>
    <xf numFmtId="0" fontId="37" fillId="27" borderId="2" xfId="0" applyFont="1" applyFill="1" applyBorder="1" applyAlignment="1">
      <alignment horizontal="center"/>
    </xf>
    <xf numFmtId="43" fontId="23" fillId="0" borderId="0" xfId="4" applyFont="1" applyFill="1" applyAlignment="1"/>
    <xf numFmtId="43" fontId="80" fillId="0" borderId="0" xfId="2" applyFont="1" applyFill="1"/>
    <xf numFmtId="49" fontId="81" fillId="0" borderId="1" xfId="0" applyNumberFormat="1" applyFont="1" applyBorder="1" applyAlignment="1">
      <alignment horizontal="left"/>
    </xf>
    <xf numFmtId="49" fontId="81" fillId="25" borderId="1" xfId="0" applyNumberFormat="1" applyFont="1" applyFill="1" applyBorder="1" applyAlignment="1">
      <alignment horizontal="left" wrapText="1"/>
    </xf>
    <xf numFmtId="49" fontId="77" fillId="0" borderId="1" xfId="0" applyNumberFormat="1" applyFont="1" applyBorder="1" applyAlignment="1">
      <alignment horizontal="left"/>
    </xf>
    <xf numFmtId="49" fontId="77" fillId="0" borderId="1" xfId="0" applyNumberFormat="1" applyFont="1" applyBorder="1" applyAlignment="1">
      <alignment wrapText="1"/>
    </xf>
    <xf numFmtId="0" fontId="69" fillId="0" borderId="1" xfId="0" applyFont="1" applyBorder="1" applyAlignment="1">
      <alignment wrapText="1"/>
    </xf>
    <xf numFmtId="0" fontId="70" fillId="0" borderId="1" xfId="0" applyFont="1" applyBorder="1" applyAlignment="1">
      <alignment wrapText="1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wrapText="1"/>
    </xf>
    <xf numFmtId="0" fontId="18" fillId="0" borderId="1" xfId="0" applyFont="1" applyBorder="1"/>
    <xf numFmtId="0" fontId="81" fillId="0" borderId="1" xfId="0" applyFont="1" applyBorder="1" applyAlignment="1">
      <alignment horizontal="left"/>
    </xf>
    <xf numFmtId="0" fontId="70" fillId="25" borderId="1" xfId="0" applyFont="1" applyFill="1" applyBorder="1"/>
    <xf numFmtId="0" fontId="70" fillId="0" borderId="1" xfId="0" applyFont="1" applyBorder="1"/>
    <xf numFmtId="0" fontId="69" fillId="0" borderId="1" xfId="0" applyFont="1" applyBorder="1" applyAlignment="1">
      <alignment horizontal="left" wrapText="1"/>
    </xf>
    <xf numFmtId="49" fontId="77" fillId="0" borderId="1" xfId="0" applyNumberFormat="1" applyFont="1" applyBorder="1" applyAlignment="1">
      <alignment horizontal="left" wrapText="1"/>
    </xf>
    <xf numFmtId="49" fontId="81" fillId="0" borderId="1" xfId="0" applyNumberFormat="1" applyFont="1" applyBorder="1" applyAlignment="1">
      <alignment horizontal="left" wrapText="1"/>
    </xf>
    <xf numFmtId="49" fontId="81" fillId="0" borderId="1" xfId="0" applyNumberFormat="1" applyFont="1" applyBorder="1" applyAlignment="1">
      <alignment wrapText="1"/>
    </xf>
    <xf numFmtId="0" fontId="68" fillId="0" borderId="1" xfId="0" applyFont="1" applyBorder="1" applyAlignment="1">
      <alignment horizontal="left" wrapText="1"/>
    </xf>
    <xf numFmtId="49" fontId="81" fillId="25" borderId="1" xfId="0" applyNumberFormat="1" applyFont="1" applyFill="1" applyBorder="1" applyAlignment="1">
      <alignment wrapText="1"/>
    </xf>
    <xf numFmtId="0" fontId="69" fillId="0" borderId="1" xfId="0" applyFont="1" applyBorder="1"/>
    <xf numFmtId="0" fontId="42" fillId="0" borderId="1" xfId="0" applyFont="1" applyBorder="1"/>
    <xf numFmtId="0" fontId="42" fillId="25" borderId="1" xfId="0" applyFont="1" applyFill="1" applyBorder="1" applyAlignment="1">
      <alignment wrapText="1"/>
    </xf>
    <xf numFmtId="0" fontId="16" fillId="25" borderId="31" xfId="7" applyFont="1" applyFill="1" applyBorder="1" applyAlignment="1">
      <alignment horizontal="center"/>
    </xf>
    <xf numFmtId="0" fontId="42" fillId="25" borderId="6" xfId="2" applyNumberFormat="1" applyFont="1" applyFill="1" applyBorder="1" applyAlignment="1">
      <alignment horizontal="center"/>
    </xf>
    <xf numFmtId="43" fontId="42" fillId="25" borderId="6" xfId="7" applyNumberFormat="1" applyFont="1" applyFill="1" applyBorder="1" applyAlignment="1">
      <alignment horizontal="center"/>
    </xf>
    <xf numFmtId="43" fontId="18" fillId="0" borderId="1" xfId="2" applyFont="1" applyBorder="1" applyAlignment="1">
      <alignment horizontal="center"/>
    </xf>
    <xf numFmtId="17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43" fontId="18" fillId="0" borderId="0" xfId="2" applyFont="1" applyFill="1" applyAlignment="1">
      <alignment horizontal="center" wrapText="1"/>
    </xf>
    <xf numFmtId="43" fontId="68" fillId="0" borderId="0" xfId="2" applyFont="1" applyFill="1" applyAlignment="1"/>
    <xf numFmtId="49" fontId="21" fillId="0" borderId="0" xfId="7" applyNumberFormat="1" applyFont="1" applyAlignment="1" applyProtection="1">
      <alignment horizontal="left"/>
      <protection locked="0"/>
    </xf>
    <xf numFmtId="0" fontId="22" fillId="0" borderId="3" xfId="7" applyFont="1" applyBorder="1" applyAlignment="1">
      <alignment horizontal="left"/>
    </xf>
    <xf numFmtId="0" fontId="62" fillId="0" borderId="0" xfId="0" applyFont="1" applyAlignment="1">
      <alignment horizontal="center"/>
    </xf>
    <xf numFmtId="0" fontId="35" fillId="27" borderId="2" xfId="0" applyFont="1" applyFill="1" applyBorder="1" applyAlignment="1">
      <alignment horizontal="center"/>
    </xf>
    <xf numFmtId="49" fontId="84" fillId="0" borderId="1" xfId="0" applyNumberFormat="1" applyFont="1" applyBorder="1" applyAlignment="1">
      <alignment horizontal="center"/>
    </xf>
    <xf numFmtId="0" fontId="85" fillId="25" borderId="1" xfId="0" applyFont="1" applyFill="1" applyBorder="1" applyAlignment="1">
      <alignment horizontal="center"/>
    </xf>
    <xf numFmtId="49" fontId="83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86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40" fillId="0" borderId="1" xfId="2" applyNumberFormat="1" applyFont="1" applyFill="1" applyBorder="1" applyAlignment="1">
      <alignment horizontal="center"/>
    </xf>
    <xf numFmtId="0" fontId="40" fillId="25" borderId="1" xfId="2" applyNumberFormat="1" applyFont="1" applyFill="1" applyBorder="1" applyAlignment="1">
      <alignment horizontal="center"/>
    </xf>
    <xf numFmtId="0" fontId="20" fillId="0" borderId="1" xfId="2" applyNumberFormat="1" applyFont="1" applyFill="1" applyBorder="1" applyAlignment="1">
      <alignment horizontal="center"/>
    </xf>
    <xf numFmtId="49" fontId="84" fillId="25" borderId="1" xfId="0" applyNumberFormat="1" applyFont="1" applyFill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87" fillId="0" borderId="1" xfId="0" applyFont="1" applyBorder="1" applyAlignment="1">
      <alignment horizontal="center"/>
    </xf>
    <xf numFmtId="49" fontId="83" fillId="25" borderId="1" xfId="0" applyNumberFormat="1" applyFont="1" applyFill="1" applyBorder="1" applyAlignment="1">
      <alignment horizontal="center"/>
    </xf>
    <xf numFmtId="0" fontId="40" fillId="25" borderId="1" xfId="0" applyFont="1" applyFill="1" applyBorder="1" applyAlignment="1">
      <alignment horizontal="center" vertical="top"/>
    </xf>
    <xf numFmtId="0" fontId="42" fillId="25" borderId="1" xfId="0" applyFont="1" applyFill="1" applyBorder="1"/>
    <xf numFmtId="43" fontId="18" fillId="0" borderId="0" xfId="4" applyFont="1" applyFill="1" applyAlignment="1">
      <alignment horizontal="left"/>
    </xf>
    <xf numFmtId="17" fontId="18" fillId="0" borderId="0" xfId="0" applyNumberFormat="1" applyFont="1" applyAlignment="1">
      <alignment horizontal="left"/>
    </xf>
    <xf numFmtId="43" fontId="68" fillId="0" borderId="0" xfId="2" applyFont="1" applyFill="1" applyBorder="1" applyAlignment="1">
      <alignment horizontal="center"/>
    </xf>
    <xf numFmtId="43" fontId="68" fillId="0" borderId="0" xfId="2" applyFont="1" applyFill="1" applyAlignment="1">
      <alignment horizontal="center"/>
    </xf>
    <xf numFmtId="43" fontId="18" fillId="0" borderId="0" xfId="2" applyFont="1" applyBorder="1" applyAlignment="1">
      <alignment horizontal="center"/>
    </xf>
    <xf numFmtId="43" fontId="83" fillId="0" borderId="1" xfId="144" applyFont="1" applyBorder="1" applyAlignment="1">
      <alignment horizontal="right"/>
    </xf>
    <xf numFmtId="43" fontId="79" fillId="0" borderId="0" xfId="2" applyFont="1" applyBorder="1"/>
    <xf numFmtId="43" fontId="23" fillId="0" borderId="0" xfId="0" applyNumberFormat="1" applyFont="1"/>
    <xf numFmtId="43" fontId="28" fillId="0" borderId="0" xfId="2" applyFont="1" applyBorder="1"/>
    <xf numFmtId="43" fontId="27" fillId="0" borderId="0" xfId="2" applyFont="1" applyBorder="1"/>
    <xf numFmtId="49" fontId="83" fillId="0" borderId="0" xfId="0" applyNumberFormat="1" applyFont="1" applyAlignment="1">
      <alignment horizontal="center"/>
    </xf>
    <xf numFmtId="0" fontId="42" fillId="0" borderId="0" xfId="0" applyFont="1" applyAlignment="1">
      <alignment wrapText="1"/>
    </xf>
    <xf numFmtId="0" fontId="73" fillId="0" borderId="1" xfId="143" applyFont="1" applyBorder="1" applyAlignment="1">
      <alignment horizontal="center" wrapText="1"/>
    </xf>
    <xf numFmtId="0" fontId="18" fillId="0" borderId="0" xfId="0" applyFont="1" applyAlignment="1">
      <alignment horizontal="left" wrapText="1"/>
    </xf>
    <xf numFmtId="0" fontId="24" fillId="0" borderId="0" xfId="7" applyFont="1" applyAlignment="1">
      <alignment wrapText="1"/>
    </xf>
    <xf numFmtId="0" fontId="18" fillId="0" borderId="0" xfId="7" applyFont="1" applyAlignment="1">
      <alignment wrapText="1"/>
    </xf>
    <xf numFmtId="0" fontId="18" fillId="25" borderId="1" xfId="7" applyFont="1" applyFill="1" applyBorder="1" applyAlignment="1">
      <alignment wrapText="1"/>
    </xf>
    <xf numFmtId="43" fontId="37" fillId="0" borderId="0" xfId="2" applyFont="1" applyFill="1" applyBorder="1" applyAlignment="1" applyProtection="1">
      <protection locked="0"/>
    </xf>
    <xf numFmtId="0" fontId="68" fillId="0" borderId="0" xfId="0" applyFont="1" applyAlignment="1">
      <alignment horizontal="left"/>
    </xf>
    <xf numFmtId="0" fontId="68" fillId="0" borderId="0" xfId="145" applyFont="1"/>
    <xf numFmtId="17" fontId="18" fillId="0" borderId="0" xfId="145" applyNumberFormat="1" applyFont="1" applyAlignment="1">
      <alignment horizontal="left"/>
    </xf>
    <xf numFmtId="49" fontId="18" fillId="0" borderId="0" xfId="145" applyNumberFormat="1" applyFont="1" applyAlignment="1">
      <alignment horizontal="center"/>
    </xf>
    <xf numFmtId="0" fontId="68" fillId="0" borderId="0" xfId="145" applyFont="1" applyAlignment="1">
      <alignment horizontal="center"/>
    </xf>
    <xf numFmtId="0" fontId="68" fillId="0" borderId="0" xfId="145" applyFont="1" applyAlignment="1">
      <alignment horizontal="left"/>
    </xf>
    <xf numFmtId="0" fontId="68" fillId="0" borderId="0" xfId="145" applyFont="1" applyAlignment="1">
      <alignment horizontal="left" wrapText="1"/>
    </xf>
    <xf numFmtId="43" fontId="40" fillId="0" borderId="1" xfId="7" applyNumberFormat="1" applyFont="1" applyBorder="1" applyAlignment="1">
      <alignment wrapText="1"/>
    </xf>
    <xf numFmtId="0" fontId="20" fillId="0" borderId="0" xfId="7" applyFont="1" applyAlignment="1">
      <alignment horizontal="left"/>
    </xf>
    <xf numFmtId="43" fontId="80" fillId="0" borderId="0" xfId="2" applyFont="1" applyFill="1" applyAlignment="1">
      <alignment horizontal="center"/>
    </xf>
    <xf numFmtId="43" fontId="75" fillId="0" borderId="1" xfId="2" applyFont="1" applyFill="1" applyBorder="1" applyAlignment="1"/>
    <xf numFmtId="43" fontId="75" fillId="0" borderId="32" xfId="2" applyFont="1" applyFill="1" applyBorder="1" applyAlignment="1"/>
    <xf numFmtId="43" fontId="70" fillId="0" borderId="31" xfId="2" applyFont="1" applyFill="1" applyBorder="1" applyAlignment="1"/>
    <xf numFmtId="43" fontId="69" fillId="0" borderId="1" xfId="2" applyFont="1" applyFill="1" applyBorder="1" applyAlignment="1">
      <alignment horizontal="right"/>
    </xf>
    <xf numFmtId="43" fontId="68" fillId="0" borderId="1" xfId="2" applyFont="1" applyFill="1" applyBorder="1" applyAlignment="1"/>
    <xf numFmtId="43" fontId="18" fillId="0" borderId="31" xfId="2" applyFont="1" applyFill="1" applyBorder="1" applyAlignment="1">
      <alignment wrapText="1"/>
    </xf>
    <xf numFmtId="43" fontId="69" fillId="0" borderId="8" xfId="2" applyFont="1" applyFill="1" applyBorder="1" applyAlignment="1"/>
    <xf numFmtId="43" fontId="23" fillId="0" borderId="0" xfId="2" applyFont="1" applyFill="1" applyBorder="1" applyAlignment="1"/>
    <xf numFmtId="43" fontId="42" fillId="25" borderId="9" xfId="2" applyFont="1" applyFill="1" applyBorder="1" applyAlignment="1"/>
    <xf numFmtId="43" fontId="70" fillId="0" borderId="32" xfId="2" applyFont="1" applyFill="1" applyBorder="1" applyAlignment="1"/>
    <xf numFmtId="0" fontId="34" fillId="0" borderId="0" xfId="7" applyFont="1" applyAlignment="1">
      <alignment horizontal="left"/>
    </xf>
    <xf numFmtId="0" fontId="36" fillId="0" borderId="0" xfId="7" applyFont="1" applyAlignment="1">
      <alignment vertical="center"/>
    </xf>
    <xf numFmtId="0" fontId="91" fillId="0" borderId="0" xfId="7" applyFont="1" applyAlignment="1">
      <alignment vertical="center"/>
    </xf>
    <xf numFmtId="0" fontId="34" fillId="0" borderId="0" xfId="7" applyFont="1" applyAlignment="1">
      <alignment horizontal="left" wrapText="1"/>
    </xf>
    <xf numFmtId="43" fontId="42" fillId="0" borderId="1" xfId="2" applyFont="1" applyFill="1" applyBorder="1" applyAlignment="1">
      <alignment horizontal="center"/>
    </xf>
    <xf numFmtId="0" fontId="42" fillId="25" borderId="31" xfId="0" applyFont="1" applyFill="1" applyBorder="1" applyAlignment="1">
      <alignment horizontal="center"/>
    </xf>
    <xf numFmtId="43" fontId="42" fillId="25" borderId="31" xfId="2" applyFont="1" applyFill="1" applyBorder="1" applyAlignment="1">
      <alignment horizontal="center"/>
    </xf>
    <xf numFmtId="43" fontId="99" fillId="0" borderId="1" xfId="2" applyFont="1" applyFill="1" applyBorder="1" applyAlignme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 wrapText="1"/>
    </xf>
    <xf numFmtId="17" fontId="18" fillId="0" borderId="0" xfId="145" applyNumberFormat="1" applyFont="1" applyAlignment="1">
      <alignment horizontal="center"/>
    </xf>
    <xf numFmtId="49" fontId="18" fillId="0" borderId="0" xfId="0" applyNumberFormat="1" applyFont="1" applyAlignment="1" applyProtection="1">
      <alignment horizontal="left"/>
      <protection locked="0"/>
    </xf>
    <xf numFmtId="43" fontId="18" fillId="0" borderId="0" xfId="2" applyFont="1" applyFill="1" applyBorder="1" applyAlignment="1" applyProtection="1">
      <alignment horizontal="center"/>
      <protection locked="0"/>
    </xf>
    <xf numFmtId="0" fontId="87" fillId="0" borderId="0" xfId="145" applyFont="1"/>
    <xf numFmtId="0" fontId="18" fillId="0" borderId="1" xfId="131" applyFont="1" applyBorder="1" applyAlignment="1">
      <alignment horizontal="center" wrapText="1"/>
    </xf>
    <xf numFmtId="0" fontId="18" fillId="0" borderId="1" xfId="131" applyFont="1" applyBorder="1" applyAlignment="1">
      <alignment wrapText="1"/>
    </xf>
    <xf numFmtId="168" fontId="18" fillId="0" borderId="1" xfId="0" applyNumberFormat="1" applyFont="1" applyBorder="1" applyAlignment="1">
      <alignment horizontal="left" wrapText="1"/>
    </xf>
    <xf numFmtId="43" fontId="20" fillId="0" borderId="1" xfId="2" applyFont="1" applyFill="1" applyBorder="1"/>
    <xf numFmtId="168" fontId="100" fillId="0" borderId="1" xfId="0" applyNumberFormat="1" applyFont="1" applyBorder="1" applyAlignment="1">
      <alignment horizontal="left"/>
    </xf>
    <xf numFmtId="0" fontId="100" fillId="0" borderId="1" xfId="0" applyFont="1" applyBorder="1" applyAlignment="1">
      <alignment horizontal="left"/>
    </xf>
    <xf numFmtId="168" fontId="68" fillId="0" borderId="0" xfId="0" applyNumberFormat="1" applyFont="1" applyAlignment="1">
      <alignment horizontal="center" wrapText="1"/>
    </xf>
    <xf numFmtId="43" fontId="18" fillId="0" borderId="0" xfId="2" applyFont="1"/>
    <xf numFmtId="43" fontId="22" fillId="0" borderId="0" xfId="10" applyFont="1" applyFill="1" applyBorder="1"/>
    <xf numFmtId="43" fontId="24" fillId="0" borderId="0" xfId="2" applyFont="1" applyFill="1" applyAlignment="1">
      <alignment horizontal="right"/>
    </xf>
    <xf numFmtId="43" fontId="24" fillId="0" borderId="0" xfId="2" applyFont="1" applyFill="1" applyAlignment="1"/>
    <xf numFmtId="43" fontId="40" fillId="25" borderId="7" xfId="2" applyFont="1" applyFill="1" applyBorder="1" applyAlignment="1">
      <alignment horizontal="right"/>
    </xf>
    <xf numFmtId="43" fontId="37" fillId="0" borderId="0" xfId="2" applyFont="1" applyAlignment="1" applyProtection="1">
      <alignment horizontal="center"/>
      <protection locked="0"/>
    </xf>
    <xf numFmtId="43" fontId="15" fillId="0" borderId="0" xfId="2"/>
    <xf numFmtId="43" fontId="18" fillId="0" borderId="1" xfId="2" applyFont="1" applyBorder="1"/>
    <xf numFmtId="0" fontId="37" fillId="26" borderId="2" xfId="0" applyFont="1" applyFill="1" applyBorder="1" applyAlignment="1">
      <alignment horizontal="center" wrapText="1"/>
    </xf>
    <xf numFmtId="0" fontId="22" fillId="0" borderId="0" xfId="7" applyFont="1" applyAlignment="1">
      <alignment horizontal="left"/>
    </xf>
    <xf numFmtId="43" fontId="23" fillId="0" borderId="0" xfId="2" applyFont="1" applyFill="1" applyAlignment="1">
      <alignment horizontal="right"/>
    </xf>
    <xf numFmtId="43" fontId="34" fillId="0" borderId="0" xfId="2" applyFont="1" applyFill="1" applyBorder="1" applyAlignment="1">
      <alignment horizontal="right"/>
    </xf>
    <xf numFmtId="0" fontId="93" fillId="0" borderId="0" xfId="7" applyFont="1"/>
    <xf numFmtId="43" fontId="22" fillId="0" borderId="0" xfId="2" applyFont="1" applyFill="1" applyBorder="1" applyAlignment="1">
      <alignment horizontal="right"/>
    </xf>
    <xf numFmtId="43" fontId="34" fillId="0" borderId="3" xfId="2" applyFont="1" applyFill="1" applyBorder="1" applyAlignment="1">
      <alignment horizontal="right"/>
    </xf>
    <xf numFmtId="0" fontId="94" fillId="0" borderId="0" xfId="7" applyFont="1" applyAlignment="1">
      <alignment horizontal="left" vertical="center"/>
    </xf>
    <xf numFmtId="0" fontId="94" fillId="0" borderId="0" xfId="7" applyFont="1" applyAlignment="1">
      <alignment vertical="center"/>
    </xf>
    <xf numFmtId="43" fontId="92" fillId="0" borderId="0" xfId="2" applyFont="1" applyFill="1" applyBorder="1" applyAlignment="1">
      <alignment horizontal="right" vertical="center" wrapText="1"/>
    </xf>
    <xf numFmtId="43" fontId="90" fillId="0" borderId="3" xfId="2" applyFont="1" applyFill="1" applyBorder="1" applyAlignment="1">
      <alignment horizontal="right" vertical="center"/>
    </xf>
    <xf numFmtId="43" fontId="34" fillId="0" borderId="0" xfId="2" applyFont="1" applyFill="1" applyAlignment="1">
      <alignment horizontal="right"/>
    </xf>
    <xf numFmtId="43" fontId="91" fillId="0" borderId="0" xfId="2" applyFont="1" applyFill="1" applyBorder="1" applyAlignment="1">
      <alignment horizontal="right" vertical="center"/>
    </xf>
    <xf numFmtId="0" fontId="91" fillId="0" borderId="0" xfId="7" applyFont="1" applyAlignment="1">
      <alignment vertical="center" wrapText="1"/>
    </xf>
    <xf numFmtId="0" fontId="96" fillId="0" borderId="0" xfId="7" applyFont="1" applyAlignment="1">
      <alignment vertical="center"/>
    </xf>
    <xf numFmtId="0" fontId="97" fillId="0" borderId="0" xfId="7" applyFont="1" applyAlignment="1">
      <alignment vertical="center" wrapText="1"/>
    </xf>
    <xf numFmtId="43" fontId="90" fillId="0" borderId="0" xfId="2" applyFont="1" applyFill="1" applyBorder="1" applyAlignment="1">
      <alignment horizontal="right" vertical="center"/>
    </xf>
    <xf numFmtId="0" fontId="38" fillId="0" borderId="0" xfId="7" applyFont="1" applyAlignment="1">
      <alignment vertical="center"/>
    </xf>
    <xf numFmtId="0" fontId="15" fillId="0" borderId="0" xfId="7" applyAlignment="1">
      <alignment vertical="center"/>
    </xf>
    <xf numFmtId="43" fontId="22" fillId="0" borderId="0" xfId="2" applyFont="1" applyFill="1"/>
    <xf numFmtId="0" fontId="92" fillId="0" borderId="0" xfId="7" applyFont="1" applyAlignment="1">
      <alignment vertical="center"/>
    </xf>
    <xf numFmtId="43" fontId="22" fillId="0" borderId="0" xfId="2" applyFont="1" applyFill="1" applyAlignment="1">
      <alignment horizontal="right"/>
    </xf>
    <xf numFmtId="0" fontId="98" fillId="0" borderId="0" xfId="7" applyFont="1" applyAlignment="1">
      <alignment vertical="center"/>
    </xf>
    <xf numFmtId="0" fontId="94" fillId="0" borderId="0" xfId="7" applyFont="1" applyAlignment="1">
      <alignment vertical="center" wrapText="1"/>
    </xf>
    <xf numFmtId="0" fontId="36" fillId="0" borderId="0" xfId="7" applyFont="1" applyAlignment="1">
      <alignment vertical="center" wrapText="1"/>
    </xf>
    <xf numFmtId="0" fontId="38" fillId="0" borderId="0" xfId="7" applyFont="1" applyAlignment="1">
      <alignment vertical="center" wrapText="1"/>
    </xf>
    <xf numFmtId="43" fontId="91" fillId="0" borderId="3" xfId="2" applyFont="1" applyFill="1" applyBorder="1" applyAlignment="1">
      <alignment horizontal="right" vertical="center"/>
    </xf>
    <xf numFmtId="0" fontId="98" fillId="0" borderId="0" xfId="7" applyFont="1" applyAlignment="1">
      <alignment vertical="center" wrapText="1"/>
    </xf>
    <xf numFmtId="0" fontId="98" fillId="0" borderId="0" xfId="7" applyFont="1" applyAlignment="1">
      <alignment horizontal="left" vertical="center"/>
    </xf>
    <xf numFmtId="0" fontId="34" fillId="0" borderId="0" xfId="7" applyFont="1" applyAlignment="1">
      <alignment horizontal="right"/>
    </xf>
    <xf numFmtId="43" fontId="22" fillId="0" borderId="0" xfId="2" applyFont="1" applyFill="1" applyAlignment="1">
      <alignment horizontal="left"/>
    </xf>
    <xf numFmtId="43" fontId="36" fillId="0" borderId="0" xfId="2" applyFont="1" applyFill="1" applyAlignment="1">
      <alignment horizontal="right" vertical="center"/>
    </xf>
    <xf numFmtId="43" fontId="38" fillId="0" borderId="0" xfId="2" applyFont="1" applyFill="1" applyBorder="1" applyAlignment="1">
      <alignment horizontal="right" vertical="center"/>
    </xf>
    <xf numFmtId="0" fontId="0" fillId="0" borderId="39" xfId="0" applyBorder="1"/>
    <xf numFmtId="0" fontId="0" fillId="0" borderId="4" xfId="0" applyBorder="1"/>
    <xf numFmtId="43" fontId="18" fillId="0" borderId="1" xfId="2" applyFont="1" applyFill="1" applyBorder="1"/>
    <xf numFmtId="0" fontId="92" fillId="25" borderId="0" xfId="7" applyFont="1" applyFill="1" applyAlignment="1">
      <alignment vertical="center"/>
    </xf>
    <xf numFmtId="43" fontId="90" fillId="25" borderId="5" xfId="2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0" fontId="34" fillId="0" borderId="0" xfId="7" applyFont="1" applyAlignment="1">
      <alignment wrapText="1"/>
    </xf>
    <xf numFmtId="0" fontId="39" fillId="0" borderId="0" xfId="0" applyFont="1"/>
    <xf numFmtId="43" fontId="19" fillId="0" borderId="0" xfId="2" applyFont="1" applyFill="1" applyAlignment="1"/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43" fontId="28" fillId="0" borderId="0" xfId="10" applyFont="1" applyFill="1" applyBorder="1"/>
    <xf numFmtId="49" fontId="19" fillId="0" borderId="0" xfId="0" applyNumberFormat="1" applyFont="1" applyProtection="1">
      <protection locked="0"/>
    </xf>
    <xf numFmtId="0" fontId="28" fillId="0" borderId="0" xfId="0" applyFont="1"/>
    <xf numFmtId="49" fontId="19" fillId="0" borderId="0" xfId="0" applyNumberFormat="1" applyFont="1" applyAlignment="1" applyProtection="1">
      <alignment horizontal="left"/>
      <protection locked="0"/>
    </xf>
    <xf numFmtId="43" fontId="27" fillId="0" borderId="0" xfId="10" applyFont="1" applyFill="1" applyAlignment="1">
      <alignment horizontal="center" wrapText="1"/>
    </xf>
    <xf numFmtId="43" fontId="19" fillId="0" borderId="0" xfId="2" applyFont="1" applyFill="1" applyBorder="1" applyAlignment="1" applyProtection="1">
      <alignment horizontal="center"/>
      <protection locked="0"/>
    </xf>
    <xf numFmtId="43" fontId="28" fillId="0" borderId="0" xfId="2" applyFont="1" applyFill="1" applyAlignment="1"/>
    <xf numFmtId="0" fontId="27" fillId="0" borderId="0" xfId="0" applyFont="1"/>
    <xf numFmtId="0" fontId="28" fillId="0" borderId="0" xfId="0" applyFont="1" applyAlignment="1">
      <alignment horizontal="center"/>
    </xf>
    <xf numFmtId="49" fontId="18" fillId="0" borderId="0" xfId="0" applyNumberFormat="1" applyFont="1" applyProtection="1">
      <protection locked="0"/>
    </xf>
    <xf numFmtId="0" fontId="20" fillId="29" borderId="1" xfId="0" applyFont="1" applyFill="1" applyBorder="1" applyAlignment="1">
      <alignment horizontal="center"/>
    </xf>
    <xf numFmtId="0" fontId="20" fillId="29" borderId="1" xfId="0" applyFont="1" applyFill="1" applyBorder="1" applyAlignment="1">
      <alignment horizontal="left" wrapText="1"/>
    </xf>
    <xf numFmtId="0" fontId="20" fillId="29" borderId="1" xfId="0" applyFont="1" applyFill="1" applyBorder="1" applyAlignment="1">
      <alignment wrapText="1"/>
    </xf>
    <xf numFmtId="0" fontId="103" fillId="0" borderId="0" xfId="145" applyFont="1" applyAlignment="1">
      <alignment horizontal="center"/>
    </xf>
    <xf numFmtId="0" fontId="103" fillId="0" borderId="0" xfId="145" applyFont="1" applyAlignment="1">
      <alignment horizontal="left"/>
    </xf>
    <xf numFmtId="43" fontId="103" fillId="0" borderId="0" xfId="2" applyFont="1" applyFill="1" applyAlignment="1">
      <alignment horizontal="center"/>
    </xf>
    <xf numFmtId="0" fontId="103" fillId="0" borderId="0" xfId="145" applyFont="1" applyAlignment="1">
      <alignment horizontal="left" wrapText="1"/>
    </xf>
    <xf numFmtId="0" fontId="20" fillId="0" borderId="0" xfId="0" applyFont="1" applyAlignment="1">
      <alignment horizontal="left"/>
    </xf>
    <xf numFmtId="43" fontId="20" fillId="0" borderId="0" xfId="2" applyFont="1" applyFill="1" applyAlignment="1">
      <alignment wrapText="1"/>
    </xf>
    <xf numFmtId="0" fontId="40" fillId="0" borderId="1" xfId="0" applyFont="1" applyBorder="1" applyAlignment="1">
      <alignment wrapText="1"/>
    </xf>
    <xf numFmtId="43" fontId="40" fillId="25" borderId="1" xfId="2" applyFont="1" applyFill="1" applyBorder="1" applyAlignment="1">
      <alignment horizontal="center"/>
    </xf>
    <xf numFmtId="43" fontId="40" fillId="25" borderId="1" xfId="2" applyFont="1" applyFill="1" applyBorder="1" applyAlignment="1">
      <alignment horizontal="center" wrapText="1"/>
    </xf>
    <xf numFmtId="43" fontId="101" fillId="0" borderId="1" xfId="2" applyFont="1" applyFill="1" applyBorder="1" applyAlignment="1"/>
    <xf numFmtId="43" fontId="39" fillId="0" borderId="0" xfId="2" applyFont="1"/>
    <xf numFmtId="0" fontId="16" fillId="25" borderId="41" xfId="7" applyFont="1" applyFill="1" applyBorder="1" applyAlignment="1">
      <alignment horizontal="center"/>
    </xf>
    <xf numFmtId="0" fontId="16" fillId="25" borderId="42" xfId="7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63" fillId="0" borderId="0" xfId="143"/>
    <xf numFmtId="0" fontId="63" fillId="0" borderId="1" xfId="143" applyBorder="1"/>
    <xf numFmtId="43" fontId="21" fillId="0" borderId="0" xfId="2" applyFont="1" applyFill="1" applyBorder="1" applyAlignment="1" applyProtection="1">
      <alignment horizontal="center"/>
      <protection locked="0"/>
    </xf>
    <xf numFmtId="168" fontId="100" fillId="25" borderId="1" xfId="0" applyNumberFormat="1" applyFont="1" applyFill="1" applyBorder="1" applyAlignment="1">
      <alignment horizontal="left"/>
    </xf>
    <xf numFmtId="0" fontId="100" fillId="25" borderId="1" xfId="0" applyFont="1" applyFill="1" applyBorder="1" applyAlignment="1">
      <alignment horizontal="left"/>
    </xf>
    <xf numFmtId="0" fontId="40" fillId="25" borderId="1" xfId="0" applyFont="1" applyFill="1" applyBorder="1" applyAlignment="1">
      <alignment wrapText="1"/>
    </xf>
    <xf numFmtId="43" fontId="35" fillId="0" borderId="0" xfId="2" applyFont="1" applyFill="1" applyAlignment="1" applyProtection="1">
      <alignment horizontal="center"/>
      <protection locked="0"/>
    </xf>
    <xf numFmtId="43" fontId="35" fillId="0" borderId="0" xfId="2" applyFont="1" applyAlignment="1" applyProtection="1">
      <alignment wrapText="1"/>
      <protection locked="0"/>
    </xf>
    <xf numFmtId="43" fontId="35" fillId="0" borderId="0" xfId="2" applyFont="1" applyAlignment="1" applyProtection="1">
      <alignment horizontal="center"/>
      <protection locked="0"/>
    </xf>
    <xf numFmtId="43" fontId="18" fillId="0" borderId="8" xfId="2" applyFont="1" applyFill="1" applyBorder="1"/>
    <xf numFmtId="43" fontId="40" fillId="25" borderId="40" xfId="2" applyFont="1" applyFill="1" applyBorder="1"/>
    <xf numFmtId="168" fontId="100" fillId="0" borderId="0" xfId="0" applyNumberFormat="1" applyFont="1" applyAlignment="1">
      <alignment horizontal="left"/>
    </xf>
    <xf numFmtId="0" fontId="100" fillId="0" borderId="0" xfId="0" applyFont="1" applyAlignment="1">
      <alignment horizontal="left"/>
    </xf>
    <xf numFmtId="0" fontId="40" fillId="0" borderId="0" xfId="0" applyFont="1" applyAlignment="1">
      <alignment wrapText="1"/>
    </xf>
    <xf numFmtId="43" fontId="40" fillId="0" borderId="0" xfId="2" applyFont="1" applyBorder="1"/>
    <xf numFmtId="43" fontId="18" fillId="0" borderId="0" xfId="2" applyFont="1" applyFill="1" applyBorder="1"/>
    <xf numFmtId="0" fontId="18" fillId="0" borderId="0" xfId="0" applyFont="1" applyAlignment="1">
      <alignment wrapText="1"/>
    </xf>
    <xf numFmtId="0" fontId="40" fillId="25" borderId="1" xfId="7" applyFont="1" applyFill="1" applyBorder="1" applyAlignment="1">
      <alignment horizontal="center"/>
    </xf>
    <xf numFmtId="43" fontId="39" fillId="0" borderId="0" xfId="2" applyFont="1" applyProtection="1">
      <protection locked="0"/>
    </xf>
    <xf numFmtId="43" fontId="23" fillId="0" borderId="0" xfId="10" applyFont="1" applyFill="1"/>
    <xf numFmtId="43" fontId="83" fillId="0" borderId="1" xfId="144" applyFont="1" applyFill="1" applyBorder="1" applyAlignment="1">
      <alignment horizontal="right"/>
    </xf>
    <xf numFmtId="43" fontId="90" fillId="0" borderId="0" xfId="2" applyFont="1" applyFill="1" applyBorder="1" applyAlignment="1">
      <alignment vertical="center"/>
    </xf>
    <xf numFmtId="0" fontId="95" fillId="0" borderId="0" xfId="7" applyFont="1" applyAlignment="1">
      <alignment vertical="center"/>
    </xf>
    <xf numFmtId="43" fontId="105" fillId="0" borderId="0" xfId="2" applyFont="1"/>
    <xf numFmtId="0" fontId="94" fillId="0" borderId="0" xfId="7" applyFont="1"/>
    <xf numFmtId="0" fontId="94" fillId="0" borderId="0" xfId="7" applyFont="1" applyAlignment="1">
      <alignment wrapText="1"/>
    </xf>
    <xf numFmtId="0" fontId="36" fillId="0" borderId="0" xfId="7" applyFont="1"/>
    <xf numFmtId="0" fontId="98" fillId="0" borderId="0" xfId="7" applyFont="1"/>
    <xf numFmtId="43" fontId="92" fillId="0" borderId="35" xfId="2" applyFont="1" applyFill="1" applyBorder="1" applyAlignment="1">
      <alignment horizontal="right" vertical="center"/>
    </xf>
    <xf numFmtId="43" fontId="40" fillId="0" borderId="5" xfId="2" applyFont="1" applyFill="1" applyBorder="1" applyAlignment="1"/>
    <xf numFmtId="0" fontId="39" fillId="0" borderId="0" xfId="7" applyFont="1" applyAlignment="1">
      <alignment horizontal="center" wrapText="1"/>
    </xf>
    <xf numFmtId="0" fontId="39" fillId="0" borderId="0" xfId="7" applyFont="1" applyAlignment="1">
      <alignment horizontal="left" wrapText="1"/>
    </xf>
    <xf numFmtId="43" fontId="39" fillId="0" borderId="0" xfId="2" applyFont="1" applyFill="1" applyBorder="1"/>
    <xf numFmtId="0" fontId="19" fillId="0" borderId="0" xfId="7" applyFont="1" applyAlignment="1">
      <alignment horizontal="center"/>
    </xf>
    <xf numFmtId="43" fontId="39" fillId="0" borderId="0" xfId="2" applyFont="1" applyFill="1" applyAlignment="1"/>
    <xf numFmtId="0" fontId="39" fillId="0" borderId="0" xfId="7" applyFont="1" applyAlignment="1">
      <alignment horizontal="center"/>
    </xf>
    <xf numFmtId="43" fontId="39" fillId="0" borderId="0" xfId="2" applyFont="1" applyFill="1" applyProtection="1">
      <protection locked="0"/>
    </xf>
    <xf numFmtId="0" fontId="107" fillId="0" borderId="0" xfId="145" applyFont="1"/>
    <xf numFmtId="0" fontId="39" fillId="28" borderId="1" xfId="0" applyFont="1" applyFill="1" applyBorder="1" applyAlignment="1">
      <alignment horizontal="center"/>
    </xf>
    <xf numFmtId="43" fontId="39" fillId="28" borderId="1" xfId="2" applyFont="1" applyFill="1" applyBorder="1" applyAlignment="1">
      <alignment horizontal="center"/>
    </xf>
    <xf numFmtId="0" fontId="39" fillId="28" borderId="1" xfId="0" applyFont="1" applyFill="1" applyBorder="1" applyAlignment="1">
      <alignment horizontal="center" wrapText="1"/>
    </xf>
    <xf numFmtId="0" fontId="39" fillId="0" borderId="5" xfId="145" applyFont="1" applyBorder="1"/>
    <xf numFmtId="43" fontId="39" fillId="0" borderId="0" xfId="2" applyFont="1" applyAlignment="1" applyProtection="1">
      <alignment horizontal="left"/>
      <protection locked="0"/>
    </xf>
    <xf numFmtId="43" fontId="39" fillId="0" borderId="0" xfId="2" applyFont="1" applyFill="1" applyAlignment="1" applyProtection="1">
      <alignment horizontal="left"/>
      <protection locked="0"/>
    </xf>
    <xf numFmtId="43" fontId="18" fillId="0" borderId="1" xfId="2" applyFont="1" applyBorder="1" applyAlignment="1">
      <alignment horizontal="right"/>
    </xf>
    <xf numFmtId="43" fontId="39" fillId="25" borderId="1" xfId="2" applyFont="1" applyFill="1" applyBorder="1" applyAlignment="1">
      <alignment horizontal="center"/>
    </xf>
    <xf numFmtId="43" fontId="19" fillId="25" borderId="7" xfId="2" applyFont="1" applyFill="1" applyBorder="1" applyAlignment="1">
      <alignment horizontal="left"/>
    </xf>
    <xf numFmtId="43" fontId="19" fillId="29" borderId="33" xfId="2" applyFont="1" applyFill="1" applyBorder="1" applyAlignment="1"/>
    <xf numFmtId="0" fontId="68" fillId="0" borderId="0" xfId="145" applyFont="1" applyAlignment="1">
      <alignment horizontal="right"/>
    </xf>
    <xf numFmtId="0" fontId="68" fillId="0" borderId="0" xfId="0" applyFont="1" applyAlignment="1">
      <alignment horizontal="right"/>
    </xf>
    <xf numFmtId="0" fontId="68" fillId="0" borderId="0" xfId="0" applyFont="1"/>
    <xf numFmtId="17" fontId="18" fillId="0" borderId="0" xfId="145" applyNumberFormat="1" applyFont="1" applyAlignment="1">
      <alignment horizontal="right"/>
    </xf>
    <xf numFmtId="43" fontId="20" fillId="0" borderId="1" xfId="2" applyFont="1" applyBorder="1"/>
    <xf numFmtId="0" fontId="18" fillId="0" borderId="0" xfId="145" applyFont="1" applyAlignment="1">
      <alignment horizontal="left"/>
    </xf>
    <xf numFmtId="43" fontId="18" fillId="0" borderId="0" xfId="2" applyFont="1" applyFill="1" applyBorder="1" applyAlignment="1">
      <alignment horizontal="left"/>
    </xf>
    <xf numFmtId="0" fontId="20" fillId="0" borderId="0" xfId="7" applyFont="1"/>
    <xf numFmtId="43" fontId="20" fillId="0" borderId="44" xfId="2" applyFont="1" applyFill="1" applyBorder="1"/>
    <xf numFmtId="43" fontId="20" fillId="0" borderId="1" xfId="2" applyFont="1" applyBorder="1" applyAlignment="1">
      <alignment horizontal="left"/>
    </xf>
    <xf numFmtId="0" fontId="72" fillId="0" borderId="0" xfId="143" applyFont="1" applyAlignment="1">
      <alignment horizontal="center" vertical="center"/>
    </xf>
    <xf numFmtId="49" fontId="83" fillId="0" borderId="1" xfId="143" applyNumberFormat="1" applyFont="1" applyBorder="1" applyAlignment="1">
      <alignment horizontal="left" vertical="center"/>
    </xf>
    <xf numFmtId="49" fontId="83" fillId="0" borderId="1" xfId="143" applyNumberFormat="1" applyFont="1" applyBorder="1" applyAlignment="1">
      <alignment horizontal="left" vertical="center" wrapText="1"/>
    </xf>
    <xf numFmtId="43" fontId="83" fillId="0" borderId="1" xfId="144" applyFont="1" applyBorder="1" applyAlignment="1">
      <alignment horizontal="right" vertical="center"/>
    </xf>
    <xf numFmtId="43" fontId="71" fillId="0" borderId="0" xfId="2" applyFont="1"/>
    <xf numFmtId="43" fontId="109" fillId="0" borderId="0" xfId="2" applyFont="1" applyFill="1"/>
    <xf numFmtId="43" fontId="20" fillId="0" borderId="8" xfId="2" applyFont="1" applyFill="1" applyBorder="1"/>
    <xf numFmtId="43" fontId="110" fillId="0" borderId="0" xfId="2" applyFont="1" applyFill="1"/>
    <xf numFmtId="43" fontId="111" fillId="0" borderId="0" xfId="2" applyFont="1" applyBorder="1"/>
    <xf numFmtId="43" fontId="42" fillId="0" borderId="31" xfId="2" applyFont="1" applyFill="1" applyBorder="1" applyAlignment="1">
      <alignment horizontal="left"/>
    </xf>
    <xf numFmtId="0" fontId="108" fillId="0" borderId="0" xfId="0" applyFont="1"/>
    <xf numFmtId="0" fontId="28" fillId="0" borderId="3" xfId="0" applyFont="1" applyBorder="1"/>
    <xf numFmtId="43" fontId="112" fillId="0" borderId="0" xfId="2" applyFont="1"/>
    <xf numFmtId="0" fontId="94" fillId="25" borderId="0" xfId="7" applyFont="1" applyFill="1" applyAlignment="1">
      <alignment horizontal="left" vertical="center"/>
    </xf>
    <xf numFmtId="0" fontId="94" fillId="25" borderId="0" xfId="7" applyFont="1" applyFill="1" applyAlignment="1">
      <alignment vertical="center"/>
    </xf>
    <xf numFmtId="43" fontId="90" fillId="25" borderId="3" xfId="2" applyFont="1" applyFill="1" applyBorder="1" applyAlignment="1">
      <alignment horizontal="right" vertical="center"/>
    </xf>
    <xf numFmtId="4" fontId="18" fillId="0" borderId="0" xfId="0" applyNumberFormat="1" applyFont="1" applyAlignment="1">
      <alignment horizontal="right"/>
    </xf>
    <xf numFmtId="0" fontId="32" fillId="0" borderId="0" xfId="7" applyFont="1" applyAlignment="1">
      <alignment horizontal="center"/>
    </xf>
    <xf numFmtId="0" fontId="39" fillId="0" borderId="0" xfId="7" applyFont="1" applyAlignment="1">
      <alignment horizontal="left"/>
    </xf>
    <xf numFmtId="43" fontId="39" fillId="0" borderId="0" xfId="2" applyFont="1" applyBorder="1" applyAlignment="1">
      <alignment horizontal="center"/>
    </xf>
    <xf numFmtId="43" fontId="67" fillId="0" borderId="0" xfId="7" applyNumberFormat="1" applyFont="1" applyAlignment="1">
      <alignment horizontal="center"/>
    </xf>
    <xf numFmtId="0" fontId="42" fillId="0" borderId="0" xfId="0" applyFont="1" applyAlignment="1">
      <alignment horizontal="left"/>
    </xf>
    <xf numFmtId="43" fontId="35" fillId="0" borderId="0" xfId="2" applyFont="1" applyBorder="1" applyAlignment="1" applyProtection="1">
      <alignment horizontal="center"/>
      <protection locked="0"/>
    </xf>
    <xf numFmtId="43" fontId="0" fillId="0" borderId="0" xfId="2" applyFont="1" applyFill="1" applyBorder="1" applyAlignment="1">
      <alignment horizontal="center"/>
    </xf>
    <xf numFmtId="43" fontId="40" fillId="0" borderId="46" xfId="2" applyFont="1" applyBorder="1" applyAlignment="1">
      <alignment wrapText="1"/>
    </xf>
    <xf numFmtId="0" fontId="20" fillId="25" borderId="1" xfId="7" applyFont="1" applyFill="1" applyBorder="1" applyAlignment="1">
      <alignment horizontal="center"/>
    </xf>
    <xf numFmtId="0" fontId="40" fillId="25" borderId="1" xfId="7" applyFont="1" applyFill="1" applyBorder="1" applyAlignment="1">
      <alignment horizontal="left"/>
    </xf>
    <xf numFmtId="0" fontId="19" fillId="0" borderId="0" xfId="7" applyFont="1" applyAlignment="1">
      <alignment horizontal="center" wrapText="1"/>
    </xf>
    <xf numFmtId="172" fontId="39" fillId="0" borderId="1" xfId="2" applyNumberFormat="1" applyFont="1" applyFill="1" applyBorder="1" applyAlignment="1">
      <alignment wrapText="1"/>
    </xf>
    <xf numFmtId="172" fontId="39" fillId="0" borderId="0" xfId="2" applyNumberFormat="1" applyFont="1" applyFill="1" applyBorder="1" applyAlignment="1">
      <alignment wrapText="1"/>
    </xf>
    <xf numFmtId="172" fontId="19" fillId="0" borderId="0" xfId="2" applyNumberFormat="1" applyFont="1" applyFill="1" applyBorder="1"/>
    <xf numFmtId="168" fontId="116" fillId="0" borderId="0" xfId="0" applyNumberFormat="1" applyFont="1" applyAlignment="1">
      <alignment horizontal="left"/>
    </xf>
    <xf numFmtId="0" fontId="116" fillId="0" borderId="0" xfId="0" applyFont="1" applyAlignment="1">
      <alignment horizontal="center"/>
    </xf>
    <xf numFmtId="0" fontId="39" fillId="0" borderId="0" xfId="0" applyFont="1" applyAlignment="1">
      <alignment wrapText="1"/>
    </xf>
    <xf numFmtId="172" fontId="39" fillId="0" borderId="0" xfId="0" applyNumberFormat="1" applyFont="1"/>
    <xf numFmtId="168" fontId="39" fillId="0" borderId="0" xfId="0" applyNumberFormat="1" applyFont="1" applyAlignment="1">
      <alignment horizontal="left" wrapText="1"/>
    </xf>
    <xf numFmtId="0" fontId="39" fillId="0" borderId="0" xfId="131" applyFont="1" applyAlignment="1">
      <alignment horizontal="center" wrapText="1"/>
    </xf>
    <xf numFmtId="0" fontId="39" fillId="0" borderId="0" xfId="131" applyFont="1" applyAlignment="1">
      <alignment wrapText="1"/>
    </xf>
    <xf numFmtId="43" fontId="39" fillId="0" borderId="1" xfId="2" applyFont="1" applyFill="1" applyBorder="1" applyAlignment="1">
      <alignment wrapText="1"/>
    </xf>
    <xf numFmtId="43" fontId="68" fillId="0" borderId="1" xfId="2" applyFont="1" applyFill="1" applyBorder="1" applyAlignment="1">
      <alignment horizontal="center"/>
    </xf>
    <xf numFmtId="168" fontId="39" fillId="0" borderId="1" xfId="0" applyNumberFormat="1" applyFont="1" applyBorder="1" applyAlignment="1">
      <alignment horizontal="left" wrapText="1"/>
    </xf>
    <xf numFmtId="0" fontId="39" fillId="0" borderId="1" xfId="131" applyFont="1" applyBorder="1" applyAlignment="1">
      <alignment horizontal="center" wrapText="1"/>
    </xf>
    <xf numFmtId="0" fontId="39" fillId="0" borderId="1" xfId="131" applyFont="1" applyBorder="1" applyAlignment="1">
      <alignment wrapText="1"/>
    </xf>
    <xf numFmtId="43" fontId="115" fillId="0" borderId="1" xfId="2" applyFont="1" applyFill="1" applyBorder="1" applyAlignment="1">
      <alignment horizontal="left"/>
    </xf>
    <xf numFmtId="43" fontId="68" fillId="0" borderId="1" xfId="2" applyFont="1" applyFill="1" applyBorder="1"/>
    <xf numFmtId="43" fontId="68" fillId="0" borderId="0" xfId="2" applyFont="1" applyFill="1"/>
    <xf numFmtId="0" fontId="20" fillId="25" borderId="1" xfId="7" applyFont="1" applyFill="1" applyBorder="1" applyAlignment="1">
      <alignment horizontal="right" wrapText="1"/>
    </xf>
    <xf numFmtId="0" fontId="100" fillId="0" borderId="1" xfId="0" applyFont="1" applyBorder="1" applyAlignment="1">
      <alignment horizontal="center"/>
    </xf>
    <xf numFmtId="172" fontId="18" fillId="0" borderId="1" xfId="0" applyNumberFormat="1" applyFont="1" applyBorder="1"/>
    <xf numFmtId="172" fontId="18" fillId="0" borderId="1" xfId="2" applyNumberFormat="1" applyFont="1" applyFill="1" applyBorder="1" applyAlignment="1">
      <alignment wrapText="1"/>
    </xf>
    <xf numFmtId="43" fontId="75" fillId="0" borderId="6" xfId="145" applyNumberFormat="1" applyFont="1" applyBorder="1"/>
    <xf numFmtId="43" fontId="75" fillId="0" borderId="6" xfId="2" applyFont="1" applyFill="1" applyBorder="1" applyAlignment="1">
      <alignment horizontal="center"/>
    </xf>
    <xf numFmtId="43" fontId="40" fillId="0" borderId="5" xfId="2" applyFont="1" applyBorder="1"/>
    <xf numFmtId="43" fontId="109" fillId="0" borderId="0" xfId="2" applyFont="1"/>
    <xf numFmtId="43" fontId="16" fillId="0" borderId="0" xfId="2" applyFont="1" applyAlignment="1">
      <alignment horizontal="center"/>
    </xf>
    <xf numFmtId="49" fontId="22" fillId="0" borderId="0" xfId="7" applyNumberFormat="1" applyFont="1" applyAlignment="1" applyProtection="1">
      <alignment horizontal="center"/>
      <protection locked="0"/>
    </xf>
    <xf numFmtId="49" fontId="22" fillId="0" borderId="0" xfId="7" applyNumberFormat="1" applyFont="1" applyAlignment="1" applyProtection="1">
      <alignment horizontal="left"/>
      <protection locked="0"/>
    </xf>
    <xf numFmtId="0" fontId="39" fillId="0" borderId="35" xfId="7" applyFont="1" applyBorder="1" applyAlignment="1">
      <alignment horizontal="center" wrapText="1"/>
    </xf>
    <xf numFmtId="0" fontId="39" fillId="25" borderId="1" xfId="0" applyFont="1" applyFill="1" applyBorder="1" applyAlignment="1">
      <alignment horizontal="center"/>
    </xf>
    <xf numFmtId="0" fontId="18" fillId="2" borderId="1" xfId="131" applyFont="1" applyFill="1" applyBorder="1" applyAlignment="1">
      <alignment wrapText="1"/>
    </xf>
    <xf numFmtId="43" fontId="42" fillId="0" borderId="5" xfId="2" applyFont="1" applyFill="1" applyBorder="1" applyAlignment="1"/>
    <xf numFmtId="43" fontId="75" fillId="0" borderId="5" xfId="2" applyFont="1" applyFill="1" applyBorder="1" applyAlignment="1"/>
    <xf numFmtId="43" fontId="39" fillId="0" borderId="0" xfId="2" applyFont="1" applyFill="1" applyBorder="1" applyAlignment="1">
      <alignment horizontal="center"/>
    </xf>
    <xf numFmtId="0" fontId="66" fillId="0" borderId="0" xfId="0" applyFont="1"/>
    <xf numFmtId="0" fontId="123" fillId="0" borderId="0" xfId="0" applyFont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4" fontId="129" fillId="0" borderId="6" xfId="0" applyNumberFormat="1" applyFont="1" applyBorder="1"/>
    <xf numFmtId="4" fontId="127" fillId="0" borderId="0" xfId="0" applyNumberFormat="1" applyFont="1"/>
    <xf numFmtId="4" fontId="129" fillId="0" borderId="0" xfId="0" applyNumberFormat="1" applyFont="1"/>
    <xf numFmtId="0" fontId="127" fillId="0" borderId="35" xfId="0" applyFont="1" applyBorder="1"/>
    <xf numFmtId="168" fontId="18" fillId="26" borderId="8" xfId="0" applyNumberFormat="1" applyFont="1" applyFill="1" applyBorder="1" applyAlignment="1">
      <alignment horizontal="left" wrapText="1"/>
    </xf>
    <xf numFmtId="0" fontId="18" fillId="26" borderId="8" xfId="131" applyFont="1" applyFill="1" applyBorder="1" applyAlignment="1">
      <alignment horizontal="center" wrapText="1"/>
    </xf>
    <xf numFmtId="0" fontId="40" fillId="26" borderId="8" xfId="131" applyFont="1" applyFill="1" applyBorder="1" applyAlignment="1">
      <alignment wrapText="1"/>
    </xf>
    <xf numFmtId="43" fontId="40" fillId="26" borderId="8" xfId="2" applyFont="1" applyFill="1" applyBorder="1" applyAlignment="1">
      <alignment wrapText="1"/>
    </xf>
    <xf numFmtId="43" fontId="40" fillId="26" borderId="8" xfId="2" applyFont="1" applyFill="1" applyBorder="1" applyAlignment="1">
      <alignment horizontal="left"/>
    </xf>
    <xf numFmtId="168" fontId="18" fillId="0" borderId="32" xfId="0" applyNumberFormat="1" applyFont="1" applyBorder="1" applyAlignment="1">
      <alignment horizontal="left" wrapText="1"/>
    </xf>
    <xf numFmtId="0" fontId="18" fillId="0" borderId="32" xfId="131" applyFont="1" applyBorder="1" applyAlignment="1">
      <alignment horizontal="center" wrapText="1"/>
    </xf>
    <xf numFmtId="0" fontId="18" fillId="0" borderId="32" xfId="131" applyFont="1" applyBorder="1" applyAlignment="1">
      <alignment wrapText="1"/>
    </xf>
    <xf numFmtId="43" fontId="18" fillId="0" borderId="32" xfId="2" applyFont="1" applyFill="1" applyBorder="1" applyAlignment="1">
      <alignment wrapText="1"/>
    </xf>
    <xf numFmtId="0" fontId="0" fillId="0" borderId="43" xfId="0" applyBorder="1" applyAlignment="1">
      <alignment wrapText="1"/>
    </xf>
    <xf numFmtId="43" fontId="102" fillId="0" borderId="38" xfId="2" applyFont="1" applyFill="1" applyBorder="1"/>
    <xf numFmtId="0" fontId="42" fillId="0" borderId="1" xfId="0" applyFont="1" applyBorder="1" applyAlignment="1">
      <alignment wrapText="1"/>
    </xf>
    <xf numFmtId="172" fontId="18" fillId="0" borderId="1" xfId="2" applyNumberFormat="1" applyFont="1" applyFill="1" applyBorder="1"/>
    <xf numFmtId="0" fontId="42" fillId="25" borderId="31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18" fillId="0" borderId="1" xfId="131" applyFont="1" applyBorder="1" applyAlignment="1">
      <alignment horizontal="left" wrapText="1"/>
    </xf>
    <xf numFmtId="49" fontId="35" fillId="0" borderId="0" xfId="7" applyNumberFormat="1" applyFont="1" applyAlignment="1" applyProtection="1">
      <alignment horizontal="left"/>
      <protection locked="0"/>
    </xf>
    <xf numFmtId="49" fontId="35" fillId="0" borderId="4" xfId="7" applyNumberFormat="1" applyFont="1" applyBorder="1" applyAlignment="1" applyProtection="1">
      <alignment horizontal="left" wrapText="1"/>
      <protection locked="0"/>
    </xf>
    <xf numFmtId="43" fontId="35" fillId="0" borderId="0" xfId="2" applyFont="1" applyFill="1" applyBorder="1" applyAlignment="1" applyProtection="1">
      <alignment horizontal="center"/>
      <protection locked="0"/>
    </xf>
    <xf numFmtId="43" fontId="34" fillId="0" borderId="0" xfId="2" applyFont="1" applyFill="1" applyBorder="1" applyAlignment="1">
      <alignment horizontal="center"/>
    </xf>
    <xf numFmtId="43" fontId="18" fillId="0" borderId="3" xfId="2" applyFont="1" applyFill="1" applyBorder="1" applyAlignment="1">
      <alignment wrapText="1"/>
    </xf>
    <xf numFmtId="49" fontId="88" fillId="30" borderId="1" xfId="143" applyNumberFormat="1" applyFont="1" applyFill="1" applyBorder="1" applyAlignment="1">
      <alignment horizontal="left"/>
    </xf>
    <xf numFmtId="43" fontId="73" fillId="0" borderId="1" xfId="144" applyFont="1" applyBorder="1" applyAlignment="1">
      <alignment horizontal="right"/>
    </xf>
    <xf numFmtId="43" fontId="42" fillId="0" borderId="7" xfId="2" applyFont="1" applyBorder="1"/>
    <xf numFmtId="43" fontId="20" fillId="25" borderId="8" xfId="2" applyFont="1" applyFill="1" applyBorder="1"/>
    <xf numFmtId="43" fontId="18" fillId="0" borderId="1" xfId="2" applyFont="1" applyFill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19" fillId="0" borderId="0" xfId="7" applyFont="1"/>
    <xf numFmtId="0" fontId="16" fillId="0" borderId="0" xfId="7" applyFont="1" applyAlignment="1">
      <alignment horizontal="center"/>
    </xf>
    <xf numFmtId="0" fontId="16" fillId="0" borderId="0" xfId="7" applyFont="1"/>
    <xf numFmtId="0" fontId="19" fillId="0" borderId="0" xfId="2" applyNumberFormat="1" applyFont="1" applyFill="1" applyBorder="1" applyAlignment="1">
      <alignment horizontal="center"/>
    </xf>
    <xf numFmtId="43" fontId="19" fillId="0" borderId="0" xfId="7" applyNumberFormat="1" applyFont="1" applyAlignment="1">
      <alignment horizontal="center"/>
    </xf>
    <xf numFmtId="49" fontId="84" fillId="0" borderId="8" xfId="0" applyNumberFormat="1" applyFont="1" applyBorder="1" applyAlignment="1">
      <alignment horizontal="center"/>
    </xf>
    <xf numFmtId="0" fontId="75" fillId="0" borderId="8" xfId="0" applyFont="1" applyBorder="1"/>
    <xf numFmtId="43" fontId="32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20" fillId="0" borderId="32" xfId="0" applyFont="1" applyBorder="1"/>
    <xf numFmtId="43" fontId="70" fillId="0" borderId="1" xfId="2" applyFont="1" applyFill="1" applyBorder="1" applyAlignment="1"/>
    <xf numFmtId="49" fontId="77" fillId="0" borderId="8" xfId="0" applyNumberFormat="1" applyFont="1" applyBorder="1" applyAlignment="1">
      <alignment horizontal="center"/>
    </xf>
    <xf numFmtId="0" fontId="69" fillId="0" borderId="8" xfId="0" applyFont="1" applyBorder="1" applyAlignment="1">
      <alignment wrapText="1"/>
    </xf>
    <xf numFmtId="49" fontId="84" fillId="0" borderId="32" xfId="0" applyNumberFormat="1" applyFont="1" applyBorder="1" applyAlignment="1">
      <alignment horizontal="center"/>
    </xf>
    <xf numFmtId="0" fontId="70" fillId="0" borderId="32" xfId="0" applyFont="1" applyBorder="1" applyAlignment="1">
      <alignment wrapText="1"/>
    </xf>
    <xf numFmtId="43" fontId="42" fillId="0" borderId="1" xfId="2" applyFont="1" applyFill="1" applyBorder="1" applyAlignment="1">
      <alignment horizontal="left"/>
    </xf>
    <xf numFmtId="49" fontId="77" fillId="0" borderId="1" xfId="0" applyNumberFormat="1" applyFont="1" applyBorder="1" applyAlignment="1">
      <alignment horizontal="center"/>
    </xf>
    <xf numFmtId="43" fontId="27" fillId="0" borderId="0" xfId="2" applyFont="1" applyFill="1" applyAlignment="1">
      <alignment horizontal="center"/>
    </xf>
    <xf numFmtId="43" fontId="42" fillId="0" borderId="32" xfId="2" applyFont="1" applyFill="1" applyBorder="1" applyAlignment="1">
      <alignment horizontal="center"/>
    </xf>
    <xf numFmtId="43" fontId="83" fillId="0" borderId="1" xfId="144" applyFont="1" applyFill="1" applyBorder="1" applyAlignment="1">
      <alignment horizontal="right" vertical="center"/>
    </xf>
    <xf numFmtId="43" fontId="37" fillId="0" borderId="0" xfId="2" applyFont="1" applyFill="1" applyBorder="1" applyAlignment="1">
      <alignment horizontal="right"/>
    </xf>
    <xf numFmtId="43" fontId="16" fillId="0" borderId="3" xfId="2" applyFont="1" applyFill="1" applyBorder="1" applyAlignment="1">
      <alignment horizontal="right" vertical="center"/>
    </xf>
    <xf numFmtId="0" fontId="129" fillId="0" borderId="0" xfId="7" applyFont="1" applyAlignment="1">
      <alignment vertical="center"/>
    </xf>
    <xf numFmtId="0" fontId="82" fillId="0" borderId="0" xfId="145" applyFont="1"/>
    <xf numFmtId="0" fontId="34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0" fontId="21" fillId="0" borderId="0" xfId="7" applyFont="1" applyAlignment="1">
      <alignment horizontal="center"/>
    </xf>
    <xf numFmtId="0" fontId="32" fillId="0" borderId="0" xfId="7" applyFont="1" applyAlignment="1">
      <alignment horizontal="center"/>
    </xf>
    <xf numFmtId="0" fontId="98" fillId="0" borderId="0" xfId="7" applyFont="1" applyAlignment="1">
      <alignment vertical="center"/>
    </xf>
    <xf numFmtId="0" fontId="94" fillId="0" borderId="0" xfId="7" applyFont="1" applyAlignment="1">
      <alignment vertical="center"/>
    </xf>
    <xf numFmtId="43" fontId="90" fillId="0" borderId="0" xfId="2" applyFont="1" applyFill="1" applyBorder="1" applyAlignment="1">
      <alignment horizontal="right" vertical="center"/>
    </xf>
    <xf numFmtId="43" fontId="91" fillId="0" borderId="0" xfId="2" applyFont="1" applyFill="1" applyBorder="1" applyAlignment="1">
      <alignment horizontal="right" vertical="center"/>
    </xf>
    <xf numFmtId="0" fontId="27" fillId="0" borderId="3" xfId="7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49" fontId="37" fillId="0" borderId="0" xfId="7" applyNumberFormat="1" applyFont="1" applyAlignment="1" applyProtection="1">
      <alignment horizontal="center" wrapText="1"/>
      <protection locked="0"/>
    </xf>
    <xf numFmtId="49" fontId="37" fillId="0" borderId="4" xfId="7" applyNumberFormat="1" applyFont="1" applyBorder="1" applyAlignment="1" applyProtection="1">
      <alignment horizontal="center" wrapText="1"/>
      <protection locked="0"/>
    </xf>
    <xf numFmtId="0" fontId="35" fillId="0" borderId="0" xfId="7" applyFont="1" applyAlignment="1">
      <alignment horizontal="center"/>
    </xf>
    <xf numFmtId="0" fontId="42" fillId="0" borderId="33" xfId="7" applyFont="1" applyBorder="1" applyAlignment="1">
      <alignment horizontal="left" wrapText="1"/>
    </xf>
    <xf numFmtId="0" fontId="42" fillId="0" borderId="45" xfId="7" applyFont="1" applyBorder="1" applyAlignment="1">
      <alignment horizontal="left" wrapText="1"/>
    </xf>
    <xf numFmtId="0" fontId="42" fillId="0" borderId="37" xfId="7" applyFont="1" applyBorder="1" applyAlignment="1">
      <alignment horizontal="left" wrapText="1"/>
    </xf>
    <xf numFmtId="43" fontId="22" fillId="0" borderId="3" xfId="2" applyFont="1" applyBorder="1" applyAlignment="1">
      <alignment horizontal="center"/>
    </xf>
    <xf numFmtId="0" fontId="79" fillId="0" borderId="0" xfId="7" applyFont="1" applyAlignment="1">
      <alignment horizontal="center" wrapText="1"/>
    </xf>
    <xf numFmtId="0" fontId="79" fillId="0" borderId="0" xfId="7" applyFont="1" applyAlignment="1">
      <alignment horizontal="center"/>
    </xf>
    <xf numFmtId="43" fontId="21" fillId="0" borderId="3" xfId="2" applyFont="1" applyBorder="1" applyAlignment="1" applyProtection="1">
      <alignment horizontal="center"/>
      <protection locked="0"/>
    </xf>
    <xf numFmtId="43" fontId="19" fillId="0" borderId="3" xfId="2" applyFont="1" applyBorder="1" applyAlignment="1">
      <alignment horizontal="center"/>
    </xf>
    <xf numFmtId="43" fontId="39" fillId="0" borderId="0" xfId="2" applyFont="1" applyAlignment="1">
      <alignment horizontal="center"/>
    </xf>
    <xf numFmtId="43" fontId="40" fillId="29" borderId="33" xfId="2" applyFont="1" applyFill="1" applyBorder="1" applyAlignment="1">
      <alignment horizontal="center"/>
    </xf>
    <xf numFmtId="43" fontId="40" fillId="29" borderId="37" xfId="2" applyFont="1" applyFill="1" applyBorder="1" applyAlignment="1">
      <alignment horizontal="center"/>
    </xf>
    <xf numFmtId="0" fontId="20" fillId="0" borderId="0" xfId="7" applyFont="1" applyAlignment="1">
      <alignment horizontal="center" wrapText="1"/>
    </xf>
    <xf numFmtId="0" fontId="104" fillId="0" borderId="0" xfId="7" applyFont="1" applyAlignment="1">
      <alignment horizontal="center" wrapText="1"/>
    </xf>
    <xf numFmtId="0" fontId="39" fillId="0" borderId="0" xfId="7" applyFont="1" applyAlignment="1">
      <alignment horizontal="center" wrapText="1"/>
    </xf>
    <xf numFmtId="43" fontId="39" fillId="0" borderId="0" xfId="2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06" fillId="0" borderId="0" xfId="7" applyFont="1" applyAlignment="1">
      <alignment horizontal="center" wrapText="1"/>
    </xf>
    <xf numFmtId="43" fontId="40" fillId="0" borderId="33" xfId="2" applyFont="1" applyBorder="1" applyAlignment="1">
      <alignment horizontal="center" wrapText="1"/>
    </xf>
    <xf numFmtId="43" fontId="40" fillId="0" borderId="37" xfId="2" applyFont="1" applyBorder="1" applyAlignment="1">
      <alignment horizontal="center" wrapText="1"/>
    </xf>
    <xf numFmtId="0" fontId="40" fillId="0" borderId="0" xfId="7" applyFont="1" applyAlignment="1">
      <alignment horizontal="center" wrapText="1"/>
    </xf>
    <xf numFmtId="0" fontId="27" fillId="0" borderId="0" xfId="7" applyFont="1" applyAlignment="1">
      <alignment horizontal="center" wrapText="1"/>
    </xf>
    <xf numFmtId="43" fontId="19" fillId="0" borderId="0" xfId="2" applyFont="1" applyBorder="1" applyAlignment="1">
      <alignment horizontal="center"/>
    </xf>
    <xf numFmtId="43" fontId="39" fillId="0" borderId="0" xfId="2" applyFont="1" applyBorder="1" applyAlignment="1">
      <alignment horizontal="center"/>
    </xf>
    <xf numFmtId="0" fontId="27" fillId="0" borderId="0" xfId="0" applyFont="1" applyAlignment="1">
      <alignment horizontal="center"/>
    </xf>
    <xf numFmtId="43" fontId="27" fillId="0" borderId="0" xfId="2" applyFont="1" applyFill="1" applyBorder="1" applyAlignment="1">
      <alignment horizontal="center"/>
    </xf>
    <xf numFmtId="43" fontId="39" fillId="0" borderId="35" xfId="2" applyFont="1" applyBorder="1" applyAlignment="1" applyProtection="1">
      <alignment horizontal="center"/>
      <protection locked="0"/>
    </xf>
    <xf numFmtId="0" fontId="32" fillId="0" borderId="0" xfId="7" applyFont="1" applyAlignment="1">
      <alignment horizontal="center" wrapText="1"/>
    </xf>
    <xf numFmtId="0" fontId="18" fillId="0" borderId="0" xfId="0" applyFont="1" applyAlignment="1">
      <alignment horizontal="center"/>
    </xf>
    <xf numFmtId="0" fontId="42" fillId="0" borderId="0" xfId="7" applyFont="1" applyAlignment="1">
      <alignment horizontal="center" wrapText="1"/>
    </xf>
    <xf numFmtId="0" fontId="78" fillId="0" borderId="0" xfId="7" applyFont="1" applyAlignment="1">
      <alignment horizontal="center" wrapText="1"/>
    </xf>
    <xf numFmtId="4" fontId="118" fillId="0" borderId="48" xfId="0" applyNumberFormat="1" applyFont="1" applyBorder="1" applyAlignment="1">
      <alignment horizontal="right" wrapText="1"/>
    </xf>
    <xf numFmtId="4" fontId="118" fillId="0" borderId="49" xfId="0" applyNumberFormat="1" applyFont="1" applyBorder="1" applyAlignment="1">
      <alignment horizontal="right" wrapText="1"/>
    </xf>
    <xf numFmtId="0" fontId="16" fillId="0" borderId="1" xfId="7" applyFont="1" applyBorder="1" applyAlignment="1">
      <alignment horizontal="left" wrapText="1"/>
    </xf>
    <xf numFmtId="49" fontId="37" fillId="0" borderId="0" xfId="0" applyNumberFormat="1" applyFont="1" applyAlignment="1" applyProtection="1">
      <alignment horizontal="center"/>
      <protection locked="0"/>
    </xf>
    <xf numFmtId="49" fontId="34" fillId="0" borderId="0" xfId="0" applyNumberFormat="1" applyFont="1" applyAlignment="1" applyProtection="1">
      <alignment horizontal="center"/>
      <protection locked="0"/>
    </xf>
    <xf numFmtId="49" fontId="37" fillId="0" borderId="0" xfId="7" applyNumberFormat="1" applyFont="1" applyAlignment="1" applyProtection="1">
      <alignment horizontal="center"/>
      <protection locked="0"/>
    </xf>
    <xf numFmtId="49" fontId="34" fillId="0" borderId="0" xfId="7" applyNumberFormat="1" applyFont="1" applyAlignment="1" applyProtection="1">
      <alignment horizontal="center"/>
      <protection locked="0"/>
    </xf>
    <xf numFmtId="43" fontId="34" fillId="0" borderId="4" xfId="2" applyFont="1" applyFill="1" applyBorder="1" applyAlignment="1">
      <alignment horizontal="center"/>
    </xf>
    <xf numFmtId="0" fontId="28" fillId="0" borderId="0" xfId="7" applyFont="1" applyAlignment="1">
      <alignment horizontal="center"/>
    </xf>
    <xf numFmtId="17" fontId="19" fillId="0" borderId="0" xfId="7" applyNumberFormat="1" applyFont="1" applyAlignment="1">
      <alignment horizontal="center" wrapText="1"/>
    </xf>
    <xf numFmtId="0" fontId="19" fillId="0" borderId="0" xfId="7" applyFont="1" applyAlignment="1">
      <alignment horizontal="center" wrapText="1"/>
    </xf>
    <xf numFmtId="49" fontId="37" fillId="0" borderId="3" xfId="0" applyNumberFormat="1" applyFont="1" applyBorder="1" applyAlignment="1" applyProtection="1">
      <alignment horizontal="center"/>
      <protection locked="0"/>
    </xf>
    <xf numFmtId="49" fontId="37" fillId="0" borderId="4" xfId="0" applyNumberFormat="1" applyFont="1" applyBorder="1" applyAlignment="1" applyProtection="1">
      <alignment horizontal="center"/>
      <protection locked="0"/>
    </xf>
    <xf numFmtId="0" fontId="72" fillId="0" borderId="0" xfId="143" applyFont="1" applyAlignment="1">
      <alignment horizontal="center" vertical="center"/>
    </xf>
    <xf numFmtId="0" fontId="131" fillId="0" borderId="0" xfId="143" applyFont="1" applyAlignment="1">
      <alignment horizontal="center" vertical="center"/>
    </xf>
    <xf numFmtId="0" fontId="66" fillId="0" borderId="0" xfId="0" applyFont="1"/>
    <xf numFmtId="0" fontId="120" fillId="0" borderId="0" xfId="0" applyFont="1" applyAlignment="1">
      <alignment horizontal="center" vertical="center"/>
    </xf>
    <xf numFmtId="0" fontId="121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22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126" fillId="0" borderId="0" xfId="0" applyFont="1"/>
    <xf numFmtId="0" fontId="114" fillId="0" borderId="0" xfId="0" applyFont="1" applyAlignment="1">
      <alignment horizontal="center"/>
    </xf>
    <xf numFmtId="0" fontId="119" fillId="0" borderId="0" xfId="0" applyFont="1" applyAlignment="1">
      <alignment horizontal="center" vertical="center"/>
    </xf>
    <xf numFmtId="0" fontId="130" fillId="0" borderId="0" xfId="0" applyFont="1" applyAlignment="1">
      <alignment horizontal="center"/>
    </xf>
    <xf numFmtId="0" fontId="66" fillId="0" borderId="3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66" fillId="0" borderId="47" xfId="0" applyFont="1" applyBorder="1" applyAlignment="1">
      <alignment horizontal="center"/>
    </xf>
  </cellXfs>
  <cellStyles count="154">
    <cellStyle name="20% - Accent1" xfId="13"/>
    <cellStyle name="20% - Accent1 2" xfId="57"/>
    <cellStyle name="20% - Accent2" xfId="14"/>
    <cellStyle name="20% - Accent2 2" xfId="58"/>
    <cellStyle name="20% - Accent3" xfId="15"/>
    <cellStyle name="20% - Accent3 2" xfId="59"/>
    <cellStyle name="20% - Accent4" xfId="16"/>
    <cellStyle name="20% - Accent4 2" xfId="60"/>
    <cellStyle name="20% - Accent5" xfId="17"/>
    <cellStyle name="20% - Accent5 2" xfId="61"/>
    <cellStyle name="20% - Accent6" xfId="18"/>
    <cellStyle name="20% - Accent6 2" xfId="62"/>
    <cellStyle name="40% - Accent1" xfId="19"/>
    <cellStyle name="40% - Accent1 2" xfId="63"/>
    <cellStyle name="40% - Accent2" xfId="20"/>
    <cellStyle name="40% - Accent2 2" xfId="64"/>
    <cellStyle name="40% - Accent3" xfId="21"/>
    <cellStyle name="40% - Accent3 2" xfId="65"/>
    <cellStyle name="40% - Accent4" xfId="22"/>
    <cellStyle name="40% - Accent4 2" xfId="66"/>
    <cellStyle name="40% - Accent5" xfId="23"/>
    <cellStyle name="40% - Accent5 2" xfId="67"/>
    <cellStyle name="40% - Accent6" xfId="24"/>
    <cellStyle name="40% - Accent6 2" xfId="68"/>
    <cellStyle name="60% - Accent1" xfId="25"/>
    <cellStyle name="60% - Accent1 2" xfId="69"/>
    <cellStyle name="60% - Accent2" xfId="26"/>
    <cellStyle name="60% - Accent2 2" xfId="70"/>
    <cellStyle name="60% - Accent3" xfId="27"/>
    <cellStyle name="60% - Accent3 2" xfId="71"/>
    <cellStyle name="60% - Accent4" xfId="28"/>
    <cellStyle name="60% - Accent4 2" xfId="72"/>
    <cellStyle name="60% - Accent5" xfId="29"/>
    <cellStyle name="60% - Accent5 2" xfId="73"/>
    <cellStyle name="60% - Accent6" xfId="30"/>
    <cellStyle name="60% - Accent6 2" xfId="74"/>
    <cellStyle name="Accent1" xfId="31"/>
    <cellStyle name="Accent1 2" xfId="75"/>
    <cellStyle name="Accent2" xfId="32"/>
    <cellStyle name="Accent2 2" xfId="76"/>
    <cellStyle name="Accent3" xfId="33"/>
    <cellStyle name="Accent3 2" xfId="77"/>
    <cellStyle name="Accent4" xfId="34"/>
    <cellStyle name="Accent4 2" xfId="78"/>
    <cellStyle name="Accent5" xfId="35"/>
    <cellStyle name="Accent5 2" xfId="79"/>
    <cellStyle name="Accent6" xfId="36"/>
    <cellStyle name="Accent6 2" xfId="80"/>
    <cellStyle name="Bad" xfId="37"/>
    <cellStyle name="Bad 2" xfId="81"/>
    <cellStyle name="Calculation" xfId="38"/>
    <cellStyle name="Calculation 2" xfId="82"/>
    <cellStyle name="Calculation 2 2" xfId="88"/>
    <cellStyle name="Calculation 2 3" xfId="95"/>
    <cellStyle name="Calculation 2 4" xfId="105"/>
    <cellStyle name="Calculation 3" xfId="91"/>
    <cellStyle name="Calculation 4" xfId="98"/>
    <cellStyle name="Calculation 5" xfId="108"/>
    <cellStyle name="Check Cell" xfId="39"/>
    <cellStyle name="Comma 2" xfId="153"/>
    <cellStyle name="Currency 2" xfId="130"/>
    <cellStyle name="Euro" xfId="1"/>
    <cellStyle name="Explanatory Text" xfId="40"/>
    <cellStyle name="Explanatory Text 2" xfId="83"/>
    <cellStyle name="Good" xfId="41"/>
    <cellStyle name="Heading 1" xfId="42"/>
    <cellStyle name="Heading 2" xfId="43"/>
    <cellStyle name="Heading 2 2" xfId="84"/>
    <cellStyle name="Heading 3" xfId="44"/>
    <cellStyle name="Heading 3 2" xfId="85"/>
    <cellStyle name="Heading 4" xfId="45"/>
    <cellStyle name="Hipervínculo 2" xfId="54"/>
    <cellStyle name="Input" xfId="46"/>
    <cellStyle name="Input 2" xfId="92"/>
    <cellStyle name="Input 3" xfId="99"/>
    <cellStyle name="Input 4" xfId="109"/>
    <cellStyle name="Linked Cell" xfId="47"/>
    <cellStyle name="Millares" xfId="2" builtinId="3"/>
    <cellStyle name="Millares 10" xfId="6"/>
    <cellStyle name="Millares 10 2" xfId="112"/>
    <cellStyle name="Millares 10 3" xfId="127"/>
    <cellStyle name="Millares 10 4" xfId="139"/>
    <cellStyle name="Millares 10 4 2" xfId="150"/>
    <cellStyle name="Millares 11" xfId="148"/>
    <cellStyle name="Millares 2" xfId="3"/>
    <cellStyle name="Millares 2 2" xfId="119"/>
    <cellStyle name="Millares 2 2 2" xfId="10"/>
    <cellStyle name="Millares 2 3" xfId="123"/>
    <cellStyle name="Millares 2 4" xfId="129"/>
    <cellStyle name="Millares 2 5" xfId="135"/>
    <cellStyle name="Millares 2 5 2" xfId="136"/>
    <cellStyle name="Millares 2 6" xfId="144"/>
    <cellStyle name="Millares 3" xfId="102"/>
    <cellStyle name="Millares 4" xfId="116"/>
    <cellStyle name="Millares 5" xfId="4"/>
    <cellStyle name="Millares 5 2" xfId="11"/>
    <cellStyle name="Millares 5 2 2" xfId="104"/>
    <cellStyle name="Millares 5 3" xfId="103"/>
    <cellStyle name="Millares 6" xfId="118"/>
    <cellStyle name="Millares 7" xfId="122"/>
    <cellStyle name="Millares 8" xfId="133"/>
    <cellStyle name="Millares 9" xfId="146"/>
    <cellStyle name="Moneda 2" xfId="9"/>
    <cellStyle name="Moneda 2 2" xfId="120"/>
    <cellStyle name="Moneda 2 3" xfId="124"/>
    <cellStyle name="Moneda 3" xfId="55"/>
    <cellStyle name="Neutral 2" xfId="48"/>
    <cellStyle name="Normal" xfId="0" builtinId="0"/>
    <cellStyle name="Normal 10" xfId="8"/>
    <cellStyle name="Normal 10 2" xfId="113"/>
    <cellStyle name="Normal 10 3" xfId="128"/>
    <cellStyle name="Normal 10 4" xfId="140"/>
    <cellStyle name="Normal 10 4 2" xfId="151"/>
    <cellStyle name="Normal 11" xfId="142"/>
    <cellStyle name="Normal 12" xfId="145"/>
    <cellStyle name="Normal 13" xfId="5"/>
    <cellStyle name="Normal 13 2" xfId="114"/>
    <cellStyle name="Normal 13 3" xfId="126"/>
    <cellStyle name="Normal 13 4" xfId="138"/>
    <cellStyle name="Normal 13 4 2" xfId="149"/>
    <cellStyle name="Normal 14" xfId="147"/>
    <cellStyle name="Normal 15" xfId="152"/>
    <cellStyle name="Normal 2" xfId="7"/>
    <cellStyle name="Normal 2 2" xfId="56"/>
    <cellStyle name="Normal 2 2 2" xfId="125"/>
    <cellStyle name="Normal 2 3" xfId="134"/>
    <cellStyle name="Normal 2 4" xfId="143"/>
    <cellStyle name="Normal 3" xfId="12"/>
    <cellStyle name="Normal 3 2" xfId="131"/>
    <cellStyle name="Normal 4" xfId="115"/>
    <cellStyle name="Normal 5" xfId="117"/>
    <cellStyle name="Normal 6" xfId="121"/>
    <cellStyle name="Normal 7" xfId="132"/>
    <cellStyle name="Normal 8" xfId="137"/>
    <cellStyle name="Normal 9" xfId="141"/>
    <cellStyle name="Note" xfId="49"/>
    <cellStyle name="Note 2" xfId="93"/>
    <cellStyle name="Note 3" xfId="100"/>
    <cellStyle name="Note 4" xfId="110"/>
    <cellStyle name="Output" xfId="50"/>
    <cellStyle name="Output 2" xfId="86"/>
    <cellStyle name="Output 2 2" xfId="89"/>
    <cellStyle name="Output 2 3" xfId="96"/>
    <cellStyle name="Output 2 4" xfId="106"/>
    <cellStyle name="Output 3" xfId="94"/>
    <cellStyle name="Output 4" xfId="101"/>
    <cellStyle name="Output 5" xfId="111"/>
    <cellStyle name="Title" xfId="51"/>
    <cellStyle name="Title 2" xfId="87"/>
    <cellStyle name="Total 2" xfId="52"/>
    <cellStyle name="Total 2 2" xfId="90"/>
    <cellStyle name="Total 2 3" xfId="97"/>
    <cellStyle name="Total 2 4" xfId="107"/>
    <cellStyle name="Warning Text" xfId="5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CCFF"/>
      <color rgb="FFFFFF00"/>
      <color rgb="FF6600CC"/>
      <color rgb="FFFF9999"/>
      <color rgb="FF00FFFF"/>
      <color rgb="FF00FF00"/>
      <color rgb="FF9F9FFF"/>
      <color rgb="FF007774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emf"/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5.png"/><Relationship Id="rId4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76200</xdr:rowOff>
    </xdr:from>
    <xdr:to>
      <xdr:col>4</xdr:col>
      <xdr:colOff>1438275</xdr:colOff>
      <xdr:row>3</xdr:row>
      <xdr:rowOff>257174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257175"/>
          <a:ext cx="8572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66675</xdr:rowOff>
    </xdr:from>
    <xdr:to>
      <xdr:col>3</xdr:col>
      <xdr:colOff>0</xdr:colOff>
      <xdr:row>3</xdr:row>
      <xdr:rowOff>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3</xdr:row>
      <xdr:rowOff>3106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2524124</xdr:colOff>
      <xdr:row>1</xdr:row>
      <xdr:rowOff>28575</xdr:rowOff>
    </xdr:from>
    <xdr:to>
      <xdr:col>3</xdr:col>
      <xdr:colOff>628647</xdr:colOff>
      <xdr:row>3</xdr:row>
      <xdr:rowOff>238125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543299" y="209550"/>
          <a:ext cx="84772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0</xdr:row>
      <xdr:rowOff>19050</xdr:rowOff>
    </xdr:from>
    <xdr:to>
      <xdr:col>2</xdr:col>
      <xdr:colOff>1438274</xdr:colOff>
      <xdr:row>4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4424" y="19050"/>
          <a:ext cx="134302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2889888</xdr:colOff>
      <xdr:row>0</xdr:row>
      <xdr:rowOff>0</xdr:rowOff>
    </xdr:from>
    <xdr:to>
      <xdr:col>0</xdr:col>
      <xdr:colOff>3867149</xdr:colOff>
      <xdr:row>1</xdr:row>
      <xdr:rowOff>66675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9888" y="171451"/>
          <a:ext cx="977261" cy="5429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</xdr:row>
      <xdr:rowOff>95251</xdr:rowOff>
    </xdr:from>
    <xdr:to>
      <xdr:col>6</xdr:col>
      <xdr:colOff>714375</xdr:colOff>
      <xdr:row>3</xdr:row>
      <xdr:rowOff>114300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81600" y="342901"/>
          <a:ext cx="866775" cy="514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647699</xdr:colOff>
      <xdr:row>1</xdr:row>
      <xdr:rowOff>9525</xdr:rowOff>
    </xdr:from>
    <xdr:to>
      <xdr:col>1</xdr:col>
      <xdr:colOff>142875</xdr:colOff>
      <xdr:row>4</xdr:row>
      <xdr:rowOff>38033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699" y="257175"/>
          <a:ext cx="1352551" cy="771458"/>
        </a:xfrm>
        <a:prstGeom prst="rect">
          <a:avLst/>
        </a:prstGeom>
      </xdr:spPr>
    </xdr:pic>
    <xdr:clientData/>
  </xdr:twoCellAnchor>
  <xdr:twoCellAnchor>
    <xdr:from>
      <xdr:col>2</xdr:col>
      <xdr:colOff>209549</xdr:colOff>
      <xdr:row>1</xdr:row>
      <xdr:rowOff>66675</xdr:rowOff>
    </xdr:from>
    <xdr:to>
      <xdr:col>3</xdr:col>
      <xdr:colOff>219074</xdr:colOff>
      <xdr:row>3</xdr:row>
      <xdr:rowOff>200025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699" y="314325"/>
          <a:ext cx="828675" cy="628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3</xdr:row>
          <xdr:rowOff>0</xdr:rowOff>
        </xdr:from>
        <xdr:to>
          <xdr:col>4</xdr:col>
          <xdr:colOff>19050</xdr:colOff>
          <xdr:row>4</xdr:row>
          <xdr:rowOff>0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xmlns="" id="{00000000-0008-0000-0A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702470</xdr:colOff>
      <xdr:row>1</xdr:row>
      <xdr:rowOff>11907</xdr:rowOff>
    </xdr:from>
    <xdr:to>
      <xdr:col>5</xdr:col>
      <xdr:colOff>325661</xdr:colOff>
      <xdr:row>3</xdr:row>
      <xdr:rowOff>243110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53376" y="297657"/>
          <a:ext cx="1087660" cy="80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583405</xdr:colOff>
      <xdr:row>0</xdr:row>
      <xdr:rowOff>190500</xdr:rowOff>
    </xdr:from>
    <xdr:to>
      <xdr:col>3</xdr:col>
      <xdr:colOff>369095</xdr:colOff>
      <xdr:row>3</xdr:row>
      <xdr:rowOff>132609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191124" y="190500"/>
          <a:ext cx="1083471" cy="799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547686</xdr:colOff>
      <xdr:row>1</xdr:row>
      <xdr:rowOff>169</xdr:rowOff>
    </xdr:from>
    <xdr:to>
      <xdr:col>1</xdr:col>
      <xdr:colOff>2647546</xdr:colOff>
      <xdr:row>4</xdr:row>
      <xdr:rowOff>228977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49" y="857419"/>
          <a:ext cx="2099860" cy="1086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52192</xdr:colOff>
      <xdr:row>0</xdr:row>
      <xdr:rowOff>0</xdr:rowOff>
    </xdr:from>
    <xdr:ext cx="1983286" cy="966574"/>
    <xdr:pic>
      <xdr:nvPicPr>
        <xdr:cNvPr id="10" name="Imagen 3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987" y="0"/>
          <a:ext cx="1983286" cy="966574"/>
        </a:xfrm>
        <a:prstGeom prst="rect">
          <a:avLst/>
        </a:prstGeom>
      </xdr:spPr>
    </xdr:pic>
    <xdr:clientData/>
  </xdr:oneCellAnchor>
  <xdr:oneCellAnchor>
    <xdr:from>
      <xdr:col>5</xdr:col>
      <xdr:colOff>678494</xdr:colOff>
      <xdr:row>0</xdr:row>
      <xdr:rowOff>221816</xdr:rowOff>
    </xdr:from>
    <xdr:ext cx="1075361" cy="965548"/>
    <xdr:pic>
      <xdr:nvPicPr>
        <xdr:cNvPr id="13" name="1 Imagen" descr="Escudo de la República Dominican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605926" y="221816"/>
          <a:ext cx="1075361" cy="96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978596</xdr:colOff>
      <xdr:row>0</xdr:row>
      <xdr:rowOff>169623</xdr:rowOff>
    </xdr:from>
    <xdr:ext cx="1135172" cy="822020"/>
    <xdr:pic>
      <xdr:nvPicPr>
        <xdr:cNvPr id="15" name="2 Imagen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33151" y="169623"/>
          <a:ext cx="1135172" cy="8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257495</xdr:colOff>
      <xdr:row>0</xdr:row>
      <xdr:rowOff>331304</xdr:rowOff>
    </xdr:from>
    <xdr:to>
      <xdr:col>3</xdr:col>
      <xdr:colOff>1522343</xdr:colOff>
      <xdr:row>4</xdr:row>
      <xdr:rowOff>53422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87604" y="331304"/>
          <a:ext cx="1264848" cy="90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417306</xdr:colOff>
      <xdr:row>0</xdr:row>
      <xdr:rowOff>203751</xdr:rowOff>
    </xdr:from>
    <xdr:to>
      <xdr:col>5</xdr:col>
      <xdr:colOff>1780761</xdr:colOff>
      <xdr:row>3</xdr:row>
      <xdr:rowOff>196572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15349" y="203751"/>
          <a:ext cx="1363455" cy="931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159393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769729</xdr:colOff>
      <xdr:row>0</xdr:row>
      <xdr:rowOff>102980</xdr:rowOff>
    </xdr:from>
    <xdr:to>
      <xdr:col>2</xdr:col>
      <xdr:colOff>662609</xdr:colOff>
      <xdr:row>4</xdr:row>
      <xdr:rowOff>97183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1903" y="102980"/>
          <a:ext cx="2142988" cy="1181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57727</xdr:colOff>
      <xdr:row>0</xdr:row>
      <xdr:rowOff>199737</xdr:rowOff>
    </xdr:from>
    <xdr:to>
      <xdr:col>4</xdr:col>
      <xdr:colOff>1237673</xdr:colOff>
      <xdr:row>4</xdr:row>
      <xdr:rowOff>43295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807613" y="199737"/>
          <a:ext cx="1179946" cy="1113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1067954</xdr:colOff>
      <xdr:row>0</xdr:row>
      <xdr:rowOff>256887</xdr:rowOff>
    </xdr:from>
    <xdr:to>
      <xdr:col>6</xdr:col>
      <xdr:colOff>2402032</xdr:colOff>
      <xdr:row>3</xdr:row>
      <xdr:rowOff>144318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56704" y="256887"/>
          <a:ext cx="1334078" cy="86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766042</xdr:colOff>
      <xdr:row>0</xdr:row>
      <xdr:rowOff>86590</xdr:rowOff>
    </xdr:from>
    <xdr:to>
      <xdr:col>2</xdr:col>
      <xdr:colOff>961160</xdr:colOff>
      <xdr:row>3</xdr:row>
      <xdr:rowOff>288635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6042" y="86590"/>
          <a:ext cx="1854777" cy="11834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325166</xdr:colOff>
      <xdr:row>0</xdr:row>
      <xdr:rowOff>275596</xdr:rowOff>
    </xdr:from>
    <xdr:to>
      <xdr:col>4</xdr:col>
      <xdr:colOff>110435</xdr:colOff>
      <xdr:row>4</xdr:row>
      <xdr:rowOff>55217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682883" y="275596"/>
          <a:ext cx="1248530" cy="994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262283</xdr:colOff>
      <xdr:row>0</xdr:row>
      <xdr:rowOff>214517</xdr:rowOff>
    </xdr:from>
    <xdr:to>
      <xdr:col>6</xdr:col>
      <xdr:colOff>1601305</xdr:colOff>
      <xdr:row>3</xdr:row>
      <xdr:rowOff>155026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10435" y="214517"/>
          <a:ext cx="1339022" cy="85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934164</xdr:colOff>
      <xdr:row>0</xdr:row>
      <xdr:rowOff>272872</xdr:rowOff>
    </xdr:from>
    <xdr:to>
      <xdr:col>2</xdr:col>
      <xdr:colOff>952500</xdr:colOff>
      <xdr:row>4</xdr:row>
      <xdr:rowOff>124239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4055" y="272872"/>
          <a:ext cx="1992358" cy="1066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38100</xdr:rowOff>
    </xdr:from>
    <xdr:to>
      <xdr:col>3</xdr:col>
      <xdr:colOff>149887</xdr:colOff>
      <xdr:row>5</xdr:row>
      <xdr:rowOff>96477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590800" y="200025"/>
          <a:ext cx="873787" cy="744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2</xdr:row>
      <xdr:rowOff>85725</xdr:rowOff>
    </xdr:from>
    <xdr:to>
      <xdr:col>4</xdr:col>
      <xdr:colOff>828675</xdr:colOff>
      <xdr:row>5</xdr:row>
      <xdr:rowOff>95191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0" y="409575"/>
          <a:ext cx="914400" cy="533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</xdr:row>
      <xdr:rowOff>47625</xdr:rowOff>
    </xdr:from>
    <xdr:to>
      <xdr:col>2</xdr:col>
      <xdr:colOff>152400</xdr:colOff>
      <xdr:row>5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09550"/>
          <a:ext cx="1343025" cy="771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657229</xdr:colOff>
      <xdr:row>0</xdr:row>
      <xdr:rowOff>108513</xdr:rowOff>
    </xdr:from>
    <xdr:to>
      <xdr:col>4</xdr:col>
      <xdr:colOff>626962</xdr:colOff>
      <xdr:row>2</xdr:row>
      <xdr:rowOff>277310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565140" y="108513"/>
          <a:ext cx="1259828" cy="819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1350380</xdr:colOff>
      <xdr:row>0</xdr:row>
      <xdr:rowOff>154779</xdr:rowOff>
    </xdr:from>
    <xdr:to>
      <xdr:col>6</xdr:col>
      <xdr:colOff>2544018</xdr:colOff>
      <xdr:row>2</xdr:row>
      <xdr:rowOff>156741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07310" y="154779"/>
          <a:ext cx="1193638" cy="653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156739</xdr:colOff>
      <xdr:row>0</xdr:row>
      <xdr:rowOff>0</xdr:rowOff>
    </xdr:from>
    <xdr:to>
      <xdr:col>2</xdr:col>
      <xdr:colOff>856044</xdr:colOff>
      <xdr:row>3</xdr:row>
      <xdr:rowOff>34777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364" y="0"/>
          <a:ext cx="1947080" cy="10063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0</xdr:rowOff>
    </xdr:from>
    <xdr:ext cx="1390650" cy="657225"/>
    <xdr:pic>
      <xdr:nvPicPr>
        <xdr:cNvPr id="6" name="Imagen 1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0"/>
          <a:ext cx="1390650" cy="6572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G212"/>
  <sheetViews>
    <sheetView topLeftCell="A172" zoomScaleNormal="100" workbookViewId="0">
      <selection activeCell="L225" sqref="L225"/>
    </sheetView>
  </sheetViews>
  <sheetFormatPr baseColWidth="10" defaultColWidth="11.42578125" defaultRowHeight="12.75" x14ac:dyDescent="0.2"/>
  <cols>
    <col min="1" max="1" width="7.5703125" style="4" customWidth="1"/>
    <col min="2" max="2" width="7.7109375" style="258" customWidth="1"/>
    <col min="3" max="3" width="41.140625" style="4" customWidth="1"/>
    <col min="4" max="4" width="20.5703125" style="4" customWidth="1"/>
    <col min="5" max="5" width="24.7109375" style="278" customWidth="1"/>
    <col min="6" max="6" width="24.5703125" style="4" customWidth="1"/>
    <col min="7" max="7" width="16.7109375" style="4" customWidth="1"/>
    <col min="8" max="215" width="11.42578125" style="4"/>
    <col min="216" max="216" width="59" style="4" customWidth="1"/>
    <col min="217" max="217" width="21" style="4" customWidth="1"/>
    <col min="218" max="218" width="19.28515625" style="4" customWidth="1"/>
    <col min="219" max="226" width="0" style="4" hidden="1" customWidth="1"/>
    <col min="227" max="227" width="13.7109375" style="4" bestFit="1" customWidth="1"/>
    <col min="228" max="228" width="14.7109375" style="4" customWidth="1"/>
    <col min="229" max="471" width="11.42578125" style="4"/>
    <col min="472" max="472" width="59" style="4" customWidth="1"/>
    <col min="473" max="473" width="21" style="4" customWidth="1"/>
    <col min="474" max="474" width="19.28515625" style="4" customWidth="1"/>
    <col min="475" max="482" width="0" style="4" hidden="1" customWidth="1"/>
    <col min="483" max="483" width="13.7109375" style="4" bestFit="1" customWidth="1"/>
    <col min="484" max="484" width="14.7109375" style="4" customWidth="1"/>
    <col min="485" max="727" width="11.42578125" style="4"/>
    <col min="728" max="728" width="59" style="4" customWidth="1"/>
    <col min="729" max="729" width="21" style="4" customWidth="1"/>
    <col min="730" max="730" width="19.28515625" style="4" customWidth="1"/>
    <col min="731" max="738" width="0" style="4" hidden="1" customWidth="1"/>
    <col min="739" max="739" width="13.7109375" style="4" bestFit="1" customWidth="1"/>
    <col min="740" max="740" width="14.7109375" style="4" customWidth="1"/>
    <col min="741" max="983" width="11.42578125" style="4"/>
    <col min="984" max="984" width="59" style="4" customWidth="1"/>
    <col min="985" max="985" width="21" style="4" customWidth="1"/>
    <col min="986" max="986" width="19.28515625" style="4" customWidth="1"/>
    <col min="987" max="994" width="0" style="4" hidden="1" customWidth="1"/>
    <col min="995" max="995" width="13.7109375" style="4" bestFit="1" customWidth="1"/>
    <col min="996" max="996" width="14.7109375" style="4" customWidth="1"/>
    <col min="997" max="1239" width="11.42578125" style="4"/>
    <col min="1240" max="1240" width="59" style="4" customWidth="1"/>
    <col min="1241" max="1241" width="21" style="4" customWidth="1"/>
    <col min="1242" max="1242" width="19.28515625" style="4" customWidth="1"/>
    <col min="1243" max="1250" width="0" style="4" hidden="1" customWidth="1"/>
    <col min="1251" max="1251" width="13.7109375" style="4" bestFit="1" customWidth="1"/>
    <col min="1252" max="1252" width="14.7109375" style="4" customWidth="1"/>
    <col min="1253" max="1495" width="11.42578125" style="4"/>
    <col min="1496" max="1496" width="59" style="4" customWidth="1"/>
    <col min="1497" max="1497" width="21" style="4" customWidth="1"/>
    <col min="1498" max="1498" width="19.28515625" style="4" customWidth="1"/>
    <col min="1499" max="1506" width="0" style="4" hidden="1" customWidth="1"/>
    <col min="1507" max="1507" width="13.7109375" style="4" bestFit="1" customWidth="1"/>
    <col min="1508" max="1508" width="14.7109375" style="4" customWidth="1"/>
    <col min="1509" max="1751" width="11.42578125" style="4"/>
    <col min="1752" max="1752" width="59" style="4" customWidth="1"/>
    <col min="1753" max="1753" width="21" style="4" customWidth="1"/>
    <col min="1754" max="1754" width="19.28515625" style="4" customWidth="1"/>
    <col min="1755" max="1762" width="0" style="4" hidden="1" customWidth="1"/>
    <col min="1763" max="1763" width="13.7109375" style="4" bestFit="1" customWidth="1"/>
    <col min="1764" max="1764" width="14.7109375" style="4" customWidth="1"/>
    <col min="1765" max="2007" width="11.42578125" style="4"/>
    <col min="2008" max="2008" width="59" style="4" customWidth="1"/>
    <col min="2009" max="2009" width="21" style="4" customWidth="1"/>
    <col min="2010" max="2010" width="19.28515625" style="4" customWidth="1"/>
    <col min="2011" max="2018" width="0" style="4" hidden="1" customWidth="1"/>
    <col min="2019" max="2019" width="13.7109375" style="4" bestFit="1" customWidth="1"/>
    <col min="2020" max="2020" width="14.7109375" style="4" customWidth="1"/>
    <col min="2021" max="2263" width="11.42578125" style="4"/>
    <col min="2264" max="2264" width="59" style="4" customWidth="1"/>
    <col min="2265" max="2265" width="21" style="4" customWidth="1"/>
    <col min="2266" max="2266" width="19.28515625" style="4" customWidth="1"/>
    <col min="2267" max="2274" width="0" style="4" hidden="1" customWidth="1"/>
    <col min="2275" max="2275" width="13.7109375" style="4" bestFit="1" customWidth="1"/>
    <col min="2276" max="2276" width="14.7109375" style="4" customWidth="1"/>
    <col min="2277" max="2519" width="11.42578125" style="4"/>
    <col min="2520" max="2520" width="59" style="4" customWidth="1"/>
    <col min="2521" max="2521" width="21" style="4" customWidth="1"/>
    <col min="2522" max="2522" width="19.28515625" style="4" customWidth="1"/>
    <col min="2523" max="2530" width="0" style="4" hidden="1" customWidth="1"/>
    <col min="2531" max="2531" width="13.7109375" style="4" bestFit="1" customWidth="1"/>
    <col min="2532" max="2532" width="14.7109375" style="4" customWidth="1"/>
    <col min="2533" max="2775" width="11.42578125" style="4"/>
    <col min="2776" max="2776" width="59" style="4" customWidth="1"/>
    <col min="2777" max="2777" width="21" style="4" customWidth="1"/>
    <col min="2778" max="2778" width="19.28515625" style="4" customWidth="1"/>
    <col min="2779" max="2786" width="0" style="4" hidden="1" customWidth="1"/>
    <col min="2787" max="2787" width="13.7109375" style="4" bestFit="1" customWidth="1"/>
    <col min="2788" max="2788" width="14.7109375" style="4" customWidth="1"/>
    <col min="2789" max="3031" width="11.42578125" style="4"/>
    <col min="3032" max="3032" width="59" style="4" customWidth="1"/>
    <col min="3033" max="3033" width="21" style="4" customWidth="1"/>
    <col min="3034" max="3034" width="19.28515625" style="4" customWidth="1"/>
    <col min="3035" max="3042" width="0" style="4" hidden="1" customWidth="1"/>
    <col min="3043" max="3043" width="13.7109375" style="4" bestFit="1" customWidth="1"/>
    <col min="3044" max="3044" width="14.7109375" style="4" customWidth="1"/>
    <col min="3045" max="3287" width="11.42578125" style="4"/>
    <col min="3288" max="3288" width="59" style="4" customWidth="1"/>
    <col min="3289" max="3289" width="21" style="4" customWidth="1"/>
    <col min="3290" max="3290" width="19.28515625" style="4" customWidth="1"/>
    <col min="3291" max="3298" width="0" style="4" hidden="1" customWidth="1"/>
    <col min="3299" max="3299" width="13.7109375" style="4" bestFit="1" customWidth="1"/>
    <col min="3300" max="3300" width="14.7109375" style="4" customWidth="1"/>
    <col min="3301" max="3543" width="11.42578125" style="4"/>
    <col min="3544" max="3544" width="59" style="4" customWidth="1"/>
    <col min="3545" max="3545" width="21" style="4" customWidth="1"/>
    <col min="3546" max="3546" width="19.28515625" style="4" customWidth="1"/>
    <col min="3547" max="3554" width="0" style="4" hidden="1" customWidth="1"/>
    <col min="3555" max="3555" width="13.7109375" style="4" bestFit="1" customWidth="1"/>
    <col min="3556" max="3556" width="14.7109375" style="4" customWidth="1"/>
    <col min="3557" max="3799" width="11.42578125" style="4"/>
    <col min="3800" max="3800" width="59" style="4" customWidth="1"/>
    <col min="3801" max="3801" width="21" style="4" customWidth="1"/>
    <col min="3802" max="3802" width="19.28515625" style="4" customWidth="1"/>
    <col min="3803" max="3810" width="0" style="4" hidden="1" customWidth="1"/>
    <col min="3811" max="3811" width="13.7109375" style="4" bestFit="1" customWidth="1"/>
    <col min="3812" max="3812" width="14.7109375" style="4" customWidth="1"/>
    <col min="3813" max="4055" width="11.42578125" style="4"/>
    <col min="4056" max="4056" width="59" style="4" customWidth="1"/>
    <col min="4057" max="4057" width="21" style="4" customWidth="1"/>
    <col min="4058" max="4058" width="19.28515625" style="4" customWidth="1"/>
    <col min="4059" max="4066" width="0" style="4" hidden="1" customWidth="1"/>
    <col min="4067" max="4067" width="13.7109375" style="4" bestFit="1" customWidth="1"/>
    <col min="4068" max="4068" width="14.7109375" style="4" customWidth="1"/>
    <col min="4069" max="4311" width="11.42578125" style="4"/>
    <col min="4312" max="4312" width="59" style="4" customWidth="1"/>
    <col min="4313" max="4313" width="21" style="4" customWidth="1"/>
    <col min="4314" max="4314" width="19.28515625" style="4" customWidth="1"/>
    <col min="4315" max="4322" width="0" style="4" hidden="1" customWidth="1"/>
    <col min="4323" max="4323" width="13.7109375" style="4" bestFit="1" customWidth="1"/>
    <col min="4324" max="4324" width="14.7109375" style="4" customWidth="1"/>
    <col min="4325" max="4567" width="11.42578125" style="4"/>
    <col min="4568" max="4568" width="59" style="4" customWidth="1"/>
    <col min="4569" max="4569" width="21" style="4" customWidth="1"/>
    <col min="4570" max="4570" width="19.28515625" style="4" customWidth="1"/>
    <col min="4571" max="4578" width="0" style="4" hidden="1" customWidth="1"/>
    <col min="4579" max="4579" width="13.7109375" style="4" bestFit="1" customWidth="1"/>
    <col min="4580" max="4580" width="14.7109375" style="4" customWidth="1"/>
    <col min="4581" max="4823" width="11.42578125" style="4"/>
    <col min="4824" max="4824" width="59" style="4" customWidth="1"/>
    <col min="4825" max="4825" width="21" style="4" customWidth="1"/>
    <col min="4826" max="4826" width="19.28515625" style="4" customWidth="1"/>
    <col min="4827" max="4834" width="0" style="4" hidden="1" customWidth="1"/>
    <col min="4835" max="4835" width="13.7109375" style="4" bestFit="1" customWidth="1"/>
    <col min="4836" max="4836" width="14.7109375" style="4" customWidth="1"/>
    <col min="4837" max="5079" width="11.42578125" style="4"/>
    <col min="5080" max="5080" width="59" style="4" customWidth="1"/>
    <col min="5081" max="5081" width="21" style="4" customWidth="1"/>
    <col min="5082" max="5082" width="19.28515625" style="4" customWidth="1"/>
    <col min="5083" max="5090" width="0" style="4" hidden="1" customWidth="1"/>
    <col min="5091" max="5091" width="13.7109375" style="4" bestFit="1" customWidth="1"/>
    <col min="5092" max="5092" width="14.7109375" style="4" customWidth="1"/>
    <col min="5093" max="5335" width="11.42578125" style="4"/>
    <col min="5336" max="5336" width="59" style="4" customWidth="1"/>
    <col min="5337" max="5337" width="21" style="4" customWidth="1"/>
    <col min="5338" max="5338" width="19.28515625" style="4" customWidth="1"/>
    <col min="5339" max="5346" width="0" style="4" hidden="1" customWidth="1"/>
    <col min="5347" max="5347" width="13.7109375" style="4" bestFit="1" customWidth="1"/>
    <col min="5348" max="5348" width="14.7109375" style="4" customWidth="1"/>
    <col min="5349" max="5591" width="11.42578125" style="4"/>
    <col min="5592" max="5592" width="59" style="4" customWidth="1"/>
    <col min="5593" max="5593" width="21" style="4" customWidth="1"/>
    <col min="5594" max="5594" width="19.28515625" style="4" customWidth="1"/>
    <col min="5595" max="5602" width="0" style="4" hidden="1" customWidth="1"/>
    <col min="5603" max="5603" width="13.7109375" style="4" bestFit="1" customWidth="1"/>
    <col min="5604" max="5604" width="14.7109375" style="4" customWidth="1"/>
    <col min="5605" max="5847" width="11.42578125" style="4"/>
    <col min="5848" max="5848" width="59" style="4" customWidth="1"/>
    <col min="5849" max="5849" width="21" style="4" customWidth="1"/>
    <col min="5850" max="5850" width="19.28515625" style="4" customWidth="1"/>
    <col min="5851" max="5858" width="0" style="4" hidden="1" customWidth="1"/>
    <col min="5859" max="5859" width="13.7109375" style="4" bestFit="1" customWidth="1"/>
    <col min="5860" max="5860" width="14.7109375" style="4" customWidth="1"/>
    <col min="5861" max="6103" width="11.42578125" style="4"/>
    <col min="6104" max="6104" width="59" style="4" customWidth="1"/>
    <col min="6105" max="6105" width="21" style="4" customWidth="1"/>
    <col min="6106" max="6106" width="19.28515625" style="4" customWidth="1"/>
    <col min="6107" max="6114" width="0" style="4" hidden="1" customWidth="1"/>
    <col min="6115" max="6115" width="13.7109375" style="4" bestFit="1" customWidth="1"/>
    <col min="6116" max="6116" width="14.7109375" style="4" customWidth="1"/>
    <col min="6117" max="6359" width="11.42578125" style="4"/>
    <col min="6360" max="6360" width="59" style="4" customWidth="1"/>
    <col min="6361" max="6361" width="21" style="4" customWidth="1"/>
    <col min="6362" max="6362" width="19.28515625" style="4" customWidth="1"/>
    <col min="6363" max="6370" width="0" style="4" hidden="1" customWidth="1"/>
    <col min="6371" max="6371" width="13.7109375" style="4" bestFit="1" customWidth="1"/>
    <col min="6372" max="6372" width="14.7109375" style="4" customWidth="1"/>
    <col min="6373" max="6615" width="11.42578125" style="4"/>
    <col min="6616" max="6616" width="59" style="4" customWidth="1"/>
    <col min="6617" max="6617" width="21" style="4" customWidth="1"/>
    <col min="6618" max="6618" width="19.28515625" style="4" customWidth="1"/>
    <col min="6619" max="6626" width="0" style="4" hidden="1" customWidth="1"/>
    <col min="6627" max="6627" width="13.7109375" style="4" bestFit="1" customWidth="1"/>
    <col min="6628" max="6628" width="14.7109375" style="4" customWidth="1"/>
    <col min="6629" max="6871" width="11.42578125" style="4"/>
    <col min="6872" max="6872" width="59" style="4" customWidth="1"/>
    <col min="6873" max="6873" width="21" style="4" customWidth="1"/>
    <col min="6874" max="6874" width="19.28515625" style="4" customWidth="1"/>
    <col min="6875" max="6882" width="0" style="4" hidden="1" customWidth="1"/>
    <col min="6883" max="6883" width="13.7109375" style="4" bestFit="1" customWidth="1"/>
    <col min="6884" max="6884" width="14.7109375" style="4" customWidth="1"/>
    <col min="6885" max="7127" width="11.42578125" style="4"/>
    <col min="7128" max="7128" width="59" style="4" customWidth="1"/>
    <col min="7129" max="7129" width="21" style="4" customWidth="1"/>
    <col min="7130" max="7130" width="19.28515625" style="4" customWidth="1"/>
    <col min="7131" max="7138" width="0" style="4" hidden="1" customWidth="1"/>
    <col min="7139" max="7139" width="13.7109375" style="4" bestFit="1" customWidth="1"/>
    <col min="7140" max="7140" width="14.7109375" style="4" customWidth="1"/>
    <col min="7141" max="7383" width="11.42578125" style="4"/>
    <col min="7384" max="7384" width="59" style="4" customWidth="1"/>
    <col min="7385" max="7385" width="21" style="4" customWidth="1"/>
    <col min="7386" max="7386" width="19.28515625" style="4" customWidth="1"/>
    <col min="7387" max="7394" width="0" style="4" hidden="1" customWidth="1"/>
    <col min="7395" max="7395" width="13.7109375" style="4" bestFit="1" customWidth="1"/>
    <col min="7396" max="7396" width="14.7109375" style="4" customWidth="1"/>
    <col min="7397" max="7639" width="11.42578125" style="4"/>
    <col min="7640" max="7640" width="59" style="4" customWidth="1"/>
    <col min="7641" max="7641" width="21" style="4" customWidth="1"/>
    <col min="7642" max="7642" width="19.28515625" style="4" customWidth="1"/>
    <col min="7643" max="7650" width="0" style="4" hidden="1" customWidth="1"/>
    <col min="7651" max="7651" width="13.7109375" style="4" bestFit="1" customWidth="1"/>
    <col min="7652" max="7652" width="14.7109375" style="4" customWidth="1"/>
    <col min="7653" max="7895" width="11.42578125" style="4"/>
    <col min="7896" max="7896" width="59" style="4" customWidth="1"/>
    <col min="7897" max="7897" width="21" style="4" customWidth="1"/>
    <col min="7898" max="7898" width="19.28515625" style="4" customWidth="1"/>
    <col min="7899" max="7906" width="0" style="4" hidden="1" customWidth="1"/>
    <col min="7907" max="7907" width="13.7109375" style="4" bestFit="1" customWidth="1"/>
    <col min="7908" max="7908" width="14.7109375" style="4" customWidth="1"/>
    <col min="7909" max="8151" width="11.42578125" style="4"/>
    <col min="8152" max="8152" width="59" style="4" customWidth="1"/>
    <col min="8153" max="8153" width="21" style="4" customWidth="1"/>
    <col min="8154" max="8154" width="19.28515625" style="4" customWidth="1"/>
    <col min="8155" max="8162" width="0" style="4" hidden="1" customWidth="1"/>
    <col min="8163" max="8163" width="13.7109375" style="4" bestFit="1" customWidth="1"/>
    <col min="8164" max="8164" width="14.7109375" style="4" customWidth="1"/>
    <col min="8165" max="8407" width="11.42578125" style="4"/>
    <col min="8408" max="8408" width="59" style="4" customWidth="1"/>
    <col min="8409" max="8409" width="21" style="4" customWidth="1"/>
    <col min="8410" max="8410" width="19.28515625" style="4" customWidth="1"/>
    <col min="8411" max="8418" width="0" style="4" hidden="1" customWidth="1"/>
    <col min="8419" max="8419" width="13.7109375" style="4" bestFit="1" customWidth="1"/>
    <col min="8420" max="8420" width="14.7109375" style="4" customWidth="1"/>
    <col min="8421" max="8663" width="11.42578125" style="4"/>
    <col min="8664" max="8664" width="59" style="4" customWidth="1"/>
    <col min="8665" max="8665" width="21" style="4" customWidth="1"/>
    <col min="8666" max="8666" width="19.28515625" style="4" customWidth="1"/>
    <col min="8667" max="8674" width="0" style="4" hidden="1" customWidth="1"/>
    <col min="8675" max="8675" width="13.7109375" style="4" bestFit="1" customWidth="1"/>
    <col min="8676" max="8676" width="14.7109375" style="4" customWidth="1"/>
    <col min="8677" max="8919" width="11.42578125" style="4"/>
    <col min="8920" max="8920" width="59" style="4" customWidth="1"/>
    <col min="8921" max="8921" width="21" style="4" customWidth="1"/>
    <col min="8922" max="8922" width="19.28515625" style="4" customWidth="1"/>
    <col min="8923" max="8930" width="0" style="4" hidden="1" customWidth="1"/>
    <col min="8931" max="8931" width="13.7109375" style="4" bestFit="1" customWidth="1"/>
    <col min="8932" max="8932" width="14.7109375" style="4" customWidth="1"/>
    <col min="8933" max="9175" width="11.42578125" style="4"/>
    <col min="9176" max="9176" width="59" style="4" customWidth="1"/>
    <col min="9177" max="9177" width="21" style="4" customWidth="1"/>
    <col min="9178" max="9178" width="19.28515625" style="4" customWidth="1"/>
    <col min="9179" max="9186" width="0" style="4" hidden="1" customWidth="1"/>
    <col min="9187" max="9187" width="13.7109375" style="4" bestFit="1" customWidth="1"/>
    <col min="9188" max="9188" width="14.7109375" style="4" customWidth="1"/>
    <col min="9189" max="9431" width="11.42578125" style="4"/>
    <col min="9432" max="9432" width="59" style="4" customWidth="1"/>
    <col min="9433" max="9433" width="21" style="4" customWidth="1"/>
    <col min="9434" max="9434" width="19.28515625" style="4" customWidth="1"/>
    <col min="9435" max="9442" width="0" style="4" hidden="1" customWidth="1"/>
    <col min="9443" max="9443" width="13.7109375" style="4" bestFit="1" customWidth="1"/>
    <col min="9444" max="9444" width="14.7109375" style="4" customWidth="1"/>
    <col min="9445" max="9687" width="11.42578125" style="4"/>
    <col min="9688" max="9688" width="59" style="4" customWidth="1"/>
    <col min="9689" max="9689" width="21" style="4" customWidth="1"/>
    <col min="9690" max="9690" width="19.28515625" style="4" customWidth="1"/>
    <col min="9691" max="9698" width="0" style="4" hidden="1" customWidth="1"/>
    <col min="9699" max="9699" width="13.7109375" style="4" bestFit="1" customWidth="1"/>
    <col min="9700" max="9700" width="14.7109375" style="4" customWidth="1"/>
    <col min="9701" max="9943" width="11.42578125" style="4"/>
    <col min="9944" max="9944" width="59" style="4" customWidth="1"/>
    <col min="9945" max="9945" width="21" style="4" customWidth="1"/>
    <col min="9946" max="9946" width="19.28515625" style="4" customWidth="1"/>
    <col min="9947" max="9954" width="0" style="4" hidden="1" customWidth="1"/>
    <col min="9955" max="9955" width="13.7109375" style="4" bestFit="1" customWidth="1"/>
    <col min="9956" max="9956" width="14.7109375" style="4" customWidth="1"/>
    <col min="9957" max="10199" width="11.42578125" style="4"/>
    <col min="10200" max="10200" width="59" style="4" customWidth="1"/>
    <col min="10201" max="10201" width="21" style="4" customWidth="1"/>
    <col min="10202" max="10202" width="19.28515625" style="4" customWidth="1"/>
    <col min="10203" max="10210" width="0" style="4" hidden="1" customWidth="1"/>
    <col min="10211" max="10211" width="13.7109375" style="4" bestFit="1" customWidth="1"/>
    <col min="10212" max="10212" width="14.7109375" style="4" customWidth="1"/>
    <col min="10213" max="10455" width="11.42578125" style="4"/>
    <col min="10456" max="10456" width="59" style="4" customWidth="1"/>
    <col min="10457" max="10457" width="21" style="4" customWidth="1"/>
    <col min="10458" max="10458" width="19.28515625" style="4" customWidth="1"/>
    <col min="10459" max="10466" width="0" style="4" hidden="1" customWidth="1"/>
    <col min="10467" max="10467" width="13.7109375" style="4" bestFit="1" customWidth="1"/>
    <col min="10468" max="10468" width="14.7109375" style="4" customWidth="1"/>
    <col min="10469" max="10711" width="11.42578125" style="4"/>
    <col min="10712" max="10712" width="59" style="4" customWidth="1"/>
    <col min="10713" max="10713" width="21" style="4" customWidth="1"/>
    <col min="10714" max="10714" width="19.28515625" style="4" customWidth="1"/>
    <col min="10715" max="10722" width="0" style="4" hidden="1" customWidth="1"/>
    <col min="10723" max="10723" width="13.7109375" style="4" bestFit="1" customWidth="1"/>
    <col min="10724" max="10724" width="14.7109375" style="4" customWidth="1"/>
    <col min="10725" max="10967" width="11.42578125" style="4"/>
    <col min="10968" max="10968" width="59" style="4" customWidth="1"/>
    <col min="10969" max="10969" width="21" style="4" customWidth="1"/>
    <col min="10970" max="10970" width="19.28515625" style="4" customWidth="1"/>
    <col min="10971" max="10978" width="0" style="4" hidden="1" customWidth="1"/>
    <col min="10979" max="10979" width="13.7109375" style="4" bestFit="1" customWidth="1"/>
    <col min="10980" max="10980" width="14.7109375" style="4" customWidth="1"/>
    <col min="10981" max="11223" width="11.42578125" style="4"/>
    <col min="11224" max="11224" width="59" style="4" customWidth="1"/>
    <col min="11225" max="11225" width="21" style="4" customWidth="1"/>
    <col min="11226" max="11226" width="19.28515625" style="4" customWidth="1"/>
    <col min="11227" max="11234" width="0" style="4" hidden="1" customWidth="1"/>
    <col min="11235" max="11235" width="13.7109375" style="4" bestFit="1" customWidth="1"/>
    <col min="11236" max="11236" width="14.7109375" style="4" customWidth="1"/>
    <col min="11237" max="11479" width="11.42578125" style="4"/>
    <col min="11480" max="11480" width="59" style="4" customWidth="1"/>
    <col min="11481" max="11481" width="21" style="4" customWidth="1"/>
    <col min="11482" max="11482" width="19.28515625" style="4" customWidth="1"/>
    <col min="11483" max="11490" width="0" style="4" hidden="1" customWidth="1"/>
    <col min="11491" max="11491" width="13.7109375" style="4" bestFit="1" customWidth="1"/>
    <col min="11492" max="11492" width="14.7109375" style="4" customWidth="1"/>
    <col min="11493" max="11735" width="11.42578125" style="4"/>
    <col min="11736" max="11736" width="59" style="4" customWidth="1"/>
    <col min="11737" max="11737" width="21" style="4" customWidth="1"/>
    <col min="11738" max="11738" width="19.28515625" style="4" customWidth="1"/>
    <col min="11739" max="11746" width="0" style="4" hidden="1" customWidth="1"/>
    <col min="11747" max="11747" width="13.7109375" style="4" bestFit="1" customWidth="1"/>
    <col min="11748" max="11748" width="14.7109375" style="4" customWidth="1"/>
    <col min="11749" max="11991" width="11.42578125" style="4"/>
    <col min="11992" max="11992" width="59" style="4" customWidth="1"/>
    <col min="11993" max="11993" width="21" style="4" customWidth="1"/>
    <col min="11994" max="11994" width="19.28515625" style="4" customWidth="1"/>
    <col min="11995" max="12002" width="0" style="4" hidden="1" customWidth="1"/>
    <col min="12003" max="12003" width="13.7109375" style="4" bestFit="1" customWidth="1"/>
    <col min="12004" max="12004" width="14.7109375" style="4" customWidth="1"/>
    <col min="12005" max="12247" width="11.42578125" style="4"/>
    <col min="12248" max="12248" width="59" style="4" customWidth="1"/>
    <col min="12249" max="12249" width="21" style="4" customWidth="1"/>
    <col min="12250" max="12250" width="19.28515625" style="4" customWidth="1"/>
    <col min="12251" max="12258" width="0" style="4" hidden="1" customWidth="1"/>
    <col min="12259" max="12259" width="13.7109375" style="4" bestFit="1" customWidth="1"/>
    <col min="12260" max="12260" width="14.7109375" style="4" customWidth="1"/>
    <col min="12261" max="12503" width="11.42578125" style="4"/>
    <col min="12504" max="12504" width="59" style="4" customWidth="1"/>
    <col min="12505" max="12505" width="21" style="4" customWidth="1"/>
    <col min="12506" max="12506" width="19.28515625" style="4" customWidth="1"/>
    <col min="12507" max="12514" width="0" style="4" hidden="1" customWidth="1"/>
    <col min="12515" max="12515" width="13.7109375" style="4" bestFit="1" customWidth="1"/>
    <col min="12516" max="12516" width="14.7109375" style="4" customWidth="1"/>
    <col min="12517" max="12759" width="11.42578125" style="4"/>
    <col min="12760" max="12760" width="59" style="4" customWidth="1"/>
    <col min="12761" max="12761" width="21" style="4" customWidth="1"/>
    <col min="12762" max="12762" width="19.28515625" style="4" customWidth="1"/>
    <col min="12763" max="12770" width="0" style="4" hidden="1" customWidth="1"/>
    <col min="12771" max="12771" width="13.7109375" style="4" bestFit="1" customWidth="1"/>
    <col min="12772" max="12772" width="14.7109375" style="4" customWidth="1"/>
    <col min="12773" max="13015" width="11.42578125" style="4"/>
    <col min="13016" max="13016" width="59" style="4" customWidth="1"/>
    <col min="13017" max="13017" width="21" style="4" customWidth="1"/>
    <col min="13018" max="13018" width="19.28515625" style="4" customWidth="1"/>
    <col min="13019" max="13026" width="0" style="4" hidden="1" customWidth="1"/>
    <col min="13027" max="13027" width="13.7109375" style="4" bestFit="1" customWidth="1"/>
    <col min="13028" max="13028" width="14.7109375" style="4" customWidth="1"/>
    <col min="13029" max="13271" width="11.42578125" style="4"/>
    <col min="13272" max="13272" width="59" style="4" customWidth="1"/>
    <col min="13273" max="13273" width="21" style="4" customWidth="1"/>
    <col min="13274" max="13274" width="19.28515625" style="4" customWidth="1"/>
    <col min="13275" max="13282" width="0" style="4" hidden="1" customWidth="1"/>
    <col min="13283" max="13283" width="13.7109375" style="4" bestFit="1" customWidth="1"/>
    <col min="13284" max="13284" width="14.7109375" style="4" customWidth="1"/>
    <col min="13285" max="13527" width="11.42578125" style="4"/>
    <col min="13528" max="13528" width="59" style="4" customWidth="1"/>
    <col min="13529" max="13529" width="21" style="4" customWidth="1"/>
    <col min="13530" max="13530" width="19.28515625" style="4" customWidth="1"/>
    <col min="13531" max="13538" width="0" style="4" hidden="1" customWidth="1"/>
    <col min="13539" max="13539" width="13.7109375" style="4" bestFit="1" customWidth="1"/>
    <col min="13540" max="13540" width="14.7109375" style="4" customWidth="1"/>
    <col min="13541" max="13783" width="11.42578125" style="4"/>
    <col min="13784" max="13784" width="59" style="4" customWidth="1"/>
    <col min="13785" max="13785" width="21" style="4" customWidth="1"/>
    <col min="13786" max="13786" width="19.28515625" style="4" customWidth="1"/>
    <col min="13787" max="13794" width="0" style="4" hidden="1" customWidth="1"/>
    <col min="13795" max="13795" width="13.7109375" style="4" bestFit="1" customWidth="1"/>
    <col min="13796" max="13796" width="14.7109375" style="4" customWidth="1"/>
    <col min="13797" max="14039" width="11.42578125" style="4"/>
    <col min="14040" max="14040" width="59" style="4" customWidth="1"/>
    <col min="14041" max="14041" width="21" style="4" customWidth="1"/>
    <col min="14042" max="14042" width="19.28515625" style="4" customWidth="1"/>
    <col min="14043" max="14050" width="0" style="4" hidden="1" customWidth="1"/>
    <col min="14051" max="14051" width="13.7109375" style="4" bestFit="1" customWidth="1"/>
    <col min="14052" max="14052" width="14.7109375" style="4" customWidth="1"/>
    <col min="14053" max="14295" width="11.42578125" style="4"/>
    <col min="14296" max="14296" width="59" style="4" customWidth="1"/>
    <col min="14297" max="14297" width="21" style="4" customWidth="1"/>
    <col min="14298" max="14298" width="19.28515625" style="4" customWidth="1"/>
    <col min="14299" max="14306" width="0" style="4" hidden="1" customWidth="1"/>
    <col min="14307" max="14307" width="13.7109375" style="4" bestFit="1" customWidth="1"/>
    <col min="14308" max="14308" width="14.7109375" style="4" customWidth="1"/>
    <col min="14309" max="14551" width="11.42578125" style="4"/>
    <col min="14552" max="14552" width="59" style="4" customWidth="1"/>
    <col min="14553" max="14553" width="21" style="4" customWidth="1"/>
    <col min="14554" max="14554" width="19.28515625" style="4" customWidth="1"/>
    <col min="14555" max="14562" width="0" style="4" hidden="1" customWidth="1"/>
    <col min="14563" max="14563" width="13.7109375" style="4" bestFit="1" customWidth="1"/>
    <col min="14564" max="14564" width="14.7109375" style="4" customWidth="1"/>
    <col min="14565" max="14807" width="11.42578125" style="4"/>
    <col min="14808" max="14808" width="59" style="4" customWidth="1"/>
    <col min="14809" max="14809" width="21" style="4" customWidth="1"/>
    <col min="14810" max="14810" width="19.28515625" style="4" customWidth="1"/>
    <col min="14811" max="14818" width="0" style="4" hidden="1" customWidth="1"/>
    <col min="14819" max="14819" width="13.7109375" style="4" bestFit="1" customWidth="1"/>
    <col min="14820" max="14820" width="14.7109375" style="4" customWidth="1"/>
    <col min="14821" max="15063" width="11.42578125" style="4"/>
    <col min="15064" max="15064" width="59" style="4" customWidth="1"/>
    <col min="15065" max="15065" width="21" style="4" customWidth="1"/>
    <col min="15066" max="15066" width="19.28515625" style="4" customWidth="1"/>
    <col min="15067" max="15074" width="0" style="4" hidden="1" customWidth="1"/>
    <col min="15075" max="15075" width="13.7109375" style="4" bestFit="1" customWidth="1"/>
    <col min="15076" max="15076" width="14.7109375" style="4" customWidth="1"/>
    <col min="15077" max="15319" width="11.42578125" style="4"/>
    <col min="15320" max="15320" width="59" style="4" customWidth="1"/>
    <col min="15321" max="15321" width="21" style="4" customWidth="1"/>
    <col min="15322" max="15322" width="19.28515625" style="4" customWidth="1"/>
    <col min="15323" max="15330" width="0" style="4" hidden="1" customWidth="1"/>
    <col min="15331" max="15331" width="13.7109375" style="4" bestFit="1" customWidth="1"/>
    <col min="15332" max="15332" width="14.7109375" style="4" customWidth="1"/>
    <col min="15333" max="15575" width="11.42578125" style="4"/>
    <col min="15576" max="15576" width="59" style="4" customWidth="1"/>
    <col min="15577" max="15577" width="21" style="4" customWidth="1"/>
    <col min="15578" max="15578" width="19.28515625" style="4" customWidth="1"/>
    <col min="15579" max="15586" width="0" style="4" hidden="1" customWidth="1"/>
    <col min="15587" max="15587" width="13.7109375" style="4" bestFit="1" customWidth="1"/>
    <col min="15588" max="15588" width="14.7109375" style="4" customWidth="1"/>
    <col min="15589" max="15831" width="11.42578125" style="4"/>
    <col min="15832" max="15832" width="59" style="4" customWidth="1"/>
    <col min="15833" max="15833" width="21" style="4" customWidth="1"/>
    <col min="15834" max="15834" width="19.28515625" style="4" customWidth="1"/>
    <col min="15835" max="15842" width="0" style="4" hidden="1" customWidth="1"/>
    <col min="15843" max="15843" width="13.7109375" style="4" bestFit="1" customWidth="1"/>
    <col min="15844" max="15844" width="14.7109375" style="4" customWidth="1"/>
    <col min="15845" max="16384" width="11.42578125" style="4"/>
  </cols>
  <sheetData>
    <row r="1" spans="2:5" ht="14.25" x14ac:dyDescent="0.2">
      <c r="C1" s="19"/>
      <c r="D1" s="19"/>
      <c r="E1" s="259"/>
    </row>
    <row r="2" spans="2:5" ht="14.25" x14ac:dyDescent="0.2">
      <c r="C2" s="19"/>
      <c r="D2" s="19"/>
      <c r="E2" s="259"/>
    </row>
    <row r="3" spans="2:5" ht="14.25" x14ac:dyDescent="0.2">
      <c r="C3" s="19"/>
      <c r="D3" s="19"/>
      <c r="E3" s="259"/>
    </row>
    <row r="4" spans="2:5" ht="24" customHeight="1" x14ac:dyDescent="0.2">
      <c r="C4" s="19"/>
      <c r="D4" s="19"/>
      <c r="E4" s="259"/>
    </row>
    <row r="5" spans="2:5" x14ac:dyDescent="0.2">
      <c r="B5" s="21"/>
      <c r="C5" s="518" t="s">
        <v>9</v>
      </c>
      <c r="D5" s="518"/>
      <c r="E5" s="518"/>
    </row>
    <row r="6" spans="2:5" ht="20.25" x14ac:dyDescent="0.3">
      <c r="B6" s="21"/>
      <c r="C6" s="519" t="s">
        <v>10</v>
      </c>
      <c r="D6" s="519"/>
      <c r="E6" s="519"/>
    </row>
    <row r="7" spans="2:5" ht="16.5" x14ac:dyDescent="0.25">
      <c r="B7" s="21"/>
      <c r="C7" s="516" t="s">
        <v>11</v>
      </c>
      <c r="D7" s="516"/>
      <c r="E7" s="516"/>
    </row>
    <row r="8" spans="2:5" ht="16.5" x14ac:dyDescent="0.25">
      <c r="B8" s="21"/>
      <c r="C8" s="517" t="s">
        <v>12</v>
      </c>
      <c r="D8" s="517"/>
      <c r="E8" s="517"/>
    </row>
    <row r="9" spans="2:5" ht="18" x14ac:dyDescent="0.25">
      <c r="B9" s="21"/>
      <c r="C9" s="515" t="s">
        <v>448</v>
      </c>
      <c r="D9" s="515"/>
      <c r="E9" s="515"/>
    </row>
    <row r="10" spans="2:5" ht="14.25" customHeight="1" x14ac:dyDescent="0.2">
      <c r="B10" s="58"/>
      <c r="C10" s="514" t="s">
        <v>1000</v>
      </c>
      <c r="D10" s="514"/>
      <c r="E10" s="514"/>
    </row>
    <row r="11" spans="2:5" x14ac:dyDescent="0.2">
      <c r="C11" s="514" t="s">
        <v>44</v>
      </c>
      <c r="D11" s="514"/>
      <c r="E11" s="514"/>
    </row>
    <row r="12" spans="2:5" ht="15.75" customHeight="1" x14ac:dyDescent="0.2">
      <c r="C12" s="58"/>
      <c r="D12" s="58"/>
      <c r="E12" s="260"/>
    </row>
    <row r="13" spans="2:5" ht="17.25" customHeight="1" x14ac:dyDescent="0.2">
      <c r="C13" s="261" t="s">
        <v>37</v>
      </c>
      <c r="D13" s="261"/>
      <c r="E13" s="510"/>
    </row>
    <row r="14" spans="2:5" ht="13.5" customHeight="1" x14ac:dyDescent="0.2">
      <c r="C14" s="19"/>
      <c r="D14" s="19"/>
      <c r="E14" s="262"/>
    </row>
    <row r="15" spans="2:5" ht="16.5" customHeight="1" x14ac:dyDescent="0.2">
      <c r="C15" s="4" t="s">
        <v>38</v>
      </c>
      <c r="E15" s="259">
        <v>37887764.770000003</v>
      </c>
    </row>
    <row r="16" spans="2:5" ht="16.5" customHeight="1" x14ac:dyDescent="0.2">
      <c r="C16" s="4" t="s">
        <v>39</v>
      </c>
      <c r="E16" s="259">
        <v>69220</v>
      </c>
    </row>
    <row r="17" spans="2:6" ht="16.5" customHeight="1" x14ac:dyDescent="0.2">
      <c r="C17" s="4" t="s">
        <v>40</v>
      </c>
      <c r="E17" s="259">
        <v>1934428</v>
      </c>
    </row>
    <row r="18" spans="2:6" ht="16.5" customHeight="1" thickBot="1" x14ac:dyDescent="0.25">
      <c r="C18" s="60" t="s">
        <v>41</v>
      </c>
      <c r="D18" s="60"/>
      <c r="E18" s="263">
        <f>SUM(E15:E17)</f>
        <v>39891412.770000003</v>
      </c>
    </row>
    <row r="19" spans="2:6" ht="18" customHeight="1" x14ac:dyDescent="0.2">
      <c r="C19" s="60"/>
      <c r="D19" s="60"/>
      <c r="E19" s="262"/>
    </row>
    <row r="20" spans="2:6" ht="18" customHeight="1" x14ac:dyDescent="0.2">
      <c r="C20" s="60"/>
      <c r="D20" s="60"/>
      <c r="E20" s="262"/>
      <c r="F20" s="20"/>
    </row>
    <row r="21" spans="2:6" ht="16.5" customHeight="1" x14ac:dyDescent="0.2">
      <c r="B21" s="264" t="s">
        <v>128</v>
      </c>
      <c r="C21" s="265" t="s">
        <v>129</v>
      </c>
      <c r="D21" s="265"/>
      <c r="E21" s="266">
        <f>E22+E41+E83+E124+E137+E153+E174</f>
        <v>50343808.270000003</v>
      </c>
    </row>
    <row r="22" spans="2:6" ht="19.5" customHeight="1" thickBot="1" x14ac:dyDescent="0.25">
      <c r="B22" s="401" t="s">
        <v>130</v>
      </c>
      <c r="C22" s="402" t="s">
        <v>131</v>
      </c>
      <c r="D22" s="402"/>
      <c r="E22" s="403">
        <f>E23+E30+E37</f>
        <v>43312663.760000005</v>
      </c>
    </row>
    <row r="23" spans="2:6" ht="19.5" customHeight="1" x14ac:dyDescent="0.2">
      <c r="B23" s="265" t="s">
        <v>249</v>
      </c>
      <c r="C23" s="352" t="s">
        <v>250</v>
      </c>
      <c r="D23" s="352"/>
      <c r="E23" s="268">
        <f>E24+E25+E26+E27+E28+E29</f>
        <v>33680710.860000007</v>
      </c>
      <c r="F23" s="20"/>
    </row>
    <row r="24" spans="2:6" ht="17.25" customHeight="1" x14ac:dyDescent="0.2">
      <c r="B24" s="229" t="s">
        <v>35</v>
      </c>
      <c r="C24" s="229" t="s">
        <v>36</v>
      </c>
      <c r="D24" s="229"/>
      <c r="E24" s="269">
        <v>27425916.84</v>
      </c>
    </row>
    <row r="25" spans="2:6" ht="17.25" customHeight="1" x14ac:dyDescent="0.2">
      <c r="B25" s="229" t="s">
        <v>24</v>
      </c>
      <c r="C25" s="229" t="s">
        <v>25</v>
      </c>
      <c r="D25" s="229"/>
      <c r="E25" s="269">
        <v>5845650</v>
      </c>
    </row>
    <row r="26" spans="2:6" ht="17.25" customHeight="1" x14ac:dyDescent="0.2">
      <c r="B26" s="229" t="s">
        <v>29</v>
      </c>
      <c r="C26" s="229" t="s">
        <v>30</v>
      </c>
      <c r="D26" s="229"/>
      <c r="E26" s="269">
        <v>355300</v>
      </c>
    </row>
    <row r="27" spans="2:6" ht="17.25" customHeight="1" x14ac:dyDescent="0.2">
      <c r="B27" s="229" t="s">
        <v>376</v>
      </c>
      <c r="C27" s="229" t="s">
        <v>381</v>
      </c>
      <c r="D27" s="229"/>
      <c r="E27" s="269">
        <v>0</v>
      </c>
    </row>
    <row r="28" spans="2:6" ht="17.25" customHeight="1" x14ac:dyDescent="0.2">
      <c r="B28" s="270" t="s">
        <v>275</v>
      </c>
      <c r="C28" s="229" t="s">
        <v>276</v>
      </c>
      <c r="D28" s="229"/>
      <c r="E28" s="269">
        <v>53844.02</v>
      </c>
    </row>
    <row r="29" spans="2:6" s="7" customFormat="1" ht="17.25" customHeight="1" x14ac:dyDescent="0.2">
      <c r="B29" s="229" t="s">
        <v>277</v>
      </c>
      <c r="C29" s="229" t="s">
        <v>278</v>
      </c>
      <c r="D29" s="229"/>
      <c r="E29" s="269">
        <v>0</v>
      </c>
      <c r="F29" s="4"/>
    </row>
    <row r="30" spans="2:6" ht="17.25" customHeight="1" thickBot="1" x14ac:dyDescent="0.25">
      <c r="B30" s="271" t="s">
        <v>318</v>
      </c>
      <c r="C30" s="229" t="s">
        <v>330</v>
      </c>
      <c r="D30" s="229"/>
      <c r="E30" s="267">
        <f>SUM(E31)</f>
        <v>4461290.68</v>
      </c>
    </row>
    <row r="31" spans="2:6" ht="17.25" customHeight="1" x14ac:dyDescent="0.2">
      <c r="B31" s="229" t="s">
        <v>63</v>
      </c>
      <c r="C31" s="229" t="s">
        <v>64</v>
      </c>
      <c r="D31" s="229"/>
      <c r="E31" s="269">
        <v>4461290.68</v>
      </c>
    </row>
    <row r="32" spans="2:6" ht="21" customHeight="1" thickBot="1" x14ac:dyDescent="0.25">
      <c r="B32" s="264" t="s">
        <v>359</v>
      </c>
      <c r="C32" s="271" t="s">
        <v>999</v>
      </c>
      <c r="D32" s="229"/>
      <c r="E32" s="511">
        <f>E33+E34</f>
        <v>328051.59999999998</v>
      </c>
    </row>
    <row r="33" spans="2:7" ht="17.25" customHeight="1" x14ac:dyDescent="0.2">
      <c r="B33" s="272" t="s">
        <v>394</v>
      </c>
      <c r="C33" s="229" t="s">
        <v>371</v>
      </c>
      <c r="D33" s="229"/>
      <c r="E33" s="269">
        <v>328051.59999999998</v>
      </c>
    </row>
    <row r="34" spans="2:7" ht="17.25" customHeight="1" x14ac:dyDescent="0.2">
      <c r="B34" s="272" t="s">
        <v>313</v>
      </c>
      <c r="C34" s="229" t="s">
        <v>395</v>
      </c>
      <c r="D34" s="229"/>
      <c r="E34" s="273">
        <v>0</v>
      </c>
    </row>
    <row r="35" spans="2:7" ht="17.25" customHeight="1" x14ac:dyDescent="0.2">
      <c r="B35" s="274" t="s">
        <v>133</v>
      </c>
      <c r="C35" s="229" t="s">
        <v>132</v>
      </c>
      <c r="D35" s="229"/>
      <c r="E35" s="273" t="s">
        <v>431</v>
      </c>
    </row>
    <row r="36" spans="2:7" ht="17.25" customHeight="1" x14ac:dyDescent="0.2">
      <c r="B36" s="275" t="s">
        <v>271</v>
      </c>
      <c r="C36" s="229" t="s">
        <v>272</v>
      </c>
      <c r="D36" s="229"/>
      <c r="E36" s="269" t="s">
        <v>431</v>
      </c>
    </row>
    <row r="37" spans="2:7" ht="17.25" customHeight="1" thickBot="1" x14ac:dyDescent="0.25">
      <c r="B37" s="265" t="s">
        <v>134</v>
      </c>
      <c r="C37" s="229" t="s">
        <v>135</v>
      </c>
      <c r="D37" s="229"/>
      <c r="E37" s="267">
        <f>SUM(E38:E40)</f>
        <v>5170662.2200000007</v>
      </c>
    </row>
    <row r="38" spans="2:7" ht="17.25" customHeight="1" x14ac:dyDescent="0.2">
      <c r="B38" s="229" t="s">
        <v>31</v>
      </c>
      <c r="C38" s="229" t="s">
        <v>32</v>
      </c>
      <c r="D38" s="229"/>
      <c r="E38" s="269">
        <v>2389700.5300000003</v>
      </c>
    </row>
    <row r="39" spans="2:7" ht="17.25" customHeight="1" x14ac:dyDescent="0.2">
      <c r="B39" s="229" t="s">
        <v>33</v>
      </c>
      <c r="C39" s="229" t="s">
        <v>34</v>
      </c>
      <c r="D39" s="229"/>
      <c r="E39" s="269">
        <v>2394093.2400000002</v>
      </c>
    </row>
    <row r="40" spans="2:7" ht="17.25" customHeight="1" x14ac:dyDescent="0.2">
      <c r="B40" s="229" t="s">
        <v>27</v>
      </c>
      <c r="C40" s="229" t="s">
        <v>28</v>
      </c>
      <c r="D40" s="229"/>
      <c r="E40" s="269">
        <v>386868.44999999995</v>
      </c>
    </row>
    <row r="41" spans="2:7" ht="17.25" customHeight="1" thickBot="1" x14ac:dyDescent="0.3">
      <c r="B41" s="401">
        <v>2.2000000000000002</v>
      </c>
      <c r="C41" s="402" t="s">
        <v>95</v>
      </c>
      <c r="D41" s="402"/>
      <c r="E41" s="403">
        <f>E42+E50+E53+E55+E59+FE7762+E67+E70+E79</f>
        <v>1669791.0499999998</v>
      </c>
      <c r="F41" s="400"/>
      <c r="G41" s="20"/>
    </row>
    <row r="42" spans="2:7" ht="17.25" customHeight="1" x14ac:dyDescent="0.2">
      <c r="B42" s="265" t="s">
        <v>136</v>
      </c>
      <c r="C42" s="265" t="s">
        <v>137</v>
      </c>
      <c r="D42" s="265"/>
      <c r="E42" s="268">
        <f>E43+E44+E45+E46+E47+E48+E49</f>
        <v>1416053.1199999999</v>
      </c>
    </row>
    <row r="43" spans="2:7" ht="17.25" customHeight="1" x14ac:dyDescent="0.2">
      <c r="B43" s="229" t="s">
        <v>378</v>
      </c>
      <c r="C43" s="229" t="s">
        <v>454</v>
      </c>
      <c r="D43" s="265"/>
      <c r="E43" s="278">
        <v>0</v>
      </c>
    </row>
    <row r="44" spans="2:7" ht="17.25" customHeight="1" x14ac:dyDescent="0.2">
      <c r="B44" s="229" t="s">
        <v>26</v>
      </c>
      <c r="C44" s="229" t="s">
        <v>20</v>
      </c>
      <c r="D44" s="229"/>
      <c r="E44" s="278">
        <v>1098567.21</v>
      </c>
    </row>
    <row r="45" spans="2:7" ht="17.25" customHeight="1" x14ac:dyDescent="0.2">
      <c r="B45" s="229" t="s">
        <v>365</v>
      </c>
      <c r="C45" s="229" t="s">
        <v>367</v>
      </c>
      <c r="D45" s="229"/>
      <c r="E45" s="278">
        <v>0</v>
      </c>
    </row>
    <row r="46" spans="2:7" ht="17.25" customHeight="1" x14ac:dyDescent="0.2">
      <c r="B46" s="229" t="s">
        <v>48</v>
      </c>
      <c r="C46" s="229" t="s">
        <v>49</v>
      </c>
      <c r="D46" s="229"/>
      <c r="E46" s="278">
        <v>36259.42</v>
      </c>
    </row>
    <row r="47" spans="2:7" ht="17.25" customHeight="1" x14ac:dyDescent="0.2">
      <c r="B47" s="229" t="s">
        <v>69</v>
      </c>
      <c r="C47" s="229" t="s">
        <v>68</v>
      </c>
      <c r="D47" s="229"/>
      <c r="E47" s="278">
        <v>264602.49</v>
      </c>
    </row>
    <row r="48" spans="2:7" ht="17.25" customHeight="1" x14ac:dyDescent="0.2">
      <c r="B48" s="229" t="s">
        <v>307</v>
      </c>
      <c r="C48" s="229" t="s">
        <v>308</v>
      </c>
      <c r="D48" s="229"/>
      <c r="E48" s="278">
        <v>8377</v>
      </c>
    </row>
    <row r="49" spans="2:5" ht="17.25" customHeight="1" x14ac:dyDescent="0.2">
      <c r="B49" s="229" t="s">
        <v>98</v>
      </c>
      <c r="C49" s="229" t="s">
        <v>126</v>
      </c>
      <c r="D49" s="229"/>
      <c r="E49" s="278">
        <v>8247</v>
      </c>
    </row>
    <row r="50" spans="2:5" ht="17.25" customHeight="1" thickBot="1" x14ac:dyDescent="0.25">
      <c r="B50" s="277" t="s">
        <v>138</v>
      </c>
      <c r="C50" s="271" t="s">
        <v>139</v>
      </c>
      <c r="D50" s="229"/>
      <c r="E50" s="263">
        <f>SUM(E51:E52)</f>
        <v>0</v>
      </c>
    </row>
    <row r="51" spans="2:5" ht="17.25" customHeight="1" x14ac:dyDescent="0.2">
      <c r="B51" s="270" t="s">
        <v>79</v>
      </c>
      <c r="C51" s="229" t="s">
        <v>96</v>
      </c>
      <c r="D51" s="229"/>
    </row>
    <row r="52" spans="2:5" ht="17.25" customHeight="1" x14ac:dyDescent="0.2">
      <c r="B52" s="272" t="s">
        <v>102</v>
      </c>
      <c r="C52" s="229" t="s">
        <v>125</v>
      </c>
      <c r="D52" s="229"/>
    </row>
    <row r="53" spans="2:5" ht="17.25" customHeight="1" thickBot="1" x14ac:dyDescent="0.25">
      <c r="B53" s="277" t="s">
        <v>141</v>
      </c>
      <c r="C53" s="512" t="s">
        <v>140</v>
      </c>
      <c r="D53" s="229"/>
      <c r="E53" s="263">
        <f>SUM(E54)</f>
        <v>347501.6</v>
      </c>
    </row>
    <row r="54" spans="2:5" ht="17.25" customHeight="1" x14ac:dyDescent="0.2">
      <c r="B54" s="229" t="s">
        <v>86</v>
      </c>
      <c r="C54" s="229" t="s">
        <v>267</v>
      </c>
      <c r="D54" s="229"/>
      <c r="E54" s="269">
        <v>347501.6</v>
      </c>
    </row>
    <row r="55" spans="2:5" ht="17.25" customHeight="1" thickBot="1" x14ac:dyDescent="0.25">
      <c r="B55" s="265" t="s">
        <v>142</v>
      </c>
      <c r="C55" s="271" t="s">
        <v>143</v>
      </c>
      <c r="D55" s="229"/>
      <c r="E55" s="267">
        <f>E56+E57+E58</f>
        <v>17001</v>
      </c>
    </row>
    <row r="56" spans="2:5" ht="17.25" customHeight="1" x14ac:dyDescent="0.2">
      <c r="B56" s="230" t="s">
        <v>80</v>
      </c>
      <c r="C56" s="229" t="s">
        <v>94</v>
      </c>
      <c r="D56" s="229"/>
      <c r="E56" s="278">
        <v>5000</v>
      </c>
    </row>
    <row r="57" spans="2:5" ht="17.25" customHeight="1" x14ac:dyDescent="0.2">
      <c r="B57" s="229" t="s">
        <v>310</v>
      </c>
      <c r="C57" s="229" t="s">
        <v>311</v>
      </c>
      <c r="D57" s="229"/>
      <c r="E57" s="278">
        <v>0</v>
      </c>
    </row>
    <row r="58" spans="2:5" ht="17.25" customHeight="1" x14ac:dyDescent="0.2">
      <c r="B58" s="229" t="s">
        <v>76</v>
      </c>
      <c r="C58" s="229" t="s">
        <v>78</v>
      </c>
      <c r="D58" s="229"/>
      <c r="E58" s="269">
        <v>12001</v>
      </c>
    </row>
    <row r="59" spans="2:5" ht="17.25" customHeight="1" thickBot="1" x14ac:dyDescent="0.25">
      <c r="B59" s="277" t="s">
        <v>145</v>
      </c>
      <c r="C59" s="271" t="s">
        <v>144</v>
      </c>
      <c r="D59" s="229"/>
      <c r="E59" s="263">
        <f>SUM(E60:E61)</f>
        <v>0</v>
      </c>
    </row>
    <row r="60" spans="2:5" ht="17.25" customHeight="1" x14ac:dyDescent="0.2">
      <c r="B60" s="272" t="s">
        <v>344</v>
      </c>
      <c r="C60" s="229" t="s">
        <v>445</v>
      </c>
      <c r="D60" s="229"/>
      <c r="E60" s="278">
        <v>0</v>
      </c>
    </row>
    <row r="61" spans="2:5" ht="17.25" customHeight="1" x14ac:dyDescent="0.2">
      <c r="B61" s="272" t="s">
        <v>258</v>
      </c>
      <c r="C61" s="229" t="s">
        <v>314</v>
      </c>
      <c r="D61" s="229"/>
      <c r="E61" s="278">
        <v>0</v>
      </c>
    </row>
    <row r="62" spans="2:5" ht="17.25" customHeight="1" x14ac:dyDescent="0.2">
      <c r="B62" s="277" t="s">
        <v>146</v>
      </c>
      <c r="C62" s="271" t="s">
        <v>147</v>
      </c>
      <c r="D62" s="229"/>
      <c r="E62" s="268">
        <f>E63+E64+E65+E66</f>
        <v>0</v>
      </c>
    </row>
    <row r="63" spans="2:5" ht="17.25" customHeight="1" x14ac:dyDescent="0.2">
      <c r="B63" s="279" t="s">
        <v>106</v>
      </c>
      <c r="C63" s="229" t="s">
        <v>107</v>
      </c>
      <c r="D63" s="229"/>
      <c r="E63" s="278">
        <v>0</v>
      </c>
    </row>
    <row r="64" spans="2:5" ht="18" customHeight="1" x14ac:dyDescent="0.2">
      <c r="B64" s="272" t="s">
        <v>108</v>
      </c>
      <c r="C64" s="229" t="s">
        <v>109</v>
      </c>
      <c r="D64" s="229"/>
      <c r="E64" s="278">
        <v>0</v>
      </c>
    </row>
    <row r="65" spans="2:5" ht="18" customHeight="1" x14ac:dyDescent="0.2">
      <c r="B65" s="272" t="s">
        <v>396</v>
      </c>
      <c r="C65" s="229" t="s">
        <v>455</v>
      </c>
      <c r="D65" s="229"/>
      <c r="E65" s="278">
        <v>0</v>
      </c>
    </row>
    <row r="66" spans="2:5" ht="18" customHeight="1" x14ac:dyDescent="0.2">
      <c r="B66" s="272" t="s">
        <v>397</v>
      </c>
      <c r="C66" s="229" t="s">
        <v>450</v>
      </c>
      <c r="D66" s="229"/>
      <c r="E66" s="278">
        <v>0</v>
      </c>
    </row>
    <row r="67" spans="2:5" ht="24.75" customHeight="1" thickBot="1" x14ac:dyDescent="0.25">
      <c r="B67" s="277" t="s">
        <v>148</v>
      </c>
      <c r="C67" s="280" t="s">
        <v>149</v>
      </c>
      <c r="D67" s="229"/>
      <c r="E67" s="267">
        <f>SUM(E69)</f>
        <v>56813.52</v>
      </c>
    </row>
    <row r="68" spans="2:5" ht="27" customHeight="1" x14ac:dyDescent="0.2">
      <c r="B68" s="270" t="s">
        <v>110</v>
      </c>
      <c r="C68" s="281" t="s">
        <v>306</v>
      </c>
      <c r="D68" s="229"/>
      <c r="E68" s="278">
        <v>0</v>
      </c>
    </row>
    <row r="69" spans="2:5" ht="23.25" customHeight="1" x14ac:dyDescent="0.2">
      <c r="B69" s="229" t="s">
        <v>55</v>
      </c>
      <c r="C69" s="229" t="s">
        <v>47</v>
      </c>
      <c r="D69" s="229"/>
      <c r="E69" s="278">
        <v>56813.52</v>
      </c>
    </row>
    <row r="70" spans="2:5" ht="28.5" customHeight="1" thickBot="1" x14ac:dyDescent="0.25">
      <c r="B70" s="265" t="s">
        <v>151</v>
      </c>
      <c r="C70" s="280" t="s">
        <v>150</v>
      </c>
      <c r="D70" s="229"/>
      <c r="E70" s="267">
        <f>SUM(E71:E77)</f>
        <v>-226678.49</v>
      </c>
    </row>
    <row r="71" spans="2:5" ht="17.25" customHeight="1" x14ac:dyDescent="0.2">
      <c r="B71" s="356" t="s">
        <v>358</v>
      </c>
      <c r="C71" s="356" t="s">
        <v>360</v>
      </c>
      <c r="D71" s="229"/>
      <c r="E71" s="269">
        <v>0</v>
      </c>
    </row>
    <row r="72" spans="2:5" ht="17.25" customHeight="1" x14ac:dyDescent="0.2">
      <c r="B72" s="229" t="s">
        <v>65</v>
      </c>
      <c r="C72" s="229" t="s">
        <v>21</v>
      </c>
      <c r="D72" s="229"/>
      <c r="E72" s="269">
        <v>17029.07</v>
      </c>
    </row>
    <row r="73" spans="2:5" ht="17.25" customHeight="1" x14ac:dyDescent="0.2">
      <c r="B73" s="229" t="s">
        <v>259</v>
      </c>
      <c r="C73" s="229" t="s">
        <v>279</v>
      </c>
      <c r="D73" s="229"/>
      <c r="E73" s="269">
        <v>0</v>
      </c>
    </row>
    <row r="74" spans="2:5" ht="17.25" customHeight="1" x14ac:dyDescent="0.2">
      <c r="B74" s="229" t="s">
        <v>372</v>
      </c>
      <c r="C74" s="229" t="s">
        <v>446</v>
      </c>
      <c r="D74" s="229"/>
      <c r="E74" s="269">
        <v>0</v>
      </c>
    </row>
    <row r="75" spans="2:5" ht="17.25" customHeight="1" x14ac:dyDescent="0.2">
      <c r="B75" s="229" t="s">
        <v>338</v>
      </c>
      <c r="C75" s="229" t="s">
        <v>432</v>
      </c>
      <c r="D75" s="229"/>
      <c r="E75" s="269">
        <v>0</v>
      </c>
    </row>
    <row r="76" spans="2:5" ht="17.25" customHeight="1" x14ac:dyDescent="0.2">
      <c r="B76" s="270" t="s">
        <v>73</v>
      </c>
      <c r="C76" s="229" t="s">
        <v>74</v>
      </c>
      <c r="D76" s="229"/>
      <c r="E76" s="269">
        <v>80240</v>
      </c>
    </row>
    <row r="77" spans="2:5" ht="17.25" customHeight="1" x14ac:dyDescent="0.2">
      <c r="B77" s="229" t="s">
        <v>66</v>
      </c>
      <c r="C77" s="229" t="s">
        <v>67</v>
      </c>
      <c r="D77" s="229"/>
      <c r="E77" s="269">
        <v>-323947.56</v>
      </c>
    </row>
    <row r="78" spans="2:5" ht="17.25" customHeight="1" x14ac:dyDescent="0.2">
      <c r="B78" s="229" t="s">
        <v>382</v>
      </c>
      <c r="C78" s="229" t="s">
        <v>383</v>
      </c>
      <c r="D78" s="229"/>
      <c r="E78" s="273">
        <v>0</v>
      </c>
    </row>
    <row r="79" spans="2:5" ht="17.25" customHeight="1" thickBot="1" x14ac:dyDescent="0.25">
      <c r="B79" s="265" t="s">
        <v>152</v>
      </c>
      <c r="C79" s="265" t="s">
        <v>153</v>
      </c>
      <c r="D79" s="229"/>
      <c r="E79" s="267">
        <f>E80+E81</f>
        <v>59100.3</v>
      </c>
    </row>
    <row r="80" spans="2:5" ht="17.25" customHeight="1" x14ac:dyDescent="0.2">
      <c r="B80" s="229" t="s">
        <v>366</v>
      </c>
      <c r="C80" s="279" t="s">
        <v>368</v>
      </c>
      <c r="D80" s="229"/>
      <c r="E80" s="278">
        <v>0</v>
      </c>
    </row>
    <row r="81" spans="2:5" ht="17.25" customHeight="1" x14ac:dyDescent="0.2">
      <c r="B81" s="229" t="s">
        <v>100</v>
      </c>
      <c r="C81" s="229" t="s">
        <v>268</v>
      </c>
      <c r="D81" s="229"/>
      <c r="E81" s="278">
        <v>59100.3</v>
      </c>
    </row>
    <row r="82" spans="2:5" ht="17.25" customHeight="1" x14ac:dyDescent="0.2">
      <c r="B82" s="274"/>
      <c r="C82" s="279"/>
      <c r="D82" s="229"/>
      <c r="E82" s="269"/>
    </row>
    <row r="83" spans="2:5" ht="17.25" customHeight="1" thickBot="1" x14ac:dyDescent="0.25">
      <c r="B83" s="401">
        <v>2.2999999999999998</v>
      </c>
      <c r="C83" s="402" t="s">
        <v>154</v>
      </c>
      <c r="D83" s="402"/>
      <c r="E83" s="403">
        <f>E84+E89+E93+E99+E102+E106+E110+E114</f>
        <v>1045970.8800000001</v>
      </c>
    </row>
    <row r="84" spans="2:5" ht="17.25" customHeight="1" x14ac:dyDescent="0.2">
      <c r="B84" s="274" t="s">
        <v>155</v>
      </c>
      <c r="C84" s="265" t="s">
        <v>156</v>
      </c>
      <c r="D84" s="229"/>
      <c r="E84" s="273">
        <f>SUM(E85:E88)</f>
        <v>95986.31</v>
      </c>
    </row>
    <row r="85" spans="2:5" ht="17.25" customHeight="1" x14ac:dyDescent="0.2">
      <c r="B85" s="229" t="s">
        <v>50</v>
      </c>
      <c r="C85" s="229" t="s">
        <v>51</v>
      </c>
      <c r="D85" s="229"/>
      <c r="E85" s="273">
        <v>95986.31</v>
      </c>
    </row>
    <row r="86" spans="2:5" ht="17.25" customHeight="1" x14ac:dyDescent="0.2">
      <c r="B86" s="229" t="s">
        <v>72</v>
      </c>
      <c r="C86" s="229" t="s">
        <v>280</v>
      </c>
      <c r="D86" s="229"/>
      <c r="E86" s="273">
        <f t="shared" ref="E86:E88" si="0">SUM(E87:E90)</f>
        <v>0</v>
      </c>
    </row>
    <row r="87" spans="2:5" ht="17.25" customHeight="1" x14ac:dyDescent="0.2">
      <c r="B87" s="230" t="s">
        <v>81</v>
      </c>
      <c r="C87" s="229" t="s">
        <v>270</v>
      </c>
      <c r="D87" s="229"/>
      <c r="E87" s="273">
        <f t="shared" si="0"/>
        <v>0</v>
      </c>
    </row>
    <row r="88" spans="2:5" ht="17.25" customHeight="1" x14ac:dyDescent="0.2">
      <c r="B88" s="229" t="s">
        <v>104</v>
      </c>
      <c r="C88" s="229" t="s">
        <v>309</v>
      </c>
      <c r="D88" s="229"/>
      <c r="E88" s="273">
        <f t="shared" si="0"/>
        <v>0</v>
      </c>
    </row>
    <row r="89" spans="2:5" ht="17.25" customHeight="1" thickBot="1" x14ac:dyDescent="0.25">
      <c r="B89" s="265" t="s">
        <v>157</v>
      </c>
      <c r="C89" s="265" t="s">
        <v>158</v>
      </c>
      <c r="D89" s="229"/>
      <c r="E89" s="267">
        <f>SUM(E90:E92)</f>
        <v>0</v>
      </c>
    </row>
    <row r="90" spans="2:5" ht="17.25" customHeight="1" x14ac:dyDescent="0.2">
      <c r="B90" s="270" t="s">
        <v>82</v>
      </c>
      <c r="C90" s="229" t="s">
        <v>290</v>
      </c>
      <c r="D90" s="229"/>
      <c r="E90" s="278">
        <v>0</v>
      </c>
    </row>
    <row r="91" spans="2:5" ht="17.25" customHeight="1" x14ac:dyDescent="0.2">
      <c r="B91" s="274" t="s">
        <v>85</v>
      </c>
      <c r="C91" s="279" t="s">
        <v>92</v>
      </c>
      <c r="D91" s="229"/>
      <c r="E91" s="278">
        <v>0</v>
      </c>
    </row>
    <row r="92" spans="2:5" ht="17.25" customHeight="1" x14ac:dyDescent="0.2">
      <c r="B92" s="229" t="s">
        <v>42</v>
      </c>
      <c r="C92" s="229" t="s">
        <v>43</v>
      </c>
      <c r="D92" s="229"/>
      <c r="E92" s="278">
        <v>0</v>
      </c>
    </row>
    <row r="93" spans="2:5" ht="17.25" customHeight="1" thickBot="1" x14ac:dyDescent="0.25">
      <c r="B93" s="265" t="s">
        <v>159</v>
      </c>
      <c r="C93" s="265" t="s">
        <v>160</v>
      </c>
      <c r="D93" s="229"/>
      <c r="E93" s="267">
        <f>SUM(E94:E96)</f>
        <v>6026.53</v>
      </c>
    </row>
    <row r="94" spans="2:5" ht="17.25" customHeight="1" x14ac:dyDescent="0.2">
      <c r="B94" s="272" t="s">
        <v>281</v>
      </c>
      <c r="C94" s="274" t="s">
        <v>305</v>
      </c>
      <c r="D94" s="229"/>
      <c r="E94" s="278">
        <v>0</v>
      </c>
    </row>
    <row r="95" spans="2:5" ht="17.25" customHeight="1" x14ac:dyDescent="0.2">
      <c r="B95" s="229" t="s">
        <v>56</v>
      </c>
      <c r="C95" s="229" t="s">
        <v>57</v>
      </c>
      <c r="D95" s="229"/>
      <c r="E95" s="278">
        <v>2639.93</v>
      </c>
    </row>
    <row r="96" spans="2:5" ht="17.25" customHeight="1" x14ac:dyDescent="0.2">
      <c r="B96" s="229" t="s">
        <v>99</v>
      </c>
      <c r="C96" s="229" t="s">
        <v>111</v>
      </c>
      <c r="D96" s="229"/>
      <c r="E96" s="278">
        <v>3386.6</v>
      </c>
    </row>
    <row r="97" spans="2:5" ht="17.25" customHeight="1" x14ac:dyDescent="0.2">
      <c r="B97" s="230" t="s">
        <v>303</v>
      </c>
      <c r="C97" s="229" t="s">
        <v>304</v>
      </c>
      <c r="D97" s="229"/>
      <c r="E97" s="278">
        <v>0</v>
      </c>
    </row>
    <row r="98" spans="2:5" ht="17.25" customHeight="1" x14ac:dyDescent="0.2">
      <c r="B98" s="229" t="s">
        <v>252</v>
      </c>
      <c r="C98" s="229" t="s">
        <v>253</v>
      </c>
      <c r="D98" s="229"/>
      <c r="E98" s="278">
        <v>0</v>
      </c>
    </row>
    <row r="99" spans="2:5" ht="17.25" customHeight="1" thickBot="1" x14ac:dyDescent="0.25">
      <c r="B99" s="265" t="s">
        <v>161</v>
      </c>
      <c r="C99" s="265" t="s">
        <v>162</v>
      </c>
      <c r="D99" s="229"/>
      <c r="E99" s="267">
        <f>E100+E101</f>
        <v>660</v>
      </c>
    </row>
    <row r="100" spans="2:5" ht="17.25" customHeight="1" x14ac:dyDescent="0.2">
      <c r="B100" s="229" t="s">
        <v>87</v>
      </c>
      <c r="C100" s="274" t="s">
        <v>312</v>
      </c>
      <c r="D100" s="229"/>
      <c r="E100" s="278">
        <v>660</v>
      </c>
    </row>
    <row r="101" spans="2:5" ht="17.25" customHeight="1" x14ac:dyDescent="0.2">
      <c r="B101" s="229" t="s">
        <v>75</v>
      </c>
      <c r="C101" s="229" t="s">
        <v>273</v>
      </c>
      <c r="D101" s="229"/>
      <c r="E101" s="278">
        <v>0</v>
      </c>
    </row>
    <row r="102" spans="2:5" ht="17.25" customHeight="1" thickBot="1" x14ac:dyDescent="0.25">
      <c r="B102" s="265" t="s">
        <v>163</v>
      </c>
      <c r="C102" s="265" t="s">
        <v>164</v>
      </c>
      <c r="D102" s="229"/>
      <c r="E102" s="263">
        <f>SUM(E103:E105)</f>
        <v>1048.03</v>
      </c>
    </row>
    <row r="103" spans="2:5" ht="17.25" customHeight="1" x14ac:dyDescent="0.2">
      <c r="B103" s="229" t="s">
        <v>103</v>
      </c>
      <c r="C103" s="229" t="s">
        <v>264</v>
      </c>
      <c r="D103" s="229"/>
      <c r="E103" s="278">
        <v>0</v>
      </c>
    </row>
    <row r="104" spans="2:5" ht="17.25" customHeight="1" x14ac:dyDescent="0.2">
      <c r="B104" s="229" t="s">
        <v>83</v>
      </c>
      <c r="C104" s="229" t="s">
        <v>93</v>
      </c>
      <c r="D104" s="229"/>
      <c r="E104" s="278">
        <v>0</v>
      </c>
    </row>
    <row r="105" spans="2:5" ht="17.25" customHeight="1" x14ac:dyDescent="0.2">
      <c r="B105" s="229" t="s">
        <v>58</v>
      </c>
      <c r="C105" s="229" t="s">
        <v>59</v>
      </c>
      <c r="D105" s="229"/>
      <c r="E105" s="278">
        <v>1048.03</v>
      </c>
    </row>
    <row r="106" spans="2:5" ht="26.25" customHeight="1" thickBot="1" x14ac:dyDescent="0.25">
      <c r="B106" s="265" t="s">
        <v>166</v>
      </c>
      <c r="C106" s="280" t="s">
        <v>165</v>
      </c>
      <c r="D106" s="229"/>
      <c r="E106" s="263">
        <f>SUM(E107:E109)</f>
        <v>4434.99</v>
      </c>
    </row>
    <row r="107" spans="2:5" ht="17.25" customHeight="1" x14ac:dyDescent="0.2">
      <c r="B107" s="272" t="s">
        <v>101</v>
      </c>
      <c r="C107" s="274" t="s">
        <v>127</v>
      </c>
      <c r="D107" s="229"/>
      <c r="E107" s="278">
        <v>2450</v>
      </c>
    </row>
    <row r="108" spans="2:5" ht="17.25" customHeight="1" x14ac:dyDescent="0.2">
      <c r="B108" s="270" t="s">
        <v>260</v>
      </c>
      <c r="C108" s="229" t="s">
        <v>274</v>
      </c>
      <c r="D108" s="229"/>
      <c r="E108" s="278">
        <v>0</v>
      </c>
    </row>
    <row r="109" spans="2:5" ht="17.25" customHeight="1" x14ac:dyDescent="0.2">
      <c r="B109" s="229" t="s">
        <v>70</v>
      </c>
      <c r="C109" s="229" t="s">
        <v>88</v>
      </c>
      <c r="D109" s="229"/>
      <c r="E109" s="278">
        <v>1984.99</v>
      </c>
    </row>
    <row r="110" spans="2:5" ht="25.5" customHeight="1" thickBot="1" x14ac:dyDescent="0.25">
      <c r="B110" s="265" t="s">
        <v>167</v>
      </c>
      <c r="C110" s="280" t="s">
        <v>168</v>
      </c>
      <c r="D110" s="229"/>
      <c r="E110" s="263">
        <f>E111+E112</f>
        <v>20703.440000000002</v>
      </c>
    </row>
    <row r="111" spans="2:5" ht="17.25" customHeight="1" x14ac:dyDescent="0.2">
      <c r="B111" s="229" t="s">
        <v>54</v>
      </c>
      <c r="C111" s="229" t="s">
        <v>22</v>
      </c>
      <c r="D111" s="229"/>
      <c r="E111" s="278">
        <v>18018.2</v>
      </c>
    </row>
    <row r="112" spans="2:5" ht="17.25" customHeight="1" x14ac:dyDescent="0.2">
      <c r="B112" s="229" t="s">
        <v>77</v>
      </c>
      <c r="C112" s="229" t="s">
        <v>112</v>
      </c>
      <c r="D112" s="229"/>
      <c r="E112" s="278">
        <v>2685.24</v>
      </c>
    </row>
    <row r="113" spans="2:6" ht="24" customHeight="1" x14ac:dyDescent="0.2">
      <c r="B113" s="265" t="s">
        <v>169</v>
      </c>
      <c r="C113" s="280" t="s">
        <v>170</v>
      </c>
      <c r="D113" s="229"/>
    </row>
    <row r="114" spans="2:6" ht="17.25" customHeight="1" thickBot="1" x14ac:dyDescent="0.25">
      <c r="B114" s="265" t="s">
        <v>171</v>
      </c>
      <c r="C114" s="265" t="s">
        <v>172</v>
      </c>
      <c r="D114" s="229"/>
      <c r="E114" s="263">
        <f>SUM(E115:E122)</f>
        <v>917111.58000000007</v>
      </c>
    </row>
    <row r="115" spans="2:6" ht="17.25" customHeight="1" x14ac:dyDescent="0.2">
      <c r="B115" s="229" t="s">
        <v>60</v>
      </c>
      <c r="C115" s="229" t="s">
        <v>384</v>
      </c>
      <c r="D115" s="229"/>
      <c r="E115" s="278">
        <v>8778.69</v>
      </c>
    </row>
    <row r="116" spans="2:6" ht="24.75" customHeight="1" x14ac:dyDescent="0.2">
      <c r="B116" s="229" t="s">
        <v>84</v>
      </c>
      <c r="C116" s="281" t="s">
        <v>385</v>
      </c>
      <c r="D116" s="229"/>
      <c r="E116" s="278">
        <v>11354</v>
      </c>
    </row>
    <row r="117" spans="2:6" ht="17.25" customHeight="1" x14ac:dyDescent="0.2">
      <c r="B117" s="229" t="s">
        <v>261</v>
      </c>
      <c r="C117" s="229" t="s">
        <v>269</v>
      </c>
      <c r="D117" s="229"/>
      <c r="E117" s="278">
        <v>793255</v>
      </c>
    </row>
    <row r="118" spans="2:6" ht="17.25" customHeight="1" x14ac:dyDescent="0.2">
      <c r="B118" s="270" t="s">
        <v>262</v>
      </c>
      <c r="C118" s="229" t="s">
        <v>265</v>
      </c>
      <c r="D118" s="229"/>
      <c r="E118" s="278">
        <v>5360.68</v>
      </c>
    </row>
    <row r="119" spans="2:6" ht="17.25" customHeight="1" x14ac:dyDescent="0.2">
      <c r="B119" s="229" t="s">
        <v>71</v>
      </c>
      <c r="C119" s="229" t="s">
        <v>89</v>
      </c>
      <c r="D119" s="229"/>
      <c r="E119" s="278">
        <v>11417.79</v>
      </c>
    </row>
    <row r="120" spans="2:6" ht="17.25" customHeight="1" x14ac:dyDescent="0.2">
      <c r="B120" s="270" t="s">
        <v>320</v>
      </c>
      <c r="C120" s="229" t="s">
        <v>321</v>
      </c>
      <c r="D120" s="229"/>
      <c r="E120" s="278">
        <v>0</v>
      </c>
    </row>
    <row r="121" spans="2:6" ht="17.25" customHeight="1" x14ac:dyDescent="0.2">
      <c r="B121" s="229" t="s">
        <v>52</v>
      </c>
      <c r="C121" s="229" t="s">
        <v>53</v>
      </c>
      <c r="D121" s="229"/>
      <c r="E121" s="278">
        <v>83289</v>
      </c>
    </row>
    <row r="122" spans="2:6" ht="27" customHeight="1" x14ac:dyDescent="0.2">
      <c r="B122" s="229" t="s">
        <v>61</v>
      </c>
      <c r="C122" s="281" t="s">
        <v>62</v>
      </c>
      <c r="D122" s="281"/>
      <c r="E122" s="278">
        <v>3656.42</v>
      </c>
    </row>
    <row r="123" spans="2:6" ht="17.25" customHeight="1" x14ac:dyDescent="0.2">
      <c r="B123" s="229"/>
      <c r="C123" s="229"/>
      <c r="D123" s="229"/>
      <c r="E123" s="288"/>
    </row>
    <row r="124" spans="2:6" ht="22.5" customHeight="1" thickBot="1" x14ac:dyDescent="0.25">
      <c r="B124" s="401">
        <v>2.4</v>
      </c>
      <c r="C124" s="402" t="s">
        <v>174</v>
      </c>
      <c r="D124" s="402"/>
      <c r="E124" s="403">
        <f>E126+E128+E130+E131+E132</f>
        <v>3770240.8</v>
      </c>
    </row>
    <row r="125" spans="2:6" ht="23.25" customHeight="1" x14ac:dyDescent="0.2">
      <c r="B125" s="520" t="s">
        <v>175</v>
      </c>
      <c r="C125" s="265" t="s">
        <v>433</v>
      </c>
      <c r="D125" s="229"/>
      <c r="E125" s="269">
        <v>0</v>
      </c>
    </row>
    <row r="126" spans="2:6" ht="26.25" customHeight="1" x14ac:dyDescent="0.2">
      <c r="B126" s="520"/>
      <c r="C126" s="277" t="s">
        <v>434</v>
      </c>
      <c r="D126" s="229"/>
      <c r="E126" s="268">
        <f>E127</f>
        <v>150000</v>
      </c>
    </row>
    <row r="127" spans="2:6" ht="30.75" customHeight="1" x14ac:dyDescent="0.2">
      <c r="B127" s="230" t="s">
        <v>294</v>
      </c>
      <c r="C127" s="281" t="s">
        <v>302</v>
      </c>
      <c r="D127" s="229"/>
      <c r="E127" s="278">
        <v>150000</v>
      </c>
    </row>
    <row r="128" spans="2:6" ht="32.25" customHeight="1" x14ac:dyDescent="0.2">
      <c r="B128" s="279" t="s">
        <v>176</v>
      </c>
      <c r="C128" s="282" t="s">
        <v>297</v>
      </c>
      <c r="D128" s="229"/>
      <c r="E128" s="273">
        <f>E129</f>
        <v>3620240.8</v>
      </c>
      <c r="F128" s="20"/>
    </row>
    <row r="129" spans="2:7" ht="31.5" customHeight="1" x14ac:dyDescent="0.2">
      <c r="B129" s="279" t="s">
        <v>995</v>
      </c>
      <c r="C129" s="282" t="s">
        <v>297</v>
      </c>
      <c r="D129" s="229"/>
      <c r="E129" s="269">
        <f>1638138+1982102.8</f>
        <v>3620240.8</v>
      </c>
      <c r="F129" s="2"/>
      <c r="G129" s="20"/>
    </row>
    <row r="130" spans="2:7" ht="26.25" customHeight="1" x14ac:dyDescent="0.2">
      <c r="B130" s="279" t="s">
        <v>177</v>
      </c>
      <c r="C130" s="282" t="s">
        <v>298</v>
      </c>
      <c r="D130" s="229"/>
      <c r="E130" s="273">
        <f>SUM(E133)</f>
        <v>0</v>
      </c>
    </row>
    <row r="131" spans="2:7" ht="24" customHeight="1" x14ac:dyDescent="0.2">
      <c r="B131" s="279" t="s">
        <v>178</v>
      </c>
      <c r="C131" s="282" t="s">
        <v>299</v>
      </c>
      <c r="D131" s="229"/>
      <c r="E131" s="351">
        <v>0</v>
      </c>
    </row>
    <row r="132" spans="2:7" ht="26.25" customHeight="1" x14ac:dyDescent="0.2">
      <c r="B132" s="279" t="s">
        <v>179</v>
      </c>
      <c r="C132" s="282" t="s">
        <v>300</v>
      </c>
      <c r="D132" s="229"/>
      <c r="E132" s="351">
        <v>0</v>
      </c>
    </row>
    <row r="133" spans="2:7" ht="28.5" customHeight="1" x14ac:dyDescent="0.2">
      <c r="B133" s="279" t="s">
        <v>180</v>
      </c>
      <c r="C133" s="282" t="s">
        <v>301</v>
      </c>
      <c r="D133" s="229"/>
      <c r="E133" s="269">
        <v>0</v>
      </c>
    </row>
    <row r="134" spans="2:7" ht="17.25" customHeight="1" x14ac:dyDescent="0.2">
      <c r="B134" s="521" t="s">
        <v>256</v>
      </c>
      <c r="C134" s="265" t="s">
        <v>435</v>
      </c>
      <c r="D134" s="229"/>
      <c r="E134" s="269" t="s">
        <v>431</v>
      </c>
    </row>
    <row r="135" spans="2:7" ht="17.25" customHeight="1" x14ac:dyDescent="0.2">
      <c r="B135" s="521"/>
      <c r="C135" s="265" t="s">
        <v>257</v>
      </c>
      <c r="D135" s="229"/>
      <c r="E135" s="269" t="s">
        <v>431</v>
      </c>
    </row>
    <row r="136" spans="2:7" ht="17.25" customHeight="1" x14ac:dyDescent="0.2">
      <c r="B136" s="229" t="s">
        <v>254</v>
      </c>
      <c r="C136" s="229" t="s">
        <v>255</v>
      </c>
      <c r="D136" s="229"/>
      <c r="E136" s="269">
        <v>0</v>
      </c>
    </row>
    <row r="137" spans="2:7" ht="17.25" customHeight="1" thickBot="1" x14ac:dyDescent="0.25">
      <c r="B137" s="401">
        <v>2.5</v>
      </c>
      <c r="C137" s="402" t="s">
        <v>189</v>
      </c>
      <c r="D137" s="402"/>
      <c r="E137" s="403">
        <f>SUM(E138:E140)</f>
        <v>0</v>
      </c>
    </row>
    <row r="138" spans="2:7" ht="17.25" customHeight="1" x14ac:dyDescent="0.2">
      <c r="B138" s="520" t="s">
        <v>182</v>
      </c>
      <c r="C138" s="274" t="s">
        <v>436</v>
      </c>
      <c r="D138" s="229"/>
      <c r="E138" s="278">
        <v>0</v>
      </c>
    </row>
    <row r="139" spans="2:7" ht="17.25" customHeight="1" x14ac:dyDescent="0.2">
      <c r="B139" s="520"/>
      <c r="C139" s="274" t="s">
        <v>434</v>
      </c>
      <c r="D139" s="229"/>
      <c r="E139" s="278">
        <v>0</v>
      </c>
    </row>
    <row r="140" spans="2:7" ht="27.75" customHeight="1" x14ac:dyDescent="0.2">
      <c r="B140" s="270" t="s">
        <v>288</v>
      </c>
      <c r="C140" s="282" t="s">
        <v>289</v>
      </c>
      <c r="D140" s="229"/>
      <c r="E140" s="278">
        <v>0</v>
      </c>
    </row>
    <row r="141" spans="2:7" ht="17.25" customHeight="1" x14ac:dyDescent="0.2">
      <c r="B141" s="520" t="s">
        <v>183</v>
      </c>
      <c r="C141" s="274" t="s">
        <v>436</v>
      </c>
      <c r="D141" s="229"/>
      <c r="E141" s="273">
        <v>0</v>
      </c>
    </row>
    <row r="142" spans="2:7" ht="17.25" customHeight="1" x14ac:dyDescent="0.2">
      <c r="B142" s="520"/>
      <c r="C142" s="274" t="s">
        <v>437</v>
      </c>
      <c r="D142" s="229"/>
      <c r="E142" s="273">
        <v>0</v>
      </c>
    </row>
    <row r="143" spans="2:7" ht="17.25" customHeight="1" x14ac:dyDescent="0.2">
      <c r="B143" s="520" t="s">
        <v>184</v>
      </c>
      <c r="C143" s="274" t="s">
        <v>438</v>
      </c>
      <c r="D143" s="229"/>
      <c r="E143" s="269">
        <v>0</v>
      </c>
    </row>
    <row r="144" spans="2:7" ht="17.25" customHeight="1" thickBot="1" x14ac:dyDescent="0.25">
      <c r="B144" s="520"/>
      <c r="C144" s="274" t="s">
        <v>439</v>
      </c>
      <c r="D144" s="229"/>
      <c r="E144" s="267">
        <v>0</v>
      </c>
    </row>
    <row r="145" spans="2:5" ht="17.25" customHeight="1" x14ac:dyDescent="0.2">
      <c r="B145" s="520" t="s">
        <v>185</v>
      </c>
      <c r="C145" s="274" t="s">
        <v>440</v>
      </c>
      <c r="D145" s="229"/>
      <c r="E145" s="269">
        <v>0</v>
      </c>
    </row>
    <row r="146" spans="2:5" ht="17.25" customHeight="1" x14ac:dyDescent="0.2">
      <c r="B146" s="520"/>
      <c r="C146" s="274" t="s">
        <v>441</v>
      </c>
      <c r="D146" s="229"/>
      <c r="E146" s="269">
        <v>0</v>
      </c>
    </row>
    <row r="147" spans="2:5" ht="17.25" customHeight="1" x14ac:dyDescent="0.2">
      <c r="B147" s="520" t="s">
        <v>186</v>
      </c>
      <c r="C147" s="274" t="s">
        <v>438</v>
      </c>
      <c r="D147" s="229"/>
      <c r="E147" s="269" t="s">
        <v>431</v>
      </c>
    </row>
    <row r="148" spans="2:5" ht="17.25" customHeight="1" x14ac:dyDescent="0.2">
      <c r="B148" s="520"/>
      <c r="C148" s="274" t="s">
        <v>442</v>
      </c>
      <c r="D148" s="229"/>
      <c r="E148" s="269" t="s">
        <v>431</v>
      </c>
    </row>
    <row r="149" spans="2:5" ht="17.25" customHeight="1" x14ac:dyDescent="0.2">
      <c r="B149" s="520" t="s">
        <v>187</v>
      </c>
      <c r="C149" s="274" t="s">
        <v>436</v>
      </c>
      <c r="D149" s="229"/>
      <c r="E149" s="269" t="s">
        <v>431</v>
      </c>
    </row>
    <row r="150" spans="2:5" ht="17.25" customHeight="1" x14ac:dyDescent="0.2">
      <c r="B150" s="520"/>
      <c r="C150" s="274" t="s">
        <v>443</v>
      </c>
      <c r="D150" s="229"/>
      <c r="E150" s="269" t="s">
        <v>431</v>
      </c>
    </row>
    <row r="151" spans="2:5" ht="17.25" customHeight="1" x14ac:dyDescent="0.2">
      <c r="B151" s="520" t="s">
        <v>188</v>
      </c>
      <c r="C151" s="274" t="s">
        <v>438</v>
      </c>
      <c r="D151" s="229"/>
      <c r="E151" s="269" t="s">
        <v>431</v>
      </c>
    </row>
    <row r="152" spans="2:5" ht="17.25" customHeight="1" x14ac:dyDescent="0.2">
      <c r="B152" s="520"/>
      <c r="C152" s="274" t="s">
        <v>257</v>
      </c>
      <c r="D152" s="229"/>
      <c r="E152" s="269" t="s">
        <v>431</v>
      </c>
    </row>
    <row r="153" spans="2:5" ht="17.25" customHeight="1" thickBot="1" x14ac:dyDescent="0.25">
      <c r="B153" s="401">
        <v>2.6</v>
      </c>
      <c r="C153" s="402" t="s">
        <v>97</v>
      </c>
      <c r="D153" s="402"/>
      <c r="E153" s="403">
        <f>E154+E162+E164+E167+E176</f>
        <v>0</v>
      </c>
    </row>
    <row r="154" spans="2:5" ht="17.25" customHeight="1" x14ac:dyDescent="0.2">
      <c r="B154" s="265" t="s">
        <v>192</v>
      </c>
      <c r="C154" s="265" t="s">
        <v>191</v>
      </c>
      <c r="D154" s="265"/>
      <c r="E154" s="268">
        <f>SUM(E155:E157)</f>
        <v>0</v>
      </c>
    </row>
    <row r="155" spans="2:5" ht="17.25" customHeight="1" x14ac:dyDescent="0.2">
      <c r="B155" s="229" t="s">
        <v>105</v>
      </c>
      <c r="C155" s="229" t="s">
        <v>113</v>
      </c>
      <c r="D155" s="229"/>
      <c r="E155" s="278">
        <v>0</v>
      </c>
    </row>
    <row r="156" spans="2:5" ht="17.25" customHeight="1" x14ac:dyDescent="0.2">
      <c r="B156" s="229" t="s">
        <v>295</v>
      </c>
      <c r="C156" s="229" t="s">
        <v>296</v>
      </c>
      <c r="D156" s="229"/>
      <c r="E156" s="278">
        <v>0</v>
      </c>
    </row>
    <row r="157" spans="2:5" ht="17.25" customHeight="1" x14ac:dyDescent="0.2">
      <c r="B157" s="270" t="s">
        <v>114</v>
      </c>
      <c r="C157" s="274" t="s">
        <v>315</v>
      </c>
      <c r="D157" s="274"/>
      <c r="E157" s="278">
        <v>0</v>
      </c>
    </row>
    <row r="158" spans="2:5" ht="17.25" customHeight="1" x14ac:dyDescent="0.2">
      <c r="B158" s="270" t="s">
        <v>263</v>
      </c>
      <c r="C158" s="229" t="s">
        <v>266</v>
      </c>
      <c r="D158" s="229"/>
      <c r="E158" s="278">
        <v>0</v>
      </c>
    </row>
    <row r="159" spans="2:5" ht="31.5" customHeight="1" x14ac:dyDescent="0.2">
      <c r="B159" s="270" t="s">
        <v>386</v>
      </c>
      <c r="C159" s="281" t="s">
        <v>387</v>
      </c>
      <c r="D159" s="229"/>
      <c r="E159" s="278">
        <v>0</v>
      </c>
    </row>
    <row r="160" spans="2:5" ht="27.75" customHeight="1" x14ac:dyDescent="0.2">
      <c r="B160" s="354" t="s">
        <v>193</v>
      </c>
      <c r="C160" s="355" t="s">
        <v>194</v>
      </c>
      <c r="D160" s="356"/>
      <c r="E160" s="278">
        <v>0</v>
      </c>
    </row>
    <row r="161" spans="2:5" ht="21.75" customHeight="1" x14ac:dyDescent="0.2">
      <c r="B161" s="357" t="s">
        <v>388</v>
      </c>
      <c r="C161" s="357" t="s">
        <v>389</v>
      </c>
      <c r="D161" s="356"/>
      <c r="E161" s="278">
        <v>0</v>
      </c>
    </row>
    <row r="162" spans="2:5" ht="30" customHeight="1" thickBot="1" x14ac:dyDescent="0.25">
      <c r="B162" s="354" t="s">
        <v>195</v>
      </c>
      <c r="C162" s="355" t="s">
        <v>196</v>
      </c>
      <c r="D162" s="356"/>
      <c r="E162" s="263">
        <v>0</v>
      </c>
    </row>
    <row r="163" spans="2:5" ht="25.5" customHeight="1" x14ac:dyDescent="0.2">
      <c r="B163" s="279" t="s">
        <v>115</v>
      </c>
      <c r="C163" s="279" t="s">
        <v>116</v>
      </c>
      <c r="D163" s="229"/>
      <c r="E163" s="278">
        <v>0</v>
      </c>
    </row>
    <row r="164" spans="2:5" ht="26.25" customHeight="1" thickBot="1" x14ac:dyDescent="0.25">
      <c r="B164" s="265" t="s">
        <v>197</v>
      </c>
      <c r="C164" s="280" t="s">
        <v>198</v>
      </c>
      <c r="D164" s="229"/>
      <c r="E164" s="263">
        <f>SUM(E165:E166)</f>
        <v>0</v>
      </c>
    </row>
    <row r="165" spans="2:5" ht="17.25" customHeight="1" x14ac:dyDescent="0.2">
      <c r="B165" s="229" t="s">
        <v>282</v>
      </c>
      <c r="C165" s="229" t="s">
        <v>283</v>
      </c>
      <c r="D165" s="229"/>
      <c r="E165" s="269">
        <v>0</v>
      </c>
    </row>
    <row r="166" spans="2:5" ht="17.25" customHeight="1" x14ac:dyDescent="0.2">
      <c r="B166" s="229" t="s">
        <v>117</v>
      </c>
      <c r="C166" s="270" t="s">
        <v>118</v>
      </c>
      <c r="D166" s="229"/>
      <c r="E166" s="269">
        <v>0</v>
      </c>
    </row>
    <row r="167" spans="2:5" ht="17.25" customHeight="1" thickBot="1" x14ac:dyDescent="0.25">
      <c r="B167" s="265" t="s">
        <v>199</v>
      </c>
      <c r="C167" s="265" t="s">
        <v>200</v>
      </c>
      <c r="D167" s="229"/>
      <c r="E167" s="267">
        <f>SUM(E168:E172)</f>
        <v>0</v>
      </c>
    </row>
    <row r="168" spans="2:5" ht="17.25" customHeight="1" x14ac:dyDescent="0.2">
      <c r="B168" s="279" t="s">
        <v>119</v>
      </c>
      <c r="C168" s="279" t="s">
        <v>120</v>
      </c>
      <c r="D168" s="229"/>
      <c r="E168" s="278">
        <v>0</v>
      </c>
    </row>
    <row r="169" spans="2:5" ht="17.25" customHeight="1" x14ac:dyDescent="0.2">
      <c r="B169" s="279" t="s">
        <v>90</v>
      </c>
      <c r="C169" s="279" t="s">
        <v>91</v>
      </c>
      <c r="D169" s="229"/>
      <c r="E169" s="278">
        <v>0</v>
      </c>
    </row>
    <row r="170" spans="2:5" ht="17.25" customHeight="1" x14ac:dyDescent="0.2">
      <c r="B170" s="272" t="s">
        <v>316</v>
      </c>
      <c r="C170" s="274" t="s">
        <v>317</v>
      </c>
      <c r="D170" s="229"/>
      <c r="E170" s="273">
        <v>0</v>
      </c>
    </row>
    <row r="171" spans="2:5" ht="17.25" customHeight="1" x14ac:dyDescent="0.2">
      <c r="B171" s="230" t="s">
        <v>121</v>
      </c>
      <c r="C171" s="270" t="s">
        <v>122</v>
      </c>
      <c r="D171" s="229"/>
      <c r="E171" s="273">
        <v>0</v>
      </c>
    </row>
    <row r="172" spans="2:5" ht="17.25" customHeight="1" x14ac:dyDescent="0.2">
      <c r="B172" s="230" t="s">
        <v>355</v>
      </c>
      <c r="C172" s="270" t="s">
        <v>447</v>
      </c>
      <c r="D172" s="229"/>
      <c r="E172" s="273">
        <v>0</v>
      </c>
    </row>
    <row r="173" spans="2:5" ht="17.25" customHeight="1" x14ac:dyDescent="0.2">
      <c r="B173" s="279" t="s">
        <v>123</v>
      </c>
      <c r="C173" s="279" t="s">
        <v>124</v>
      </c>
      <c r="D173" s="279"/>
      <c r="E173" s="273">
        <v>0</v>
      </c>
    </row>
    <row r="174" spans="2:5" ht="17.25" customHeight="1" x14ac:dyDescent="0.2">
      <c r="B174" s="265" t="s">
        <v>201</v>
      </c>
      <c r="C174" s="265" t="s">
        <v>202</v>
      </c>
      <c r="D174" s="229"/>
      <c r="E174" s="273">
        <f>E175</f>
        <v>545141.78</v>
      </c>
    </row>
    <row r="175" spans="2:5" ht="17.25" customHeight="1" x14ac:dyDescent="0.2">
      <c r="B175" s="279" t="s">
        <v>998</v>
      </c>
      <c r="C175" s="279" t="s">
        <v>997</v>
      </c>
      <c r="D175" s="229"/>
      <c r="E175" s="269">
        <v>545141.78</v>
      </c>
    </row>
    <row r="176" spans="2:5" ht="17.25" customHeight="1" thickBot="1" x14ac:dyDescent="0.25">
      <c r="B176" s="279" t="s">
        <v>203</v>
      </c>
      <c r="C176" s="265" t="s">
        <v>207</v>
      </c>
      <c r="D176" s="229"/>
      <c r="E176" s="267">
        <f>SUM(E177)</f>
        <v>0</v>
      </c>
    </row>
    <row r="177" spans="2:5" ht="17.25" customHeight="1" x14ac:dyDescent="0.2">
      <c r="B177" s="230" t="s">
        <v>284</v>
      </c>
      <c r="C177" s="270" t="s">
        <v>285</v>
      </c>
      <c r="D177" s="229"/>
      <c r="E177" s="269">
        <v>0</v>
      </c>
    </row>
    <row r="178" spans="2:5" ht="17.25" customHeight="1" thickBot="1" x14ac:dyDescent="0.25">
      <c r="B178" s="279" t="s">
        <v>204</v>
      </c>
      <c r="C178" s="265" t="s">
        <v>206</v>
      </c>
      <c r="D178" s="229"/>
      <c r="E178" s="283">
        <v>0</v>
      </c>
    </row>
    <row r="179" spans="2:5" ht="24.75" customHeight="1" x14ac:dyDescent="0.2">
      <c r="B179" s="230" t="s">
        <v>286</v>
      </c>
      <c r="C179" s="270" t="s">
        <v>287</v>
      </c>
      <c r="D179" s="229"/>
      <c r="E179" s="273">
        <f>E180</f>
        <v>0</v>
      </c>
    </row>
    <row r="180" spans="2:5" ht="27" customHeight="1" x14ac:dyDescent="0.2">
      <c r="B180" s="279" t="s">
        <v>205</v>
      </c>
      <c r="C180" s="284" t="s">
        <v>208</v>
      </c>
      <c r="D180" s="229"/>
      <c r="E180" s="269">
        <v>0</v>
      </c>
    </row>
    <row r="181" spans="2:5" ht="17.25" customHeight="1" thickBot="1" x14ac:dyDescent="0.25">
      <c r="B181" s="401">
        <v>2.7</v>
      </c>
      <c r="C181" s="402" t="s">
        <v>216</v>
      </c>
      <c r="D181" s="402"/>
      <c r="E181" s="403" t="s">
        <v>431</v>
      </c>
    </row>
    <row r="182" spans="2:5" ht="17.25" customHeight="1" x14ac:dyDescent="0.2">
      <c r="B182" s="279" t="s">
        <v>210</v>
      </c>
      <c r="C182" s="279" t="s">
        <v>217</v>
      </c>
      <c r="D182" s="229"/>
      <c r="E182" s="269" t="s">
        <v>431</v>
      </c>
    </row>
    <row r="183" spans="2:5" ht="17.25" customHeight="1" x14ac:dyDescent="0.2">
      <c r="B183" s="279" t="s">
        <v>211</v>
      </c>
      <c r="C183" s="279" t="s">
        <v>218</v>
      </c>
      <c r="D183" s="229"/>
      <c r="E183" s="269" t="s">
        <v>431</v>
      </c>
    </row>
    <row r="184" spans="2:5" ht="17.25" customHeight="1" x14ac:dyDescent="0.2">
      <c r="B184" s="520" t="s">
        <v>212</v>
      </c>
      <c r="C184" s="279" t="s">
        <v>322</v>
      </c>
      <c r="D184" s="229"/>
      <c r="E184" s="273">
        <v>0</v>
      </c>
    </row>
    <row r="185" spans="2:5" ht="17.25" customHeight="1" x14ac:dyDescent="0.2">
      <c r="B185" s="520"/>
      <c r="C185" s="279" t="s">
        <v>323</v>
      </c>
      <c r="D185" s="229"/>
      <c r="E185" s="269" t="s">
        <v>431</v>
      </c>
    </row>
    <row r="186" spans="2:5" ht="40.5" customHeight="1" x14ac:dyDescent="0.2">
      <c r="B186" s="279" t="s">
        <v>213</v>
      </c>
      <c r="C186" s="281" t="s">
        <v>391</v>
      </c>
      <c r="D186" s="229"/>
      <c r="E186" s="269" t="s">
        <v>431</v>
      </c>
    </row>
    <row r="187" spans="2:5" ht="22.5" customHeight="1" thickBot="1" x14ac:dyDescent="0.25">
      <c r="B187" s="401">
        <v>2.8</v>
      </c>
      <c r="C187" s="402" t="s">
        <v>390</v>
      </c>
      <c r="D187" s="402"/>
      <c r="E187" s="403">
        <v>0</v>
      </c>
    </row>
    <row r="188" spans="2:5" ht="17.25" customHeight="1" x14ac:dyDescent="0.2">
      <c r="B188" s="279" t="s">
        <v>215</v>
      </c>
      <c r="C188" s="274" t="s">
        <v>230</v>
      </c>
      <c r="D188" s="229"/>
      <c r="E188" s="289">
        <v>0</v>
      </c>
    </row>
    <row r="189" spans="2:5" ht="17.25" customHeight="1" x14ac:dyDescent="0.2">
      <c r="B189" s="520" t="s">
        <v>221</v>
      </c>
      <c r="C189" s="274" t="s">
        <v>291</v>
      </c>
      <c r="D189" s="229"/>
      <c r="E189" s="522">
        <v>0</v>
      </c>
    </row>
    <row r="190" spans="2:5" ht="17.25" customHeight="1" x14ac:dyDescent="0.2">
      <c r="B190" s="520"/>
      <c r="C190" s="274" t="s">
        <v>292</v>
      </c>
      <c r="D190" s="229"/>
      <c r="E190" s="522"/>
    </row>
    <row r="191" spans="2:5" ht="17.25" customHeight="1" x14ac:dyDescent="0.2">
      <c r="B191" s="279"/>
      <c r="C191" s="274"/>
      <c r="D191" s="229"/>
      <c r="E191" s="269" t="s">
        <v>431</v>
      </c>
    </row>
    <row r="192" spans="2:5" ht="17.25" customHeight="1" thickBot="1" x14ac:dyDescent="0.25">
      <c r="B192" s="401">
        <v>2.9</v>
      </c>
      <c r="C192" s="402" t="s">
        <v>235</v>
      </c>
      <c r="D192" s="402"/>
      <c r="E192" s="403">
        <v>0</v>
      </c>
    </row>
    <row r="193" spans="2:7" ht="17.25" customHeight="1" x14ac:dyDescent="0.2">
      <c r="B193" s="520" t="s">
        <v>223</v>
      </c>
      <c r="C193" s="274" t="s">
        <v>324</v>
      </c>
      <c r="D193" s="274"/>
      <c r="E193" s="289">
        <v>0</v>
      </c>
    </row>
    <row r="194" spans="2:7" ht="17.25" customHeight="1" x14ac:dyDescent="0.2">
      <c r="B194" s="520"/>
      <c r="C194" s="274" t="s">
        <v>325</v>
      </c>
      <c r="D194" s="274"/>
      <c r="E194" s="269"/>
    </row>
    <row r="195" spans="2:7" x14ac:dyDescent="0.2">
      <c r="B195" s="520" t="s">
        <v>224</v>
      </c>
      <c r="C195" s="274" t="s">
        <v>326</v>
      </c>
      <c r="D195" s="274"/>
      <c r="E195" s="269" t="s">
        <v>431</v>
      </c>
    </row>
    <row r="196" spans="2:7" x14ac:dyDescent="0.2">
      <c r="B196" s="520"/>
      <c r="C196" s="274" t="s">
        <v>327</v>
      </c>
      <c r="D196" s="274"/>
      <c r="E196" s="523" t="s">
        <v>431</v>
      </c>
    </row>
    <row r="197" spans="2:7" x14ac:dyDescent="0.2">
      <c r="B197" s="520" t="s">
        <v>225</v>
      </c>
      <c r="C197" s="274" t="s">
        <v>328</v>
      </c>
      <c r="D197" s="274"/>
      <c r="E197" s="523"/>
    </row>
    <row r="198" spans="2:7" ht="18" customHeight="1" x14ac:dyDescent="0.2">
      <c r="B198" s="520"/>
      <c r="C198" s="274" t="s">
        <v>329</v>
      </c>
      <c r="D198" s="274"/>
      <c r="E198" s="523" t="s">
        <v>431</v>
      </c>
    </row>
    <row r="199" spans="2:7" x14ac:dyDescent="0.2">
      <c r="B199" s="285"/>
      <c r="C199" s="274"/>
      <c r="D199" s="274"/>
      <c r="E199" s="523"/>
    </row>
    <row r="200" spans="2:7" ht="18" customHeight="1" x14ac:dyDescent="0.25">
      <c r="B200" s="277" t="s">
        <v>293</v>
      </c>
      <c r="C200" s="277"/>
      <c r="D200" s="277"/>
      <c r="E200" s="358">
        <f>E83+E41+E22+E137+E124+E153+E174</f>
        <v>50343808.270000003</v>
      </c>
      <c r="F200" s="353"/>
    </row>
    <row r="201" spans="2:7" ht="21.75" customHeight="1" thickBot="1" x14ac:dyDescent="0.3">
      <c r="B201" s="293" t="s">
        <v>444</v>
      </c>
      <c r="C201" s="293"/>
      <c r="D201" s="293"/>
      <c r="E201" s="294">
        <f>E18-E200</f>
        <v>-10452395.5</v>
      </c>
      <c r="F201" s="353"/>
      <c r="G201" s="20"/>
    </row>
    <row r="202" spans="2:7" ht="13.5" thickTop="1" x14ac:dyDescent="0.2">
      <c r="B202" s="228"/>
      <c r="C202" s="286"/>
      <c r="D202" s="286"/>
    </row>
    <row r="203" spans="2:7" x14ac:dyDescent="0.2">
      <c r="B203" s="228"/>
      <c r="C203" s="276"/>
      <c r="D203" s="276"/>
    </row>
    <row r="204" spans="2:7" ht="12.75" customHeight="1" x14ac:dyDescent="0.2">
      <c r="B204" s="298"/>
      <c r="C204" s="298"/>
      <c r="D204" s="298"/>
      <c r="E204" s="298"/>
    </row>
    <row r="205" spans="2:7" x14ac:dyDescent="0.2">
      <c r="B205" s="231"/>
      <c r="C205" s="59" t="s">
        <v>7</v>
      </c>
      <c r="D205" s="514" t="s">
        <v>8</v>
      </c>
      <c r="E205" s="514"/>
    </row>
    <row r="206" spans="2:7" x14ac:dyDescent="0.2">
      <c r="B206" s="231"/>
      <c r="C206" s="231"/>
      <c r="D206" s="231"/>
      <c r="E206" s="250"/>
    </row>
    <row r="207" spans="2:7" x14ac:dyDescent="0.2">
      <c r="B207" s="228"/>
      <c r="C207" s="231"/>
      <c r="D207" s="231"/>
      <c r="E207" s="250"/>
    </row>
    <row r="208" spans="2:7" x14ac:dyDescent="0.2">
      <c r="B208" s="228"/>
      <c r="C208" s="59"/>
      <c r="D208" s="29"/>
      <c r="E208" s="250"/>
    </row>
    <row r="209" spans="2:5" ht="19.5" customHeight="1" x14ac:dyDescent="0.2">
      <c r="C209" s="58" t="s">
        <v>457</v>
      </c>
      <c r="D209" s="514" t="s">
        <v>636</v>
      </c>
      <c r="E209" s="514"/>
    </row>
    <row r="210" spans="2:5" x14ac:dyDescent="0.2">
      <c r="C210" s="58" t="s">
        <v>458</v>
      </c>
      <c r="D210" s="514" t="s">
        <v>451</v>
      </c>
      <c r="E210" s="514"/>
    </row>
    <row r="212" spans="2:5" x14ac:dyDescent="0.2">
      <c r="B212" s="287"/>
    </row>
  </sheetData>
  <mergeCells count="27">
    <mergeCell ref="D205:E205"/>
    <mergeCell ref="D209:E209"/>
    <mergeCell ref="D210:E210"/>
    <mergeCell ref="B193:B194"/>
    <mergeCell ref="B195:B196"/>
    <mergeCell ref="E196:E197"/>
    <mergeCell ref="B197:B198"/>
    <mergeCell ref="E198:E199"/>
    <mergeCell ref="B151:B152"/>
    <mergeCell ref="B184:B185"/>
    <mergeCell ref="B189:B190"/>
    <mergeCell ref="E189:E190"/>
    <mergeCell ref="B145:B146"/>
    <mergeCell ref="B147:B148"/>
    <mergeCell ref="B149:B150"/>
    <mergeCell ref="B138:B139"/>
    <mergeCell ref="B141:B142"/>
    <mergeCell ref="B143:B144"/>
    <mergeCell ref="C11:E11"/>
    <mergeCell ref="B125:B126"/>
    <mergeCell ref="B134:B135"/>
    <mergeCell ref="C10:E10"/>
    <mergeCell ref="C5:E5"/>
    <mergeCell ref="C6:E6"/>
    <mergeCell ref="C7:E7"/>
    <mergeCell ref="C8:E8"/>
    <mergeCell ref="C9:E9"/>
  </mergeCells>
  <phoneticPr fontId="61" type="noConversion"/>
  <pageMargins left="0.7" right="0.7" top="0.75" bottom="0.75" header="0.3" footer="0.3"/>
  <pageSetup scale="89" fitToHeight="0" orientation="portrait" r:id="rId1"/>
  <ignoredErrors>
    <ignoredError sqref="E164 E106 E93 E137 E167 E154 E70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48"/>
  <sheetViews>
    <sheetView tabSelected="1" topLeftCell="A31" workbookViewId="0">
      <selection activeCell="K24" sqref="K24"/>
    </sheetView>
  </sheetViews>
  <sheetFormatPr baseColWidth="10" defaultColWidth="9.140625" defaultRowHeight="12.75" x14ac:dyDescent="0.2"/>
  <cols>
    <col min="1" max="1" width="27.85546875" customWidth="1"/>
    <col min="2" max="2" width="13" customWidth="1"/>
    <col min="3" max="3" width="12.28515625" customWidth="1"/>
    <col min="4" max="4" width="5" customWidth="1"/>
    <col min="5" max="5" width="12.7109375" customWidth="1"/>
    <col min="7" max="7" width="19" customWidth="1"/>
  </cols>
  <sheetData>
    <row r="1" spans="1:8" ht="19.5" customHeight="1" x14ac:dyDescent="0.2">
      <c r="A1" s="7"/>
      <c r="B1" s="7"/>
      <c r="C1" s="7"/>
    </row>
    <row r="2" spans="1:8" ht="19.5" customHeight="1" x14ac:dyDescent="0.2">
      <c r="A2" s="19"/>
      <c r="B2" s="349"/>
      <c r="C2" s="349"/>
    </row>
    <row r="3" spans="1:8" ht="19.5" customHeight="1" x14ac:dyDescent="0.2">
      <c r="A3" s="19"/>
      <c r="B3" s="349"/>
      <c r="C3" s="349"/>
    </row>
    <row r="4" spans="1:8" ht="19.5" customHeight="1" x14ac:dyDescent="0.2"/>
    <row r="5" spans="1:8" ht="15" x14ac:dyDescent="0.25">
      <c r="A5" s="451"/>
      <c r="B5" s="451"/>
      <c r="C5" s="451"/>
      <c r="D5" s="451"/>
      <c r="E5" s="451"/>
      <c r="F5" s="576"/>
      <c r="G5" s="576"/>
      <c r="H5" s="451"/>
    </row>
    <row r="6" spans="1:8" ht="15" customHeight="1" x14ac:dyDescent="0.25">
      <c r="A6" s="584" t="s">
        <v>509</v>
      </c>
      <c r="B6" s="584"/>
      <c r="C6" s="584"/>
      <c r="D6" s="584"/>
      <c r="E6" s="584"/>
      <c r="F6" s="584"/>
      <c r="G6" s="584"/>
      <c r="H6" s="451"/>
    </row>
    <row r="7" spans="1:8" ht="15" customHeight="1" x14ac:dyDescent="0.25">
      <c r="A7" s="577" t="s">
        <v>10</v>
      </c>
      <c r="B7" s="577"/>
      <c r="C7" s="577"/>
      <c r="D7" s="577"/>
      <c r="E7" s="577"/>
      <c r="F7" s="577"/>
      <c r="G7" s="577"/>
      <c r="H7" s="451"/>
    </row>
    <row r="8" spans="1:8" ht="18" x14ac:dyDescent="0.25">
      <c r="A8" s="578" t="s">
        <v>510</v>
      </c>
      <c r="B8" s="578"/>
      <c r="C8" s="578"/>
      <c r="D8" s="578"/>
      <c r="E8" s="578"/>
      <c r="F8" s="578"/>
      <c r="G8" s="578"/>
      <c r="H8" s="451"/>
    </row>
    <row r="9" spans="1:8" ht="15.75" x14ac:dyDescent="0.25">
      <c r="A9" s="579" t="s">
        <v>12</v>
      </c>
      <c r="B9" s="579"/>
      <c r="C9" s="579"/>
      <c r="D9" s="579"/>
      <c r="E9" s="579"/>
      <c r="F9" s="579"/>
      <c r="G9" s="579"/>
      <c r="H9" s="451"/>
    </row>
    <row r="10" spans="1:8" ht="15.75" x14ac:dyDescent="0.25">
      <c r="A10" s="580" t="s">
        <v>511</v>
      </c>
      <c r="B10" s="580"/>
      <c r="C10" s="580"/>
      <c r="D10" s="580"/>
      <c r="E10" s="580"/>
      <c r="F10" s="580"/>
      <c r="G10" s="580"/>
      <c r="H10" s="451"/>
    </row>
    <row r="11" spans="1:8" ht="15.75" x14ac:dyDescent="0.25">
      <c r="A11" s="581" t="s">
        <v>512</v>
      </c>
      <c r="B11" s="581"/>
      <c r="C11" s="581"/>
      <c r="D11" s="581"/>
      <c r="E11" s="581"/>
      <c r="F11" s="581"/>
      <c r="G11" s="581"/>
      <c r="H11" s="451"/>
    </row>
    <row r="12" spans="1:8" ht="15.75" x14ac:dyDescent="0.25">
      <c r="A12" s="581" t="s">
        <v>513</v>
      </c>
      <c r="B12" s="581"/>
      <c r="C12" s="581"/>
      <c r="D12" s="581"/>
      <c r="E12" s="581"/>
      <c r="F12" s="581"/>
      <c r="G12" s="581"/>
      <c r="H12" s="451"/>
    </row>
    <row r="13" spans="1:8" ht="15.75" x14ac:dyDescent="0.25">
      <c r="A13" s="581" t="s">
        <v>929</v>
      </c>
      <c r="B13" s="581"/>
      <c r="C13" s="581"/>
      <c r="D13" s="581"/>
      <c r="E13" s="581"/>
      <c r="F13" s="581"/>
      <c r="G13" s="581"/>
      <c r="H13" s="451"/>
    </row>
    <row r="14" spans="1:8" ht="15.75" x14ac:dyDescent="0.25">
      <c r="A14" s="452"/>
      <c r="B14" s="452"/>
      <c r="C14" s="452"/>
      <c r="D14" s="452"/>
      <c r="E14" s="452"/>
      <c r="F14" s="452"/>
      <c r="G14" s="452"/>
      <c r="H14" s="451"/>
    </row>
    <row r="15" spans="1:8" ht="15.75" x14ac:dyDescent="0.25">
      <c r="A15" s="452"/>
      <c r="B15" s="452"/>
      <c r="C15" s="452"/>
      <c r="D15" s="452"/>
      <c r="E15" s="452"/>
      <c r="F15" s="452"/>
      <c r="G15" s="452"/>
      <c r="H15" s="451"/>
    </row>
    <row r="16" spans="1:8" ht="15" x14ac:dyDescent="0.25">
      <c r="A16" s="453" t="s">
        <v>930</v>
      </c>
      <c r="B16" s="453"/>
      <c r="C16" s="453"/>
      <c r="D16" s="453"/>
      <c r="E16" s="454"/>
      <c r="F16" s="455" t="s">
        <v>514</v>
      </c>
      <c r="G16" s="404">
        <v>4082.96</v>
      </c>
      <c r="H16" s="451"/>
    </row>
    <row r="17" spans="1:8" ht="15" x14ac:dyDescent="0.25">
      <c r="A17" s="453"/>
      <c r="B17" s="453"/>
      <c r="C17" s="453"/>
      <c r="D17" s="453"/>
      <c r="E17" s="455"/>
      <c r="F17" s="582"/>
      <c r="G17" s="582"/>
      <c r="H17" s="451"/>
    </row>
    <row r="18" spans="1:8" ht="15" x14ac:dyDescent="0.25">
      <c r="A18" s="453" t="s">
        <v>515</v>
      </c>
      <c r="B18" s="453"/>
      <c r="C18" s="453"/>
      <c r="D18" s="453"/>
      <c r="E18" s="455"/>
      <c r="F18" s="455"/>
      <c r="G18" s="456" t="s">
        <v>527</v>
      </c>
      <c r="H18" s="451"/>
    </row>
    <row r="19" spans="1:8" ht="15" x14ac:dyDescent="0.25">
      <c r="A19" s="453"/>
      <c r="B19" s="453"/>
      <c r="C19" s="453"/>
      <c r="D19" s="453"/>
      <c r="E19" s="455"/>
      <c r="F19" s="582"/>
      <c r="G19" s="582"/>
      <c r="H19" s="451"/>
    </row>
    <row r="20" spans="1:8" ht="15" x14ac:dyDescent="0.25">
      <c r="A20" s="453"/>
      <c r="B20" s="453"/>
      <c r="C20" s="453"/>
      <c r="D20" s="453"/>
      <c r="E20" s="455"/>
      <c r="F20" s="582" t="s">
        <v>44</v>
      </c>
      <c r="G20" s="582"/>
      <c r="H20" s="451"/>
    </row>
    <row r="21" spans="1:8" ht="15.75" thickBot="1" x14ac:dyDescent="0.3">
      <c r="A21" s="457" t="s">
        <v>931</v>
      </c>
      <c r="B21" s="453"/>
      <c r="C21" s="453"/>
      <c r="D21" s="453"/>
      <c r="E21" s="455"/>
      <c r="F21" s="455"/>
      <c r="G21" s="458">
        <v>4082.96</v>
      </c>
      <c r="H21" s="451"/>
    </row>
    <row r="22" spans="1:8" ht="15.75" thickTop="1" x14ac:dyDescent="0.25">
      <c r="A22" s="453"/>
      <c r="B22" s="453"/>
      <c r="C22" s="453"/>
      <c r="D22" s="453"/>
      <c r="E22" s="455"/>
      <c r="F22" s="582"/>
      <c r="G22" s="582"/>
      <c r="H22" s="451"/>
    </row>
    <row r="23" spans="1:8" ht="15" x14ac:dyDescent="0.25">
      <c r="A23" s="453"/>
      <c r="B23" s="453"/>
      <c r="C23" s="453"/>
      <c r="D23" s="453"/>
      <c r="E23" s="455"/>
      <c r="F23" s="582"/>
      <c r="G23" s="582"/>
      <c r="H23" s="451"/>
    </row>
    <row r="24" spans="1:8" ht="15" x14ac:dyDescent="0.25">
      <c r="A24" s="453" t="s">
        <v>932</v>
      </c>
      <c r="B24" s="457"/>
      <c r="C24" s="457"/>
      <c r="D24" s="457"/>
      <c r="E24" s="455"/>
      <c r="F24" s="455"/>
      <c r="G24" s="459">
        <v>95247.62</v>
      </c>
      <c r="H24" s="451"/>
    </row>
    <row r="25" spans="1:8" ht="15" x14ac:dyDescent="0.25">
      <c r="A25" s="453" t="s">
        <v>516</v>
      </c>
      <c r="B25" s="453"/>
      <c r="C25" s="453"/>
      <c r="D25" s="457"/>
      <c r="E25" s="455"/>
      <c r="F25" s="455"/>
      <c r="G25" s="459">
        <v>5333784.74</v>
      </c>
      <c r="H25" s="451"/>
    </row>
    <row r="26" spans="1:8" ht="15" x14ac:dyDescent="0.25">
      <c r="A26" s="453" t="s">
        <v>517</v>
      </c>
      <c r="B26" s="453"/>
      <c r="C26" s="453"/>
      <c r="D26" s="457"/>
      <c r="E26" s="455"/>
      <c r="F26" s="455"/>
      <c r="G26" s="459">
        <v>5333784.74</v>
      </c>
      <c r="H26" s="451"/>
    </row>
    <row r="27" spans="1:8" ht="15" x14ac:dyDescent="0.25">
      <c r="A27" s="453"/>
      <c r="B27" s="453"/>
      <c r="C27" s="453"/>
      <c r="D27" s="457"/>
      <c r="E27" s="455"/>
      <c r="F27" s="582"/>
      <c r="G27" s="582"/>
      <c r="H27" s="451"/>
    </row>
    <row r="28" spans="1:8" ht="15" x14ac:dyDescent="0.25">
      <c r="A28" s="453" t="s">
        <v>518</v>
      </c>
      <c r="B28" s="453"/>
      <c r="C28" s="453"/>
      <c r="D28" s="457"/>
      <c r="E28" s="455"/>
      <c r="F28" s="455"/>
      <c r="G28" s="460">
        <v>5429032.3600000003</v>
      </c>
      <c r="H28" s="451"/>
    </row>
    <row r="29" spans="1:8" ht="15" x14ac:dyDescent="0.25">
      <c r="A29" s="453"/>
      <c r="B29" s="453"/>
      <c r="C29" s="453"/>
      <c r="D29" s="457"/>
      <c r="E29" s="455"/>
      <c r="F29" s="582"/>
      <c r="G29" s="582"/>
      <c r="H29" s="451"/>
    </row>
    <row r="30" spans="1:8" ht="15" x14ac:dyDescent="0.25">
      <c r="A30" s="453" t="s">
        <v>519</v>
      </c>
      <c r="B30" s="453"/>
      <c r="C30" s="453"/>
      <c r="D30" s="457"/>
      <c r="E30" s="455"/>
      <c r="F30" s="582"/>
      <c r="G30" s="582"/>
      <c r="H30" s="451"/>
    </row>
    <row r="31" spans="1:8" ht="15" x14ac:dyDescent="0.25">
      <c r="A31" s="453" t="s">
        <v>520</v>
      </c>
      <c r="B31" s="453"/>
      <c r="C31" s="453"/>
      <c r="D31" s="457"/>
      <c r="E31" s="455"/>
      <c r="F31" s="455"/>
      <c r="G31" s="459">
        <v>5424774.4000000004</v>
      </c>
      <c r="H31" s="451"/>
    </row>
    <row r="32" spans="1:8" ht="15" x14ac:dyDescent="0.25">
      <c r="A32" s="453" t="s">
        <v>521</v>
      </c>
      <c r="B32" s="453"/>
      <c r="C32" s="453"/>
      <c r="D32" s="457"/>
      <c r="E32" s="455"/>
      <c r="F32" s="455"/>
      <c r="G32" s="461">
        <v>175</v>
      </c>
      <c r="H32" s="451"/>
    </row>
    <row r="33" spans="1:8" ht="15" x14ac:dyDescent="0.25">
      <c r="A33" s="453" t="s">
        <v>522</v>
      </c>
      <c r="B33" s="453"/>
      <c r="C33" s="453"/>
      <c r="D33" s="457"/>
      <c r="E33" s="455"/>
      <c r="F33" s="455"/>
      <c r="G33" s="459">
        <v>5424949.4000000004</v>
      </c>
      <c r="H33" s="451"/>
    </row>
    <row r="34" spans="1:8" ht="15" x14ac:dyDescent="0.25">
      <c r="A34" s="457"/>
      <c r="B34" s="457"/>
      <c r="C34" s="457"/>
      <c r="D34" s="457"/>
      <c r="E34" s="455"/>
      <c r="F34" s="576"/>
      <c r="G34" s="576"/>
      <c r="H34" s="451"/>
    </row>
    <row r="35" spans="1:8" ht="15" x14ac:dyDescent="0.25">
      <c r="A35" s="457"/>
      <c r="B35" s="457"/>
      <c r="C35" s="457"/>
      <c r="D35" s="457"/>
      <c r="E35" s="455"/>
      <c r="F35" s="582"/>
      <c r="G35" s="582"/>
      <c r="H35" s="451"/>
    </row>
    <row r="36" spans="1:8" ht="15.75" thickBot="1" x14ac:dyDescent="0.3">
      <c r="A36" s="457" t="s">
        <v>933</v>
      </c>
      <c r="B36" s="457"/>
      <c r="C36" s="457"/>
      <c r="D36" s="457"/>
      <c r="E36" s="455"/>
      <c r="F36" s="455"/>
      <c r="G36" s="458">
        <v>4082.96</v>
      </c>
      <c r="H36" s="451"/>
    </row>
    <row r="37" spans="1:8" ht="15.75" thickTop="1" x14ac:dyDescent="0.25">
      <c r="A37" s="457"/>
      <c r="B37" s="457"/>
      <c r="C37" s="457"/>
      <c r="D37" s="457"/>
      <c r="E37" s="455"/>
      <c r="F37" s="582"/>
      <c r="G37" s="582"/>
      <c r="H37" s="451"/>
    </row>
    <row r="38" spans="1:8" ht="15" x14ac:dyDescent="0.25">
      <c r="A38" s="455"/>
      <c r="B38" s="455"/>
      <c r="C38" s="455"/>
      <c r="D38" s="455"/>
      <c r="E38" s="455"/>
      <c r="F38" s="582"/>
      <c r="G38" s="582"/>
      <c r="H38" s="451"/>
    </row>
    <row r="39" spans="1:8" ht="15" x14ac:dyDescent="0.25">
      <c r="A39" s="455"/>
      <c r="B39" s="455"/>
      <c r="C39" s="455"/>
      <c r="D39" s="455"/>
      <c r="E39" s="455"/>
      <c r="F39" s="582"/>
      <c r="G39" s="582"/>
      <c r="H39" s="451"/>
    </row>
    <row r="40" spans="1:8" ht="15" x14ac:dyDescent="0.25">
      <c r="A40" s="455"/>
      <c r="B40" s="455"/>
      <c r="C40" s="455"/>
      <c r="D40" s="455"/>
      <c r="E40" s="455"/>
      <c r="F40" s="582"/>
      <c r="G40" s="582"/>
      <c r="H40" s="451"/>
    </row>
    <row r="41" spans="1:8" ht="16.5" x14ac:dyDescent="0.35">
      <c r="A41" s="585" t="s">
        <v>523</v>
      </c>
      <c r="B41" s="585"/>
      <c r="C41" s="585"/>
      <c r="F41" s="586" t="s">
        <v>524</v>
      </c>
      <c r="G41" s="586"/>
      <c r="H41" s="451"/>
    </row>
    <row r="42" spans="1:8" ht="15" x14ac:dyDescent="0.25">
      <c r="A42" s="587" t="s">
        <v>525</v>
      </c>
      <c r="B42" s="587"/>
      <c r="C42" s="587"/>
      <c r="F42" s="588" t="s">
        <v>526</v>
      </c>
      <c r="G42" s="588"/>
      <c r="H42" s="451"/>
    </row>
    <row r="43" spans="1:8" ht="15" x14ac:dyDescent="0.25">
      <c r="A43" s="451"/>
      <c r="B43" s="451"/>
      <c r="C43" s="451"/>
      <c r="D43" s="451"/>
      <c r="E43" s="451"/>
      <c r="F43" s="576"/>
      <c r="G43" s="576"/>
      <c r="H43" s="451"/>
    </row>
    <row r="44" spans="1:8" ht="15" x14ac:dyDescent="0.25">
      <c r="A44" s="451"/>
      <c r="B44" s="451"/>
      <c r="C44" s="451"/>
      <c r="D44" s="451"/>
      <c r="E44" s="451"/>
      <c r="F44" s="576"/>
      <c r="G44" s="576"/>
      <c r="H44" s="451"/>
    </row>
    <row r="45" spans="1:8" ht="16.5" x14ac:dyDescent="0.35">
      <c r="A45" s="451"/>
      <c r="B45" s="451"/>
      <c r="C45" s="583"/>
      <c r="D45" s="583"/>
      <c r="E45" s="583"/>
      <c r="F45" s="583"/>
      <c r="G45" s="451"/>
      <c r="H45" s="451"/>
    </row>
    <row r="46" spans="1:8" ht="15" x14ac:dyDescent="0.25">
      <c r="A46" s="451"/>
      <c r="B46" s="451"/>
      <c r="C46" s="451"/>
      <c r="D46" s="451"/>
      <c r="E46" s="451"/>
      <c r="F46" s="576"/>
      <c r="G46" s="576"/>
      <c r="H46" s="451"/>
    </row>
    <row r="47" spans="1:8" ht="15" x14ac:dyDescent="0.25">
      <c r="A47" s="451"/>
      <c r="B47" s="451"/>
      <c r="C47" s="451"/>
      <c r="D47" s="451"/>
      <c r="E47" s="451"/>
      <c r="F47" s="451"/>
      <c r="G47" s="451"/>
      <c r="H47" s="451"/>
    </row>
    <row r="48" spans="1:8" ht="15" x14ac:dyDescent="0.25">
      <c r="A48" s="451"/>
      <c r="B48" s="451"/>
      <c r="C48" s="451"/>
      <c r="D48" s="451"/>
      <c r="E48" s="451"/>
      <c r="F48" s="576"/>
      <c r="G48" s="576"/>
      <c r="H48" s="451"/>
    </row>
  </sheetData>
  <mergeCells count="32">
    <mergeCell ref="F44:G44"/>
    <mergeCell ref="C45:F45"/>
    <mergeCell ref="F46:G46"/>
    <mergeCell ref="F48:G48"/>
    <mergeCell ref="A6:G6"/>
    <mergeCell ref="A41:C41"/>
    <mergeCell ref="F41:G41"/>
    <mergeCell ref="A42:C42"/>
    <mergeCell ref="F42:G42"/>
    <mergeCell ref="F43:G43"/>
    <mergeCell ref="F35:G35"/>
    <mergeCell ref="F37:G37"/>
    <mergeCell ref="F38:G38"/>
    <mergeCell ref="F39:G39"/>
    <mergeCell ref="F40:G40"/>
    <mergeCell ref="F23:G23"/>
    <mergeCell ref="F34:G34"/>
    <mergeCell ref="A13:G13"/>
    <mergeCell ref="F17:G17"/>
    <mergeCell ref="F19:G19"/>
    <mergeCell ref="F20:G20"/>
    <mergeCell ref="F22:G22"/>
    <mergeCell ref="A11:G11"/>
    <mergeCell ref="A12:G12"/>
    <mergeCell ref="F27:G27"/>
    <mergeCell ref="F29:G29"/>
    <mergeCell ref="F30:G30"/>
    <mergeCell ref="F5:G5"/>
    <mergeCell ref="A7:G7"/>
    <mergeCell ref="A8:G8"/>
    <mergeCell ref="A9:G9"/>
    <mergeCell ref="A10:G10"/>
  </mergeCells>
  <pageMargins left="0.7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1617" r:id="rId4">
          <objectPr defaultSize="0" autoPict="0" r:id="rId5">
            <anchor moveWithCells="1" sizeWithCells="1">
              <from>
                <xdr:col>3</xdr:col>
                <xdr:colOff>114300</xdr:colOff>
                <xdr:row>3</xdr:row>
                <xdr:rowOff>0</xdr:rowOff>
              </from>
              <to>
                <xdr:col>4</xdr:col>
                <xdr:colOff>19050</xdr:colOff>
                <xdr:row>4</xdr:row>
                <xdr:rowOff>0</xdr:rowOff>
              </to>
            </anchor>
          </objectPr>
        </oleObject>
      </mc:Choice>
      <mc:Fallback>
        <oleObject progId="Word.Picture.8" shapeId="11161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B216"/>
  <sheetViews>
    <sheetView topLeftCell="A195" zoomScale="80" zoomScaleNormal="80" workbookViewId="0">
      <selection activeCell="D208" sqref="D208"/>
    </sheetView>
  </sheetViews>
  <sheetFormatPr baseColWidth="10" defaultColWidth="11.42578125" defaultRowHeight="24.95" customHeight="1" x14ac:dyDescent="0.25"/>
  <cols>
    <col min="1" max="1" width="19" style="171" customWidth="1"/>
    <col min="2" max="2" width="50.140625" style="31" customWidth="1"/>
    <col min="3" max="3" width="19.42578125" style="50" customWidth="1"/>
    <col min="4" max="4" width="18.7109375" style="50" customWidth="1"/>
    <col min="5" max="5" width="22" style="31" customWidth="1"/>
    <col min="6" max="6" width="18.7109375" style="31" customWidth="1"/>
    <col min="7" max="7" width="18.7109375" style="64" customWidth="1"/>
    <col min="8" max="8" width="20.140625" style="1" customWidth="1"/>
    <col min="9" max="9" width="20.7109375" style="1" customWidth="1"/>
    <col min="10" max="16384" width="11.42578125" style="1"/>
  </cols>
  <sheetData>
    <row r="1" spans="1:1024 1027:2046 2049:3071 3074:5119 5122:6144 6147:7166 7169:8192 8195:9214 9217:10239 10242:12287 12290:13312 13315:14334 14337:15360 15363:16382" ht="22.5" customHeight="1" x14ac:dyDescent="0.25">
      <c r="B1" s="138"/>
    </row>
    <row r="2" spans="1:1024 1027:2046 2049:3071 3074:5119 5122:6144 6147:7166 7169:8192 8195:9214 9217:10239 10242:12287 12290:13312 13315:14334 14337:15360 15363:16382" ht="22.5" customHeight="1" x14ac:dyDescent="0.25">
      <c r="B2" s="138"/>
    </row>
    <row r="3" spans="1:1024 1027:2046 2049:3071 3074:5119 5122:6144 6147:7166 7169:8192 8195:9214 9217:10239 10242:12287 12290:13312 13315:14334 14337:15360 15363:16382" ht="22.5" customHeight="1" x14ac:dyDescent="0.25">
      <c r="B3" s="138"/>
    </row>
    <row r="4" spans="1:1024 1027:2046 2049:3071 3074:5119 5122:6144 6147:7166 7169:8192 8195:9214 9217:10239 10242:12287 12290:13312 13315:14334 14337:15360 15363:16382" ht="22.5" customHeight="1" x14ac:dyDescent="0.25">
      <c r="A4" s="526" t="s">
        <v>9</v>
      </c>
      <c r="B4" s="526"/>
      <c r="C4" s="526"/>
      <c r="D4" s="526"/>
      <c r="E4" s="526"/>
      <c r="F4" s="526"/>
      <c r="G4" s="526"/>
    </row>
    <row r="5" spans="1:1024 1027:2046 2049:3071 3074:5119 5122:6144 6147:7166 7169:8192 8195:9214 9217:10239 10242:12287 12290:13312 13315:14334 14337:15360 15363:16382" s="97" customFormat="1" ht="21" customHeight="1" x14ac:dyDescent="0.3">
      <c r="A5" s="525" t="s">
        <v>10</v>
      </c>
      <c r="B5" s="525"/>
      <c r="C5" s="525"/>
      <c r="D5" s="525"/>
      <c r="E5" s="525"/>
      <c r="F5" s="525"/>
      <c r="G5" s="525"/>
    </row>
    <row r="6" spans="1:1024 1027:2046 2049:3071 3074:5119 5122:6144 6147:7166 7169:8192 8195:9214 9217:10239 10242:12287 12290:13312 13315:14334 14337:15360 15363:16382" s="97" customFormat="1" ht="18" customHeight="1" x14ac:dyDescent="0.3">
      <c r="A6" s="527" t="s">
        <v>11</v>
      </c>
      <c r="B6" s="527"/>
      <c r="C6" s="527"/>
      <c r="D6" s="527"/>
      <c r="E6" s="527"/>
      <c r="F6" s="527"/>
      <c r="G6" s="527"/>
    </row>
    <row r="7" spans="1:1024 1027:2046 2049:3071 3074:5119 5122:6144 6147:7166 7169:8192 8195:9214 9217:10239 10242:12287 12290:13312 13315:14334 14337:15360 15363:16382" s="97" customFormat="1" ht="18" customHeight="1" x14ac:dyDescent="0.3">
      <c r="A7" s="525" t="s">
        <v>12</v>
      </c>
      <c r="B7" s="525"/>
      <c r="C7" s="525"/>
      <c r="D7" s="525"/>
      <c r="E7" s="525"/>
      <c r="F7" s="525"/>
      <c r="G7" s="525"/>
    </row>
    <row r="8" spans="1:1024 1027:2046 2049:3071 3074:5119 5122:6144 6147:7166 7169:8192 8195:9214 9217:10239 10242:12287 12290:13312 13315:14334 14337:15360 15363:16382" s="97" customFormat="1" ht="18" customHeight="1" x14ac:dyDescent="0.3">
      <c r="A8" s="525" t="s">
        <v>251</v>
      </c>
      <c r="B8" s="525"/>
      <c r="C8" s="525"/>
      <c r="D8" s="525"/>
      <c r="E8" s="525"/>
      <c r="F8" s="525"/>
      <c r="G8" s="525"/>
    </row>
    <row r="9" spans="1:1024 1027:2046 2049:3071 3074:5119 5122:6144 6147:7166 7169:8192 8195:9214 9217:10239 10242:12287 12290:13312 13315:14334 14337:15360 15363:16382" s="97" customFormat="1" ht="18" customHeight="1" x14ac:dyDescent="0.3">
      <c r="A9" s="525" t="s">
        <v>996</v>
      </c>
      <c r="B9" s="525"/>
      <c r="C9" s="525"/>
      <c r="D9" s="525"/>
      <c r="E9" s="525"/>
      <c r="F9" s="525"/>
      <c r="G9" s="525"/>
      <c r="H9" s="396"/>
    </row>
    <row r="10" spans="1:1024 1027:2046 2049:3071 3074:5119 5122:6144 6147:7166 7169:8192 8195:9214 9217:10239 10242:12287 12290:13312 13315:14334 14337:15360 15363:16382" s="97" customFormat="1" ht="18" customHeight="1" x14ac:dyDescent="0.3">
      <c r="A10" s="525" t="s">
        <v>16</v>
      </c>
      <c r="B10" s="525"/>
      <c r="C10" s="525"/>
      <c r="D10" s="525"/>
      <c r="E10" s="525"/>
      <c r="F10" s="525"/>
      <c r="G10" s="525"/>
    </row>
    <row r="11" spans="1:1024 1027:2046 2049:3071 3074:5119 5122:6144 6147:7166 7169:8192 8195:9214 9217:10239 10242:12287 12290:13312 13315:14334 14337:15360 15363:16382" s="97" customFormat="1" ht="30" customHeight="1" x14ac:dyDescent="0.3">
      <c r="A11" s="488"/>
      <c r="B11" s="497"/>
      <c r="C11" s="488"/>
      <c r="D11" s="488"/>
      <c r="E11" s="507"/>
      <c r="F11" s="488"/>
      <c r="G11" s="488"/>
    </row>
    <row r="12" spans="1:1024 1027:2046 2049:3071 3074:5119 5122:6144 6147:7166 7169:8192 8195:9214 9217:10239 10242:12287 12290:13312 13315:14334 14337:15360 15363:16382" ht="27" customHeight="1" x14ac:dyDescent="0.25">
      <c r="A12" s="489"/>
      <c r="B12" s="139"/>
      <c r="C12" s="217"/>
      <c r="D12" s="64"/>
      <c r="E12" s="507"/>
      <c r="F12" s="498"/>
      <c r="G12" s="41"/>
    </row>
    <row r="13" spans="1:1024 1027:2046 2049:3071 3074:5119 5122:6144 6147:7166 7169:8192 8195:9214 9217:10239 10242:12287 12290:13312 13315:14334 14337:15360 15363:16382" ht="69.75" customHeight="1" x14ac:dyDescent="0.3">
      <c r="A13" s="172" t="s">
        <v>14</v>
      </c>
      <c r="B13" s="137" t="s">
        <v>17</v>
      </c>
      <c r="C13" s="257" t="s">
        <v>23</v>
      </c>
      <c r="D13" s="257" t="s">
        <v>45</v>
      </c>
      <c r="E13" s="103" t="s">
        <v>18</v>
      </c>
      <c r="F13" s="104" t="s">
        <v>408</v>
      </c>
      <c r="G13" s="105" t="s">
        <v>19</v>
      </c>
      <c r="H13" s="395"/>
      <c r="I13" s="78"/>
    </row>
    <row r="14" spans="1:1024 1027:2046 2049:3071 3074:5119 5122:6144 6147:7166 7169:8192 8195:9214 9217:10239 10242:12287 12290:13312 13315:14334 14337:15360 15363:16382" s="76" customFormat="1" ht="35.25" customHeight="1" x14ac:dyDescent="0.25">
      <c r="A14" s="173" t="s">
        <v>128</v>
      </c>
      <c r="B14" s="140" t="s">
        <v>129</v>
      </c>
      <c r="C14" s="106">
        <f>C15+C34+C75+C132+C119</f>
        <v>10453156.590000002</v>
      </c>
      <c r="D14" s="106">
        <f>D15+D34+D75+D132+D119</f>
        <v>2002886.9100000001</v>
      </c>
      <c r="E14" s="106">
        <f>E15+E34+E75+E119+E132+E141</f>
        <v>37887764.769999996</v>
      </c>
      <c r="F14" s="106">
        <v>0</v>
      </c>
      <c r="G14" s="106">
        <f>G15+G34+G75+G119+G141</f>
        <v>50343808.270000003</v>
      </c>
      <c r="H14" s="77"/>
    </row>
    <row r="15" spans="1:1024 1027:2046 2049:3071 3074:5119 5122:6144 6147:7166 7169:8192 8195:9214 9217:10239 10242:12287 12290:13312 13315:14334 14337:15360 15363:16382" s="101" customFormat="1" ht="33.75" customHeight="1" x14ac:dyDescent="0.25">
      <c r="A15" s="174" t="s">
        <v>130</v>
      </c>
      <c r="B15" s="141" t="s">
        <v>131</v>
      </c>
      <c r="C15" s="107">
        <f>C16+C23+C30</f>
        <v>8529158.7100000009</v>
      </c>
      <c r="D15" s="107">
        <v>0</v>
      </c>
      <c r="E15" s="57">
        <f>E16+E23+E30</f>
        <v>34783505.049999997</v>
      </c>
      <c r="F15" s="107">
        <f>+F16+F23+F30+F25+F28</f>
        <v>0</v>
      </c>
      <c r="G15" s="107">
        <f>G16+G23+G30</f>
        <v>43312663.760000005</v>
      </c>
      <c r="H15" s="99"/>
      <c r="I15" s="100"/>
      <c r="L15" s="102"/>
      <c r="O15" s="99"/>
      <c r="P15" s="100"/>
      <c r="S15" s="102"/>
      <c r="V15" s="99"/>
      <c r="W15" s="100"/>
      <c r="Z15" s="102"/>
      <c r="AC15" s="99"/>
      <c r="AD15" s="100"/>
      <c r="AG15" s="102"/>
      <c r="AJ15" s="99"/>
      <c r="AK15" s="100"/>
      <c r="AN15" s="102"/>
      <c r="AQ15" s="99"/>
      <c r="AR15" s="100"/>
      <c r="AU15" s="102"/>
      <c r="AX15" s="99"/>
      <c r="AY15" s="100"/>
      <c r="BB15" s="102"/>
      <c r="BE15" s="99"/>
      <c r="BF15" s="100"/>
      <c r="BI15" s="102"/>
      <c r="BL15" s="99"/>
      <c r="BM15" s="100"/>
      <c r="BP15" s="102"/>
      <c r="BS15" s="99"/>
      <c r="BT15" s="100"/>
      <c r="BW15" s="102"/>
      <c r="BZ15" s="99"/>
      <c r="CA15" s="100"/>
      <c r="CD15" s="102"/>
      <c r="CG15" s="99"/>
      <c r="CH15" s="100"/>
      <c r="CK15" s="102"/>
      <c r="CN15" s="99"/>
      <c r="CO15" s="100"/>
      <c r="CR15" s="102"/>
      <c r="CU15" s="99"/>
      <c r="CV15" s="100"/>
      <c r="CY15" s="102"/>
      <c r="DB15" s="99"/>
      <c r="DC15" s="100"/>
      <c r="DF15" s="102"/>
      <c r="DI15" s="99"/>
      <c r="DJ15" s="100"/>
      <c r="DM15" s="102"/>
      <c r="DP15" s="99"/>
      <c r="DQ15" s="100"/>
      <c r="DT15" s="102"/>
      <c r="DW15" s="99"/>
      <c r="DX15" s="100"/>
      <c r="EA15" s="102"/>
      <c r="ED15" s="99"/>
      <c r="EE15" s="100"/>
      <c r="EH15" s="102"/>
      <c r="EK15" s="99"/>
      <c r="EL15" s="100"/>
      <c r="EO15" s="102"/>
      <c r="ER15" s="99"/>
      <c r="ES15" s="100"/>
      <c r="EV15" s="102"/>
      <c r="EY15" s="99"/>
      <c r="EZ15" s="100"/>
      <c r="FC15" s="102"/>
      <c r="FF15" s="99"/>
      <c r="FG15" s="100"/>
      <c r="FJ15" s="102"/>
      <c r="FM15" s="99"/>
      <c r="FN15" s="100"/>
      <c r="FQ15" s="102"/>
      <c r="FT15" s="99"/>
      <c r="FU15" s="100"/>
      <c r="FX15" s="102"/>
      <c r="GA15" s="99"/>
      <c r="GB15" s="100"/>
      <c r="GE15" s="102"/>
      <c r="GH15" s="99"/>
      <c r="GI15" s="100"/>
      <c r="GL15" s="102"/>
      <c r="GO15" s="99"/>
      <c r="GP15" s="100"/>
      <c r="GS15" s="102"/>
      <c r="GV15" s="99"/>
      <c r="GW15" s="100"/>
      <c r="GZ15" s="102"/>
      <c r="HC15" s="99"/>
      <c r="HD15" s="100"/>
      <c r="HG15" s="102"/>
      <c r="HJ15" s="99"/>
      <c r="HK15" s="100"/>
      <c r="HN15" s="102"/>
      <c r="HQ15" s="99"/>
      <c r="HR15" s="100"/>
      <c r="HU15" s="102"/>
      <c r="HX15" s="99"/>
      <c r="HY15" s="100"/>
      <c r="IB15" s="102"/>
      <c r="IE15" s="99"/>
      <c r="IF15" s="100"/>
      <c r="II15" s="102"/>
      <c r="IL15" s="99"/>
      <c r="IM15" s="100"/>
      <c r="IP15" s="102"/>
      <c r="IS15" s="99"/>
      <c r="IT15" s="100"/>
      <c r="IW15" s="102"/>
      <c r="IZ15" s="99"/>
      <c r="JA15" s="100"/>
      <c r="JD15" s="102"/>
      <c r="JG15" s="99"/>
      <c r="JH15" s="100"/>
      <c r="JK15" s="102"/>
      <c r="JN15" s="99"/>
      <c r="JO15" s="100"/>
      <c r="JR15" s="102"/>
      <c r="JU15" s="99"/>
      <c r="JV15" s="100"/>
      <c r="JY15" s="102"/>
      <c r="KB15" s="99"/>
      <c r="KC15" s="100"/>
      <c r="KF15" s="102"/>
      <c r="KI15" s="99"/>
      <c r="KJ15" s="100"/>
      <c r="KM15" s="102"/>
      <c r="KP15" s="99"/>
      <c r="KQ15" s="100"/>
      <c r="KT15" s="102"/>
      <c r="KW15" s="99"/>
      <c r="KX15" s="100"/>
      <c r="LA15" s="102"/>
      <c r="LD15" s="99"/>
      <c r="LE15" s="100"/>
      <c r="LH15" s="102"/>
      <c r="LK15" s="99"/>
      <c r="LL15" s="100"/>
      <c r="LO15" s="102"/>
      <c r="LR15" s="99"/>
      <c r="LS15" s="100"/>
      <c r="LV15" s="102"/>
      <c r="LY15" s="99"/>
      <c r="LZ15" s="100"/>
      <c r="MC15" s="102"/>
      <c r="MF15" s="99"/>
      <c r="MG15" s="100"/>
      <c r="MJ15" s="102"/>
      <c r="MM15" s="99"/>
      <c r="MN15" s="100"/>
      <c r="MQ15" s="102"/>
      <c r="MT15" s="99"/>
      <c r="MU15" s="100"/>
      <c r="MX15" s="102"/>
      <c r="NA15" s="99"/>
      <c r="NB15" s="100"/>
      <c r="NE15" s="102"/>
      <c r="NH15" s="99"/>
      <c r="NI15" s="100"/>
      <c r="NL15" s="102"/>
      <c r="NO15" s="99"/>
      <c r="NP15" s="100"/>
      <c r="NS15" s="102"/>
      <c r="NV15" s="99"/>
      <c r="NW15" s="100"/>
      <c r="NZ15" s="102"/>
      <c r="OC15" s="99"/>
      <c r="OD15" s="100"/>
      <c r="OG15" s="102"/>
      <c r="OJ15" s="99"/>
      <c r="OK15" s="100"/>
      <c r="ON15" s="102"/>
      <c r="OQ15" s="99"/>
      <c r="OR15" s="100"/>
      <c r="OU15" s="102"/>
      <c r="OX15" s="99"/>
      <c r="OY15" s="100"/>
      <c r="PB15" s="102"/>
      <c r="PE15" s="99"/>
      <c r="PF15" s="100"/>
      <c r="PI15" s="102"/>
      <c r="PL15" s="99"/>
      <c r="PM15" s="100"/>
      <c r="PP15" s="102"/>
      <c r="PS15" s="99"/>
      <c r="PT15" s="100"/>
      <c r="PW15" s="102"/>
      <c r="PZ15" s="99"/>
      <c r="QA15" s="100"/>
      <c r="QD15" s="102"/>
      <c r="QG15" s="99"/>
      <c r="QH15" s="100"/>
      <c r="QK15" s="102"/>
      <c r="QN15" s="99"/>
      <c r="QO15" s="100"/>
      <c r="QR15" s="102"/>
      <c r="QU15" s="99"/>
      <c r="QV15" s="100"/>
      <c r="QY15" s="102"/>
      <c r="RB15" s="99"/>
      <c r="RC15" s="100"/>
      <c r="RF15" s="102"/>
      <c r="RI15" s="99"/>
      <c r="RJ15" s="100"/>
      <c r="RM15" s="102"/>
      <c r="RP15" s="99"/>
      <c r="RQ15" s="100"/>
      <c r="RT15" s="102"/>
      <c r="RW15" s="99"/>
      <c r="RX15" s="100"/>
      <c r="SA15" s="102"/>
      <c r="SD15" s="99"/>
      <c r="SE15" s="100"/>
      <c r="SH15" s="102"/>
      <c r="SK15" s="99"/>
      <c r="SL15" s="100"/>
      <c r="SO15" s="102"/>
      <c r="SR15" s="99"/>
      <c r="SS15" s="100"/>
      <c r="SV15" s="102"/>
      <c r="SY15" s="99"/>
      <c r="SZ15" s="100"/>
      <c r="TC15" s="102"/>
      <c r="TF15" s="99"/>
      <c r="TG15" s="100"/>
      <c r="TJ15" s="102"/>
      <c r="TM15" s="99"/>
      <c r="TN15" s="100"/>
      <c r="TQ15" s="102"/>
      <c r="TT15" s="99"/>
      <c r="TU15" s="100"/>
      <c r="TX15" s="102"/>
      <c r="UA15" s="99"/>
      <c r="UB15" s="100"/>
      <c r="UE15" s="102"/>
      <c r="UH15" s="99"/>
      <c r="UI15" s="100"/>
      <c r="UL15" s="102"/>
      <c r="UO15" s="99"/>
      <c r="UP15" s="100"/>
      <c r="US15" s="102"/>
      <c r="UV15" s="99"/>
      <c r="UW15" s="100"/>
      <c r="UZ15" s="102"/>
      <c r="VC15" s="99"/>
      <c r="VD15" s="100"/>
      <c r="VG15" s="102"/>
      <c r="VJ15" s="99"/>
      <c r="VK15" s="100"/>
      <c r="VN15" s="102"/>
      <c r="VQ15" s="99"/>
      <c r="VR15" s="100"/>
      <c r="VU15" s="102"/>
      <c r="VX15" s="99"/>
      <c r="VY15" s="100"/>
      <c r="WB15" s="102"/>
      <c r="WE15" s="99"/>
      <c r="WF15" s="100"/>
      <c r="WI15" s="102"/>
      <c r="WL15" s="99"/>
      <c r="WM15" s="100"/>
      <c r="WP15" s="102"/>
      <c r="WS15" s="99"/>
      <c r="WT15" s="100"/>
      <c r="WW15" s="102"/>
      <c r="WZ15" s="99"/>
      <c r="XA15" s="100"/>
      <c r="XD15" s="102"/>
      <c r="XG15" s="99"/>
      <c r="XH15" s="100"/>
      <c r="XK15" s="102"/>
      <c r="XN15" s="99"/>
      <c r="XO15" s="100"/>
      <c r="XR15" s="102"/>
      <c r="XU15" s="99"/>
      <c r="XV15" s="100"/>
      <c r="XY15" s="102"/>
      <c r="YB15" s="99"/>
      <c r="YC15" s="100"/>
      <c r="YF15" s="102"/>
      <c r="YI15" s="99"/>
      <c r="YJ15" s="100"/>
      <c r="YM15" s="102"/>
      <c r="YP15" s="99"/>
      <c r="YQ15" s="100"/>
      <c r="YT15" s="102"/>
      <c r="YW15" s="99"/>
      <c r="YX15" s="100"/>
      <c r="ZA15" s="102"/>
      <c r="ZD15" s="99"/>
      <c r="ZE15" s="100"/>
      <c r="ZH15" s="102"/>
      <c r="ZK15" s="99"/>
      <c r="ZL15" s="100"/>
      <c r="ZO15" s="102"/>
      <c r="ZR15" s="99"/>
      <c r="ZS15" s="100"/>
      <c r="ZV15" s="102"/>
      <c r="ZY15" s="99"/>
      <c r="ZZ15" s="100"/>
      <c r="AAC15" s="102"/>
      <c r="AAF15" s="99"/>
      <c r="AAG15" s="100"/>
      <c r="AAJ15" s="102"/>
      <c r="AAM15" s="99"/>
      <c r="AAN15" s="100"/>
      <c r="AAQ15" s="102"/>
      <c r="AAT15" s="99"/>
      <c r="AAU15" s="100"/>
      <c r="AAX15" s="102"/>
      <c r="ABA15" s="99"/>
      <c r="ABB15" s="100"/>
      <c r="ABE15" s="102"/>
      <c r="ABH15" s="99"/>
      <c r="ABI15" s="100"/>
      <c r="ABL15" s="102"/>
      <c r="ABO15" s="99"/>
      <c r="ABP15" s="100"/>
      <c r="ABS15" s="102"/>
      <c r="ABV15" s="99"/>
      <c r="ABW15" s="100"/>
      <c r="ABZ15" s="102"/>
      <c r="ACC15" s="99"/>
      <c r="ACD15" s="100"/>
      <c r="ACG15" s="102"/>
      <c r="ACJ15" s="99"/>
      <c r="ACK15" s="100"/>
      <c r="ACN15" s="102"/>
      <c r="ACQ15" s="99"/>
      <c r="ACR15" s="100"/>
      <c r="ACU15" s="102"/>
      <c r="ACX15" s="99"/>
      <c r="ACY15" s="100"/>
      <c r="ADB15" s="102"/>
      <c r="ADE15" s="99"/>
      <c r="ADF15" s="100"/>
      <c r="ADI15" s="102"/>
      <c r="ADL15" s="99"/>
      <c r="ADM15" s="100"/>
      <c r="ADP15" s="102"/>
      <c r="ADS15" s="99"/>
      <c r="ADT15" s="100"/>
      <c r="ADW15" s="102"/>
      <c r="ADZ15" s="99"/>
      <c r="AEA15" s="100"/>
      <c r="AED15" s="102"/>
      <c r="AEG15" s="99"/>
      <c r="AEH15" s="100"/>
      <c r="AEK15" s="102"/>
      <c r="AEN15" s="99"/>
      <c r="AEO15" s="100"/>
      <c r="AER15" s="102"/>
      <c r="AEU15" s="99"/>
      <c r="AEV15" s="100"/>
      <c r="AEY15" s="102"/>
      <c r="AFB15" s="99"/>
      <c r="AFC15" s="100"/>
      <c r="AFF15" s="102"/>
      <c r="AFI15" s="99"/>
      <c r="AFJ15" s="100"/>
      <c r="AFM15" s="102"/>
      <c r="AFP15" s="99"/>
      <c r="AFQ15" s="100"/>
      <c r="AFT15" s="102"/>
      <c r="AFW15" s="99"/>
      <c r="AFX15" s="100"/>
      <c r="AGA15" s="102"/>
      <c r="AGD15" s="99"/>
      <c r="AGE15" s="100"/>
      <c r="AGH15" s="102"/>
      <c r="AGK15" s="99"/>
      <c r="AGL15" s="100"/>
      <c r="AGO15" s="102"/>
      <c r="AGR15" s="99"/>
      <c r="AGS15" s="100"/>
      <c r="AGV15" s="102"/>
      <c r="AGY15" s="99"/>
      <c r="AGZ15" s="100"/>
      <c r="AHC15" s="102"/>
      <c r="AHF15" s="99"/>
      <c r="AHG15" s="100"/>
      <c r="AHJ15" s="102"/>
      <c r="AHM15" s="99"/>
      <c r="AHN15" s="100"/>
      <c r="AHQ15" s="102"/>
      <c r="AHT15" s="99"/>
      <c r="AHU15" s="100"/>
      <c r="AHX15" s="102"/>
      <c r="AIA15" s="99"/>
      <c r="AIB15" s="100"/>
      <c r="AIE15" s="102"/>
      <c r="AIH15" s="99"/>
      <c r="AII15" s="100"/>
      <c r="AIL15" s="102"/>
      <c r="AIO15" s="99"/>
      <c r="AIP15" s="100"/>
      <c r="AIS15" s="102"/>
      <c r="AIV15" s="99"/>
      <c r="AIW15" s="100"/>
      <c r="AIZ15" s="102"/>
      <c r="AJC15" s="99"/>
      <c r="AJD15" s="100"/>
      <c r="AJG15" s="102"/>
      <c r="AJJ15" s="99"/>
      <c r="AJK15" s="100"/>
      <c r="AJN15" s="102"/>
      <c r="AJQ15" s="99"/>
      <c r="AJR15" s="100"/>
      <c r="AJU15" s="102"/>
      <c r="AJX15" s="99"/>
      <c r="AJY15" s="100"/>
      <c r="AKB15" s="102"/>
      <c r="AKE15" s="99"/>
      <c r="AKF15" s="100"/>
      <c r="AKI15" s="102"/>
      <c r="AKL15" s="99"/>
      <c r="AKM15" s="100"/>
      <c r="AKP15" s="102"/>
      <c r="AKS15" s="99"/>
      <c r="AKT15" s="100"/>
      <c r="AKW15" s="102"/>
      <c r="AKZ15" s="99"/>
      <c r="ALA15" s="100"/>
      <c r="ALD15" s="102"/>
      <c r="ALG15" s="99"/>
      <c r="ALH15" s="100"/>
      <c r="ALK15" s="102"/>
      <c r="ALN15" s="99"/>
      <c r="ALO15" s="100"/>
      <c r="ALR15" s="102"/>
      <c r="ALU15" s="99"/>
      <c r="ALV15" s="100"/>
      <c r="ALY15" s="102"/>
      <c r="AMB15" s="99"/>
      <c r="AMC15" s="100"/>
      <c r="AMF15" s="102"/>
      <c r="AMI15" s="99"/>
      <c r="AMJ15" s="100"/>
      <c r="AMM15" s="102"/>
      <c r="AMP15" s="99"/>
      <c r="AMQ15" s="100"/>
      <c r="AMT15" s="102"/>
      <c r="AMW15" s="99"/>
      <c r="AMX15" s="100"/>
      <c r="ANA15" s="102"/>
      <c r="AND15" s="99"/>
      <c r="ANE15" s="100"/>
      <c r="ANH15" s="102"/>
      <c r="ANK15" s="99"/>
      <c r="ANL15" s="100"/>
      <c r="ANO15" s="102"/>
      <c r="ANR15" s="99"/>
      <c r="ANS15" s="100"/>
      <c r="ANV15" s="102"/>
      <c r="ANY15" s="99"/>
      <c r="ANZ15" s="100"/>
      <c r="AOC15" s="102"/>
      <c r="AOF15" s="99"/>
      <c r="AOG15" s="100"/>
      <c r="AOJ15" s="102"/>
      <c r="AOM15" s="99"/>
      <c r="AON15" s="100"/>
      <c r="AOQ15" s="102"/>
      <c r="AOT15" s="99"/>
      <c r="AOU15" s="100"/>
      <c r="AOX15" s="102"/>
      <c r="APA15" s="99"/>
      <c r="APB15" s="100"/>
      <c r="APE15" s="102"/>
      <c r="APH15" s="99"/>
      <c r="API15" s="100"/>
      <c r="APL15" s="102"/>
      <c r="APO15" s="99"/>
      <c r="APP15" s="100"/>
      <c r="APS15" s="102"/>
      <c r="APV15" s="99"/>
      <c r="APW15" s="100"/>
      <c r="APZ15" s="102"/>
      <c r="AQC15" s="99"/>
      <c r="AQD15" s="100"/>
      <c r="AQG15" s="102"/>
      <c r="AQJ15" s="99"/>
      <c r="AQK15" s="100"/>
      <c r="AQN15" s="102"/>
      <c r="AQQ15" s="99"/>
      <c r="AQR15" s="100"/>
      <c r="AQU15" s="102"/>
      <c r="AQX15" s="99"/>
      <c r="AQY15" s="100"/>
      <c r="ARB15" s="102"/>
      <c r="ARE15" s="99"/>
      <c r="ARF15" s="100"/>
      <c r="ARI15" s="102"/>
      <c r="ARL15" s="99"/>
      <c r="ARM15" s="100"/>
      <c r="ARP15" s="102"/>
      <c r="ARS15" s="99"/>
      <c r="ART15" s="100"/>
      <c r="ARW15" s="102"/>
      <c r="ARZ15" s="99"/>
      <c r="ASA15" s="100"/>
      <c r="ASD15" s="102"/>
      <c r="ASG15" s="99"/>
      <c r="ASH15" s="100"/>
      <c r="ASK15" s="102"/>
      <c r="ASN15" s="99"/>
      <c r="ASO15" s="100"/>
      <c r="ASR15" s="102"/>
      <c r="ASU15" s="99"/>
      <c r="ASV15" s="100"/>
      <c r="ASY15" s="102"/>
      <c r="ATB15" s="99"/>
      <c r="ATC15" s="100"/>
      <c r="ATF15" s="102"/>
      <c r="ATI15" s="99"/>
      <c r="ATJ15" s="100"/>
      <c r="ATM15" s="102"/>
      <c r="ATP15" s="99"/>
      <c r="ATQ15" s="100"/>
      <c r="ATT15" s="102"/>
      <c r="ATW15" s="99"/>
      <c r="ATX15" s="100"/>
      <c r="AUA15" s="102"/>
      <c r="AUD15" s="99"/>
      <c r="AUE15" s="100"/>
      <c r="AUH15" s="102"/>
      <c r="AUK15" s="99"/>
      <c r="AUL15" s="100"/>
      <c r="AUO15" s="102"/>
      <c r="AUR15" s="99"/>
      <c r="AUS15" s="100"/>
      <c r="AUV15" s="102"/>
      <c r="AUY15" s="99"/>
      <c r="AUZ15" s="100"/>
      <c r="AVC15" s="102"/>
      <c r="AVF15" s="99"/>
      <c r="AVG15" s="100"/>
      <c r="AVJ15" s="102"/>
      <c r="AVM15" s="99"/>
      <c r="AVN15" s="100"/>
      <c r="AVQ15" s="102"/>
      <c r="AVT15" s="99"/>
      <c r="AVU15" s="100"/>
      <c r="AVX15" s="102"/>
      <c r="AWA15" s="99"/>
      <c r="AWB15" s="100"/>
      <c r="AWE15" s="102"/>
      <c r="AWH15" s="99"/>
      <c r="AWI15" s="100"/>
      <c r="AWL15" s="102"/>
      <c r="AWO15" s="99"/>
      <c r="AWP15" s="100"/>
      <c r="AWS15" s="102"/>
      <c r="AWV15" s="99"/>
      <c r="AWW15" s="100"/>
      <c r="AWZ15" s="102"/>
      <c r="AXC15" s="99"/>
      <c r="AXD15" s="100"/>
      <c r="AXG15" s="102"/>
      <c r="AXJ15" s="99"/>
      <c r="AXK15" s="100"/>
      <c r="AXN15" s="102"/>
      <c r="AXQ15" s="99"/>
      <c r="AXR15" s="100"/>
      <c r="AXU15" s="102"/>
      <c r="AXX15" s="99"/>
      <c r="AXY15" s="100"/>
      <c r="AYB15" s="102"/>
      <c r="AYE15" s="99"/>
      <c r="AYF15" s="100"/>
      <c r="AYI15" s="102"/>
      <c r="AYL15" s="99"/>
      <c r="AYM15" s="100"/>
      <c r="AYP15" s="102"/>
      <c r="AYS15" s="99"/>
      <c r="AYT15" s="100"/>
      <c r="AYW15" s="102"/>
      <c r="AYZ15" s="99"/>
      <c r="AZA15" s="100"/>
      <c r="AZD15" s="102"/>
      <c r="AZG15" s="99"/>
      <c r="AZH15" s="100"/>
      <c r="AZK15" s="102"/>
      <c r="AZN15" s="99"/>
      <c r="AZO15" s="100"/>
      <c r="AZR15" s="102"/>
      <c r="AZU15" s="99"/>
      <c r="AZV15" s="100"/>
      <c r="AZY15" s="102"/>
      <c r="BAB15" s="99"/>
      <c r="BAC15" s="100"/>
      <c r="BAF15" s="102"/>
      <c r="BAI15" s="99"/>
      <c r="BAJ15" s="100"/>
      <c r="BAM15" s="102"/>
      <c r="BAP15" s="99"/>
      <c r="BAQ15" s="100"/>
      <c r="BAT15" s="102"/>
      <c r="BAW15" s="99"/>
      <c r="BAX15" s="100"/>
      <c r="BBA15" s="102"/>
      <c r="BBD15" s="99"/>
      <c r="BBE15" s="100"/>
      <c r="BBH15" s="102"/>
      <c r="BBK15" s="99"/>
      <c r="BBL15" s="100"/>
      <c r="BBO15" s="102"/>
      <c r="BBR15" s="99"/>
      <c r="BBS15" s="100"/>
      <c r="BBV15" s="102"/>
      <c r="BBY15" s="99"/>
      <c r="BBZ15" s="100"/>
      <c r="BCC15" s="102"/>
      <c r="BCF15" s="99"/>
      <c r="BCG15" s="100"/>
      <c r="BCJ15" s="102"/>
      <c r="BCM15" s="99"/>
      <c r="BCN15" s="100"/>
      <c r="BCQ15" s="102"/>
      <c r="BCT15" s="99"/>
      <c r="BCU15" s="100"/>
      <c r="BCX15" s="102"/>
      <c r="BDA15" s="99"/>
      <c r="BDB15" s="100"/>
      <c r="BDE15" s="102"/>
      <c r="BDH15" s="99"/>
      <c r="BDI15" s="100"/>
      <c r="BDL15" s="102"/>
      <c r="BDO15" s="99"/>
      <c r="BDP15" s="100"/>
      <c r="BDS15" s="102"/>
      <c r="BDV15" s="99"/>
      <c r="BDW15" s="100"/>
      <c r="BDZ15" s="102"/>
      <c r="BEC15" s="99"/>
      <c r="BED15" s="100"/>
      <c r="BEG15" s="102"/>
      <c r="BEJ15" s="99"/>
      <c r="BEK15" s="100"/>
      <c r="BEN15" s="102"/>
      <c r="BEQ15" s="99"/>
      <c r="BER15" s="100"/>
      <c r="BEU15" s="102"/>
      <c r="BEX15" s="99"/>
      <c r="BEY15" s="100"/>
      <c r="BFB15" s="102"/>
      <c r="BFE15" s="99"/>
      <c r="BFF15" s="100"/>
      <c r="BFI15" s="102"/>
      <c r="BFL15" s="99"/>
      <c r="BFM15" s="100"/>
      <c r="BFP15" s="102"/>
      <c r="BFS15" s="99"/>
      <c r="BFT15" s="100"/>
      <c r="BFW15" s="102"/>
      <c r="BFZ15" s="99"/>
      <c r="BGA15" s="100"/>
      <c r="BGD15" s="102"/>
      <c r="BGG15" s="99"/>
      <c r="BGH15" s="100"/>
      <c r="BGK15" s="102"/>
      <c r="BGN15" s="99"/>
      <c r="BGO15" s="100"/>
      <c r="BGR15" s="102"/>
      <c r="BGU15" s="99"/>
      <c r="BGV15" s="100"/>
      <c r="BGY15" s="102"/>
      <c r="BHB15" s="99"/>
      <c r="BHC15" s="100"/>
      <c r="BHF15" s="102"/>
      <c r="BHI15" s="99"/>
      <c r="BHJ15" s="100"/>
      <c r="BHM15" s="102"/>
      <c r="BHP15" s="99"/>
      <c r="BHQ15" s="100"/>
      <c r="BHT15" s="102"/>
      <c r="BHW15" s="99"/>
      <c r="BHX15" s="100"/>
      <c r="BIA15" s="102"/>
      <c r="BID15" s="99"/>
      <c r="BIE15" s="100"/>
      <c r="BIH15" s="102"/>
      <c r="BIK15" s="99"/>
      <c r="BIL15" s="100"/>
      <c r="BIO15" s="102"/>
      <c r="BIR15" s="99"/>
      <c r="BIS15" s="100"/>
      <c r="BIV15" s="102"/>
      <c r="BIY15" s="99"/>
      <c r="BIZ15" s="100"/>
      <c r="BJC15" s="102"/>
      <c r="BJF15" s="99"/>
      <c r="BJG15" s="100"/>
      <c r="BJJ15" s="102"/>
      <c r="BJM15" s="99"/>
      <c r="BJN15" s="100"/>
      <c r="BJQ15" s="102"/>
      <c r="BJT15" s="99"/>
      <c r="BJU15" s="100"/>
      <c r="BJX15" s="102"/>
      <c r="BKA15" s="99"/>
      <c r="BKB15" s="100"/>
      <c r="BKE15" s="102"/>
      <c r="BKH15" s="99"/>
      <c r="BKI15" s="100"/>
      <c r="BKL15" s="102"/>
      <c r="BKO15" s="99"/>
      <c r="BKP15" s="100"/>
      <c r="BKS15" s="102"/>
      <c r="BKV15" s="99"/>
      <c r="BKW15" s="100"/>
      <c r="BKZ15" s="102"/>
      <c r="BLC15" s="99"/>
      <c r="BLD15" s="100"/>
      <c r="BLG15" s="102"/>
      <c r="BLJ15" s="99"/>
      <c r="BLK15" s="100"/>
      <c r="BLN15" s="102"/>
      <c r="BLQ15" s="99"/>
      <c r="BLR15" s="100"/>
      <c r="BLU15" s="102"/>
      <c r="BLX15" s="99"/>
      <c r="BLY15" s="100"/>
      <c r="BMB15" s="102"/>
      <c r="BME15" s="99"/>
      <c r="BMF15" s="100"/>
      <c r="BMI15" s="102"/>
      <c r="BML15" s="99"/>
      <c r="BMM15" s="100"/>
      <c r="BMP15" s="102"/>
      <c r="BMS15" s="99"/>
      <c r="BMT15" s="100"/>
      <c r="BMW15" s="102"/>
      <c r="BMZ15" s="99"/>
      <c r="BNA15" s="100"/>
      <c r="BND15" s="102"/>
      <c r="BNG15" s="99"/>
      <c r="BNH15" s="100"/>
      <c r="BNK15" s="102"/>
      <c r="BNN15" s="99"/>
      <c r="BNO15" s="100"/>
      <c r="BNR15" s="102"/>
      <c r="BNU15" s="99"/>
      <c r="BNV15" s="100"/>
      <c r="BNY15" s="102"/>
      <c r="BOB15" s="99"/>
      <c r="BOC15" s="100"/>
      <c r="BOF15" s="102"/>
      <c r="BOI15" s="99"/>
      <c r="BOJ15" s="100"/>
      <c r="BOM15" s="102"/>
      <c r="BOP15" s="99"/>
      <c r="BOQ15" s="100"/>
      <c r="BOT15" s="102"/>
      <c r="BOW15" s="99"/>
      <c r="BOX15" s="100"/>
      <c r="BPA15" s="102"/>
      <c r="BPD15" s="99"/>
      <c r="BPE15" s="100"/>
      <c r="BPH15" s="102"/>
      <c r="BPK15" s="99"/>
      <c r="BPL15" s="100"/>
      <c r="BPO15" s="102"/>
      <c r="BPR15" s="99"/>
      <c r="BPS15" s="100"/>
      <c r="BPV15" s="102"/>
      <c r="BPY15" s="99"/>
      <c r="BPZ15" s="100"/>
      <c r="BQC15" s="102"/>
      <c r="BQF15" s="99"/>
      <c r="BQG15" s="100"/>
      <c r="BQJ15" s="102"/>
      <c r="BQM15" s="99"/>
      <c r="BQN15" s="100"/>
      <c r="BQQ15" s="102"/>
      <c r="BQT15" s="99"/>
      <c r="BQU15" s="100"/>
      <c r="BQX15" s="102"/>
      <c r="BRA15" s="99"/>
      <c r="BRB15" s="100"/>
      <c r="BRE15" s="102"/>
      <c r="BRH15" s="99"/>
      <c r="BRI15" s="100"/>
      <c r="BRL15" s="102"/>
      <c r="BRO15" s="99"/>
      <c r="BRP15" s="100"/>
      <c r="BRS15" s="102"/>
      <c r="BRV15" s="99"/>
      <c r="BRW15" s="100"/>
      <c r="BRZ15" s="102"/>
      <c r="BSC15" s="99"/>
      <c r="BSD15" s="100"/>
      <c r="BSG15" s="102"/>
      <c r="BSJ15" s="99"/>
      <c r="BSK15" s="100"/>
      <c r="BSN15" s="102"/>
      <c r="BSQ15" s="99"/>
      <c r="BSR15" s="100"/>
      <c r="BSU15" s="102"/>
      <c r="BSX15" s="99"/>
      <c r="BSY15" s="100"/>
      <c r="BTB15" s="102"/>
      <c r="BTE15" s="99"/>
      <c r="BTF15" s="100"/>
      <c r="BTI15" s="102"/>
      <c r="BTL15" s="99"/>
      <c r="BTM15" s="100"/>
      <c r="BTP15" s="102"/>
      <c r="BTS15" s="99"/>
      <c r="BTT15" s="100"/>
      <c r="BTW15" s="102"/>
      <c r="BTZ15" s="99"/>
      <c r="BUA15" s="100"/>
      <c r="BUD15" s="102"/>
      <c r="BUG15" s="99"/>
      <c r="BUH15" s="100"/>
      <c r="BUK15" s="102"/>
      <c r="BUN15" s="99"/>
      <c r="BUO15" s="100"/>
      <c r="BUR15" s="102"/>
      <c r="BUU15" s="99"/>
      <c r="BUV15" s="100"/>
      <c r="BUY15" s="102"/>
      <c r="BVB15" s="99"/>
      <c r="BVC15" s="100"/>
      <c r="BVF15" s="102"/>
      <c r="BVI15" s="99"/>
      <c r="BVJ15" s="100"/>
      <c r="BVM15" s="102"/>
      <c r="BVP15" s="99"/>
      <c r="BVQ15" s="100"/>
      <c r="BVT15" s="102"/>
      <c r="BVW15" s="99"/>
      <c r="BVX15" s="100"/>
      <c r="BWA15" s="102"/>
      <c r="BWD15" s="99"/>
      <c r="BWE15" s="100"/>
      <c r="BWH15" s="102"/>
      <c r="BWK15" s="99"/>
      <c r="BWL15" s="100"/>
      <c r="BWO15" s="102"/>
      <c r="BWR15" s="99"/>
      <c r="BWS15" s="100"/>
      <c r="BWV15" s="102"/>
      <c r="BWY15" s="99"/>
      <c r="BWZ15" s="100"/>
      <c r="BXC15" s="102"/>
      <c r="BXF15" s="99"/>
      <c r="BXG15" s="100"/>
      <c r="BXJ15" s="102"/>
      <c r="BXM15" s="99"/>
      <c r="BXN15" s="100"/>
      <c r="BXQ15" s="102"/>
      <c r="BXT15" s="99"/>
      <c r="BXU15" s="100"/>
      <c r="BXX15" s="102"/>
      <c r="BYA15" s="99"/>
      <c r="BYB15" s="100"/>
      <c r="BYE15" s="102"/>
      <c r="BYH15" s="99"/>
      <c r="BYI15" s="100"/>
      <c r="BYL15" s="102"/>
      <c r="BYO15" s="99"/>
      <c r="BYP15" s="100"/>
      <c r="BYS15" s="102"/>
      <c r="BYV15" s="99"/>
      <c r="BYW15" s="100"/>
      <c r="BYZ15" s="102"/>
      <c r="BZC15" s="99"/>
      <c r="BZD15" s="100"/>
      <c r="BZG15" s="102"/>
      <c r="BZJ15" s="99"/>
      <c r="BZK15" s="100"/>
      <c r="BZN15" s="102"/>
      <c r="BZQ15" s="99"/>
      <c r="BZR15" s="100"/>
      <c r="BZU15" s="102"/>
      <c r="BZX15" s="99"/>
      <c r="BZY15" s="100"/>
      <c r="CAB15" s="102"/>
      <c r="CAE15" s="99"/>
      <c r="CAF15" s="100"/>
      <c r="CAI15" s="102"/>
      <c r="CAL15" s="99"/>
      <c r="CAM15" s="100"/>
      <c r="CAP15" s="102"/>
      <c r="CAS15" s="99"/>
      <c r="CAT15" s="100"/>
      <c r="CAW15" s="102"/>
      <c r="CAZ15" s="99"/>
      <c r="CBA15" s="100"/>
      <c r="CBD15" s="102"/>
      <c r="CBG15" s="99"/>
      <c r="CBH15" s="100"/>
      <c r="CBK15" s="102"/>
      <c r="CBN15" s="99"/>
      <c r="CBO15" s="100"/>
      <c r="CBR15" s="102"/>
      <c r="CBU15" s="99"/>
      <c r="CBV15" s="100"/>
      <c r="CBY15" s="102"/>
      <c r="CCB15" s="99"/>
      <c r="CCC15" s="100"/>
      <c r="CCF15" s="102"/>
      <c r="CCI15" s="99"/>
      <c r="CCJ15" s="100"/>
      <c r="CCM15" s="102"/>
      <c r="CCP15" s="99"/>
      <c r="CCQ15" s="100"/>
      <c r="CCT15" s="102"/>
      <c r="CCW15" s="99"/>
      <c r="CCX15" s="100"/>
      <c r="CDA15" s="102"/>
      <c r="CDD15" s="99"/>
      <c r="CDE15" s="100"/>
      <c r="CDH15" s="102"/>
      <c r="CDK15" s="99"/>
      <c r="CDL15" s="100"/>
      <c r="CDO15" s="102"/>
      <c r="CDR15" s="99"/>
      <c r="CDS15" s="100"/>
      <c r="CDV15" s="102"/>
      <c r="CDY15" s="99"/>
      <c r="CDZ15" s="100"/>
      <c r="CEC15" s="102"/>
      <c r="CEF15" s="99"/>
      <c r="CEG15" s="100"/>
      <c r="CEJ15" s="102"/>
      <c r="CEM15" s="99"/>
      <c r="CEN15" s="100"/>
      <c r="CEQ15" s="102"/>
      <c r="CET15" s="99"/>
      <c r="CEU15" s="100"/>
      <c r="CEX15" s="102"/>
      <c r="CFA15" s="99"/>
      <c r="CFB15" s="100"/>
      <c r="CFE15" s="102"/>
      <c r="CFH15" s="99"/>
      <c r="CFI15" s="100"/>
      <c r="CFL15" s="102"/>
      <c r="CFO15" s="99"/>
      <c r="CFP15" s="100"/>
      <c r="CFS15" s="102"/>
      <c r="CFV15" s="99"/>
      <c r="CFW15" s="100"/>
      <c r="CFZ15" s="102"/>
      <c r="CGC15" s="99"/>
      <c r="CGD15" s="100"/>
      <c r="CGG15" s="102"/>
      <c r="CGJ15" s="99"/>
      <c r="CGK15" s="100"/>
      <c r="CGN15" s="102"/>
      <c r="CGQ15" s="99"/>
      <c r="CGR15" s="100"/>
      <c r="CGU15" s="102"/>
      <c r="CGX15" s="99"/>
      <c r="CGY15" s="100"/>
      <c r="CHB15" s="102"/>
      <c r="CHE15" s="99"/>
      <c r="CHF15" s="100"/>
      <c r="CHI15" s="102"/>
      <c r="CHL15" s="99"/>
      <c r="CHM15" s="100"/>
      <c r="CHP15" s="102"/>
      <c r="CHS15" s="99"/>
      <c r="CHT15" s="100"/>
      <c r="CHW15" s="102"/>
      <c r="CHZ15" s="99"/>
      <c r="CIA15" s="100"/>
      <c r="CID15" s="102"/>
      <c r="CIG15" s="99"/>
      <c r="CIH15" s="100"/>
      <c r="CIK15" s="102"/>
      <c r="CIN15" s="99"/>
      <c r="CIO15" s="100"/>
      <c r="CIR15" s="102"/>
      <c r="CIU15" s="99"/>
      <c r="CIV15" s="100"/>
      <c r="CIY15" s="102"/>
      <c r="CJB15" s="99"/>
      <c r="CJC15" s="100"/>
      <c r="CJF15" s="102"/>
      <c r="CJI15" s="99"/>
      <c r="CJJ15" s="100"/>
      <c r="CJM15" s="102"/>
      <c r="CJP15" s="99"/>
      <c r="CJQ15" s="100"/>
      <c r="CJT15" s="102"/>
      <c r="CJW15" s="99"/>
      <c r="CJX15" s="100"/>
      <c r="CKA15" s="102"/>
      <c r="CKD15" s="99"/>
      <c r="CKE15" s="100"/>
      <c r="CKH15" s="102"/>
      <c r="CKK15" s="99"/>
      <c r="CKL15" s="100"/>
      <c r="CKO15" s="102"/>
      <c r="CKR15" s="99"/>
      <c r="CKS15" s="100"/>
      <c r="CKV15" s="102"/>
      <c r="CKY15" s="99"/>
      <c r="CKZ15" s="100"/>
      <c r="CLC15" s="102"/>
      <c r="CLF15" s="99"/>
      <c r="CLG15" s="100"/>
      <c r="CLJ15" s="102"/>
      <c r="CLM15" s="99"/>
      <c r="CLN15" s="100"/>
      <c r="CLQ15" s="102"/>
      <c r="CLT15" s="99"/>
      <c r="CLU15" s="100"/>
      <c r="CLX15" s="102"/>
      <c r="CMA15" s="99"/>
      <c r="CMB15" s="100"/>
      <c r="CME15" s="102"/>
      <c r="CMH15" s="99"/>
      <c r="CMI15" s="100"/>
      <c r="CML15" s="102"/>
      <c r="CMO15" s="99"/>
      <c r="CMP15" s="100"/>
      <c r="CMS15" s="102"/>
      <c r="CMV15" s="99"/>
      <c r="CMW15" s="100"/>
      <c r="CMZ15" s="102"/>
      <c r="CNC15" s="99"/>
      <c r="CND15" s="100"/>
      <c r="CNG15" s="102"/>
      <c r="CNJ15" s="99"/>
      <c r="CNK15" s="100"/>
      <c r="CNN15" s="102"/>
      <c r="CNQ15" s="99"/>
      <c r="CNR15" s="100"/>
      <c r="CNU15" s="102"/>
      <c r="CNX15" s="99"/>
      <c r="CNY15" s="100"/>
      <c r="COB15" s="102"/>
      <c r="COE15" s="99"/>
      <c r="COF15" s="100"/>
      <c r="COI15" s="102"/>
      <c r="COL15" s="99"/>
      <c r="COM15" s="100"/>
      <c r="COP15" s="102"/>
      <c r="COS15" s="99"/>
      <c r="COT15" s="100"/>
      <c r="COW15" s="102"/>
      <c r="COZ15" s="99"/>
      <c r="CPA15" s="100"/>
      <c r="CPD15" s="102"/>
      <c r="CPG15" s="99"/>
      <c r="CPH15" s="100"/>
      <c r="CPK15" s="102"/>
      <c r="CPN15" s="99"/>
      <c r="CPO15" s="100"/>
      <c r="CPR15" s="102"/>
      <c r="CPU15" s="99"/>
      <c r="CPV15" s="100"/>
      <c r="CPY15" s="102"/>
      <c r="CQB15" s="99"/>
      <c r="CQC15" s="100"/>
      <c r="CQF15" s="102"/>
      <c r="CQI15" s="99"/>
      <c r="CQJ15" s="100"/>
      <c r="CQM15" s="102"/>
      <c r="CQP15" s="99"/>
      <c r="CQQ15" s="100"/>
      <c r="CQT15" s="102"/>
      <c r="CQW15" s="99"/>
      <c r="CQX15" s="100"/>
      <c r="CRA15" s="102"/>
      <c r="CRD15" s="99"/>
      <c r="CRE15" s="100"/>
      <c r="CRH15" s="102"/>
      <c r="CRK15" s="99"/>
      <c r="CRL15" s="100"/>
      <c r="CRO15" s="102"/>
      <c r="CRR15" s="99"/>
      <c r="CRS15" s="100"/>
      <c r="CRV15" s="102"/>
      <c r="CRY15" s="99"/>
      <c r="CRZ15" s="100"/>
      <c r="CSC15" s="102"/>
      <c r="CSF15" s="99"/>
      <c r="CSG15" s="100"/>
      <c r="CSJ15" s="102"/>
      <c r="CSM15" s="99"/>
      <c r="CSN15" s="100"/>
      <c r="CSQ15" s="102"/>
      <c r="CST15" s="99"/>
      <c r="CSU15" s="100"/>
      <c r="CSX15" s="102"/>
      <c r="CTA15" s="99"/>
      <c r="CTB15" s="100"/>
      <c r="CTE15" s="102"/>
      <c r="CTH15" s="99"/>
      <c r="CTI15" s="100"/>
      <c r="CTL15" s="102"/>
      <c r="CTO15" s="99"/>
      <c r="CTP15" s="100"/>
      <c r="CTS15" s="102"/>
      <c r="CTV15" s="99"/>
      <c r="CTW15" s="100"/>
      <c r="CTZ15" s="102"/>
      <c r="CUC15" s="99"/>
      <c r="CUD15" s="100"/>
      <c r="CUG15" s="102"/>
      <c r="CUJ15" s="99"/>
      <c r="CUK15" s="100"/>
      <c r="CUN15" s="102"/>
      <c r="CUQ15" s="99"/>
      <c r="CUR15" s="100"/>
      <c r="CUU15" s="102"/>
      <c r="CUX15" s="99"/>
      <c r="CUY15" s="100"/>
      <c r="CVB15" s="102"/>
      <c r="CVE15" s="99"/>
      <c r="CVF15" s="100"/>
      <c r="CVI15" s="102"/>
      <c r="CVL15" s="99"/>
      <c r="CVM15" s="100"/>
      <c r="CVP15" s="102"/>
      <c r="CVS15" s="99"/>
      <c r="CVT15" s="100"/>
      <c r="CVW15" s="102"/>
      <c r="CVZ15" s="99"/>
      <c r="CWA15" s="100"/>
      <c r="CWD15" s="102"/>
      <c r="CWG15" s="99"/>
      <c r="CWH15" s="100"/>
      <c r="CWK15" s="102"/>
      <c r="CWN15" s="99"/>
      <c r="CWO15" s="100"/>
      <c r="CWR15" s="102"/>
      <c r="CWU15" s="99"/>
      <c r="CWV15" s="100"/>
      <c r="CWY15" s="102"/>
      <c r="CXB15" s="99"/>
      <c r="CXC15" s="100"/>
      <c r="CXF15" s="102"/>
      <c r="CXI15" s="99"/>
      <c r="CXJ15" s="100"/>
      <c r="CXM15" s="102"/>
      <c r="CXP15" s="99"/>
      <c r="CXQ15" s="100"/>
      <c r="CXT15" s="102"/>
      <c r="CXW15" s="99"/>
      <c r="CXX15" s="100"/>
      <c r="CYA15" s="102"/>
      <c r="CYD15" s="99"/>
      <c r="CYE15" s="100"/>
      <c r="CYH15" s="102"/>
      <c r="CYK15" s="99"/>
      <c r="CYL15" s="100"/>
      <c r="CYO15" s="102"/>
      <c r="CYR15" s="99"/>
      <c r="CYS15" s="100"/>
      <c r="CYV15" s="102"/>
      <c r="CYY15" s="99"/>
      <c r="CYZ15" s="100"/>
      <c r="CZC15" s="102"/>
      <c r="CZF15" s="99"/>
      <c r="CZG15" s="100"/>
      <c r="CZJ15" s="102"/>
      <c r="CZM15" s="99"/>
      <c r="CZN15" s="100"/>
      <c r="CZQ15" s="102"/>
      <c r="CZT15" s="99"/>
      <c r="CZU15" s="100"/>
      <c r="CZX15" s="102"/>
      <c r="DAA15" s="99"/>
      <c r="DAB15" s="100"/>
      <c r="DAE15" s="102"/>
      <c r="DAH15" s="99"/>
      <c r="DAI15" s="100"/>
      <c r="DAL15" s="102"/>
      <c r="DAO15" s="99"/>
      <c r="DAP15" s="100"/>
      <c r="DAS15" s="102"/>
      <c r="DAV15" s="99"/>
      <c r="DAW15" s="100"/>
      <c r="DAZ15" s="102"/>
      <c r="DBC15" s="99"/>
      <c r="DBD15" s="100"/>
      <c r="DBG15" s="102"/>
      <c r="DBJ15" s="99"/>
      <c r="DBK15" s="100"/>
      <c r="DBN15" s="102"/>
      <c r="DBQ15" s="99"/>
      <c r="DBR15" s="100"/>
      <c r="DBU15" s="102"/>
      <c r="DBX15" s="99"/>
      <c r="DBY15" s="100"/>
      <c r="DCB15" s="102"/>
      <c r="DCE15" s="99"/>
      <c r="DCF15" s="100"/>
      <c r="DCI15" s="102"/>
      <c r="DCL15" s="99"/>
      <c r="DCM15" s="100"/>
      <c r="DCP15" s="102"/>
      <c r="DCS15" s="99"/>
      <c r="DCT15" s="100"/>
      <c r="DCW15" s="102"/>
      <c r="DCZ15" s="99"/>
      <c r="DDA15" s="100"/>
      <c r="DDD15" s="102"/>
      <c r="DDG15" s="99"/>
      <c r="DDH15" s="100"/>
      <c r="DDK15" s="102"/>
      <c r="DDN15" s="99"/>
      <c r="DDO15" s="100"/>
      <c r="DDR15" s="102"/>
      <c r="DDU15" s="99"/>
      <c r="DDV15" s="100"/>
      <c r="DDY15" s="102"/>
      <c r="DEB15" s="99"/>
      <c r="DEC15" s="100"/>
      <c r="DEF15" s="102"/>
      <c r="DEI15" s="99"/>
      <c r="DEJ15" s="100"/>
      <c r="DEM15" s="102"/>
      <c r="DEP15" s="99"/>
      <c r="DEQ15" s="100"/>
      <c r="DET15" s="102"/>
      <c r="DEW15" s="99"/>
      <c r="DEX15" s="100"/>
      <c r="DFA15" s="102"/>
      <c r="DFD15" s="99"/>
      <c r="DFE15" s="100"/>
      <c r="DFH15" s="102"/>
      <c r="DFK15" s="99"/>
      <c r="DFL15" s="100"/>
      <c r="DFO15" s="102"/>
      <c r="DFR15" s="99"/>
      <c r="DFS15" s="100"/>
      <c r="DFV15" s="102"/>
      <c r="DFY15" s="99"/>
      <c r="DFZ15" s="100"/>
      <c r="DGC15" s="102"/>
      <c r="DGF15" s="99"/>
      <c r="DGG15" s="100"/>
      <c r="DGJ15" s="102"/>
      <c r="DGM15" s="99"/>
      <c r="DGN15" s="100"/>
      <c r="DGQ15" s="102"/>
      <c r="DGT15" s="99"/>
      <c r="DGU15" s="100"/>
      <c r="DGX15" s="102"/>
      <c r="DHA15" s="99"/>
      <c r="DHB15" s="100"/>
      <c r="DHE15" s="102"/>
      <c r="DHH15" s="99"/>
      <c r="DHI15" s="100"/>
      <c r="DHL15" s="102"/>
      <c r="DHO15" s="99"/>
      <c r="DHP15" s="100"/>
      <c r="DHS15" s="102"/>
      <c r="DHV15" s="99"/>
      <c r="DHW15" s="100"/>
      <c r="DHZ15" s="102"/>
      <c r="DIC15" s="99"/>
      <c r="DID15" s="100"/>
      <c r="DIG15" s="102"/>
      <c r="DIJ15" s="99"/>
      <c r="DIK15" s="100"/>
      <c r="DIN15" s="102"/>
      <c r="DIQ15" s="99"/>
      <c r="DIR15" s="100"/>
      <c r="DIU15" s="102"/>
      <c r="DIX15" s="99"/>
      <c r="DIY15" s="100"/>
      <c r="DJB15" s="102"/>
      <c r="DJE15" s="99"/>
      <c r="DJF15" s="100"/>
      <c r="DJI15" s="102"/>
      <c r="DJL15" s="99"/>
      <c r="DJM15" s="100"/>
      <c r="DJP15" s="102"/>
      <c r="DJS15" s="99"/>
      <c r="DJT15" s="100"/>
      <c r="DJW15" s="102"/>
      <c r="DJZ15" s="99"/>
      <c r="DKA15" s="100"/>
      <c r="DKD15" s="102"/>
      <c r="DKG15" s="99"/>
      <c r="DKH15" s="100"/>
      <c r="DKK15" s="102"/>
      <c r="DKN15" s="99"/>
      <c r="DKO15" s="100"/>
      <c r="DKR15" s="102"/>
      <c r="DKU15" s="99"/>
      <c r="DKV15" s="100"/>
      <c r="DKY15" s="102"/>
      <c r="DLB15" s="99"/>
      <c r="DLC15" s="100"/>
      <c r="DLF15" s="102"/>
      <c r="DLI15" s="99"/>
      <c r="DLJ15" s="100"/>
      <c r="DLM15" s="102"/>
      <c r="DLP15" s="99"/>
      <c r="DLQ15" s="100"/>
      <c r="DLT15" s="102"/>
      <c r="DLW15" s="99"/>
      <c r="DLX15" s="100"/>
      <c r="DMA15" s="102"/>
      <c r="DMD15" s="99"/>
      <c r="DME15" s="100"/>
      <c r="DMH15" s="102"/>
      <c r="DMK15" s="99"/>
      <c r="DML15" s="100"/>
      <c r="DMO15" s="102"/>
      <c r="DMR15" s="99"/>
      <c r="DMS15" s="100"/>
      <c r="DMV15" s="102"/>
      <c r="DMY15" s="99"/>
      <c r="DMZ15" s="100"/>
      <c r="DNC15" s="102"/>
      <c r="DNF15" s="99"/>
      <c r="DNG15" s="100"/>
      <c r="DNJ15" s="102"/>
      <c r="DNM15" s="99"/>
      <c r="DNN15" s="100"/>
      <c r="DNQ15" s="102"/>
      <c r="DNT15" s="99"/>
      <c r="DNU15" s="100"/>
      <c r="DNX15" s="102"/>
      <c r="DOA15" s="99"/>
      <c r="DOB15" s="100"/>
      <c r="DOE15" s="102"/>
      <c r="DOH15" s="99"/>
      <c r="DOI15" s="100"/>
      <c r="DOL15" s="102"/>
      <c r="DOO15" s="99"/>
      <c r="DOP15" s="100"/>
      <c r="DOS15" s="102"/>
      <c r="DOV15" s="99"/>
      <c r="DOW15" s="100"/>
      <c r="DOZ15" s="102"/>
      <c r="DPC15" s="99"/>
      <c r="DPD15" s="100"/>
      <c r="DPG15" s="102"/>
      <c r="DPJ15" s="99"/>
      <c r="DPK15" s="100"/>
      <c r="DPN15" s="102"/>
      <c r="DPQ15" s="99"/>
      <c r="DPR15" s="100"/>
      <c r="DPU15" s="102"/>
      <c r="DPX15" s="99"/>
      <c r="DPY15" s="100"/>
      <c r="DQB15" s="102"/>
      <c r="DQE15" s="99"/>
      <c r="DQF15" s="100"/>
      <c r="DQI15" s="102"/>
      <c r="DQL15" s="99"/>
      <c r="DQM15" s="100"/>
      <c r="DQP15" s="102"/>
      <c r="DQS15" s="99"/>
      <c r="DQT15" s="100"/>
      <c r="DQW15" s="102"/>
      <c r="DQZ15" s="99"/>
      <c r="DRA15" s="100"/>
      <c r="DRD15" s="102"/>
      <c r="DRG15" s="99"/>
      <c r="DRH15" s="100"/>
      <c r="DRK15" s="102"/>
      <c r="DRN15" s="99"/>
      <c r="DRO15" s="100"/>
      <c r="DRR15" s="102"/>
      <c r="DRU15" s="99"/>
      <c r="DRV15" s="100"/>
      <c r="DRY15" s="102"/>
      <c r="DSB15" s="99"/>
      <c r="DSC15" s="100"/>
      <c r="DSF15" s="102"/>
      <c r="DSI15" s="99"/>
      <c r="DSJ15" s="100"/>
      <c r="DSM15" s="102"/>
      <c r="DSP15" s="99"/>
      <c r="DSQ15" s="100"/>
      <c r="DST15" s="102"/>
      <c r="DSW15" s="99"/>
      <c r="DSX15" s="100"/>
      <c r="DTA15" s="102"/>
      <c r="DTD15" s="99"/>
      <c r="DTE15" s="100"/>
      <c r="DTH15" s="102"/>
      <c r="DTK15" s="99"/>
      <c r="DTL15" s="100"/>
      <c r="DTO15" s="102"/>
      <c r="DTR15" s="99"/>
      <c r="DTS15" s="100"/>
      <c r="DTV15" s="102"/>
      <c r="DTY15" s="99"/>
      <c r="DTZ15" s="100"/>
      <c r="DUC15" s="102"/>
      <c r="DUF15" s="99"/>
      <c r="DUG15" s="100"/>
      <c r="DUJ15" s="102"/>
      <c r="DUM15" s="99"/>
      <c r="DUN15" s="100"/>
      <c r="DUQ15" s="102"/>
      <c r="DUT15" s="99"/>
      <c r="DUU15" s="100"/>
      <c r="DUX15" s="102"/>
      <c r="DVA15" s="99"/>
      <c r="DVB15" s="100"/>
      <c r="DVE15" s="102"/>
      <c r="DVH15" s="99"/>
      <c r="DVI15" s="100"/>
      <c r="DVL15" s="102"/>
      <c r="DVO15" s="99"/>
      <c r="DVP15" s="100"/>
      <c r="DVS15" s="102"/>
      <c r="DVV15" s="99"/>
      <c r="DVW15" s="100"/>
      <c r="DVZ15" s="102"/>
      <c r="DWC15" s="99"/>
      <c r="DWD15" s="100"/>
      <c r="DWG15" s="102"/>
      <c r="DWJ15" s="99"/>
      <c r="DWK15" s="100"/>
      <c r="DWN15" s="102"/>
      <c r="DWQ15" s="99"/>
      <c r="DWR15" s="100"/>
      <c r="DWU15" s="102"/>
      <c r="DWX15" s="99"/>
      <c r="DWY15" s="100"/>
      <c r="DXB15" s="102"/>
      <c r="DXE15" s="99"/>
      <c r="DXF15" s="100"/>
      <c r="DXI15" s="102"/>
      <c r="DXL15" s="99"/>
      <c r="DXM15" s="100"/>
      <c r="DXP15" s="102"/>
      <c r="DXS15" s="99"/>
      <c r="DXT15" s="100"/>
      <c r="DXW15" s="102"/>
      <c r="DXZ15" s="99"/>
      <c r="DYA15" s="100"/>
      <c r="DYD15" s="102"/>
      <c r="DYG15" s="99"/>
      <c r="DYH15" s="100"/>
      <c r="DYK15" s="102"/>
      <c r="DYN15" s="99"/>
      <c r="DYO15" s="100"/>
      <c r="DYR15" s="102"/>
      <c r="DYU15" s="99"/>
      <c r="DYV15" s="100"/>
      <c r="DYY15" s="102"/>
      <c r="DZB15" s="99"/>
      <c r="DZC15" s="100"/>
      <c r="DZF15" s="102"/>
      <c r="DZI15" s="99"/>
      <c r="DZJ15" s="100"/>
      <c r="DZM15" s="102"/>
      <c r="DZP15" s="99"/>
      <c r="DZQ15" s="100"/>
      <c r="DZT15" s="102"/>
      <c r="DZW15" s="99"/>
      <c r="DZX15" s="100"/>
      <c r="EAA15" s="102"/>
      <c r="EAD15" s="99"/>
      <c r="EAE15" s="100"/>
      <c r="EAH15" s="102"/>
      <c r="EAK15" s="99"/>
      <c r="EAL15" s="100"/>
      <c r="EAO15" s="102"/>
      <c r="EAR15" s="99"/>
      <c r="EAS15" s="100"/>
      <c r="EAV15" s="102"/>
      <c r="EAY15" s="99"/>
      <c r="EAZ15" s="100"/>
      <c r="EBC15" s="102"/>
      <c r="EBF15" s="99"/>
      <c r="EBG15" s="100"/>
      <c r="EBJ15" s="102"/>
      <c r="EBM15" s="99"/>
      <c r="EBN15" s="100"/>
      <c r="EBQ15" s="102"/>
      <c r="EBT15" s="99"/>
      <c r="EBU15" s="100"/>
      <c r="EBX15" s="102"/>
      <c r="ECA15" s="99"/>
      <c r="ECB15" s="100"/>
      <c r="ECE15" s="102"/>
      <c r="ECH15" s="99"/>
      <c r="ECI15" s="100"/>
      <c r="ECL15" s="102"/>
      <c r="ECO15" s="99"/>
      <c r="ECP15" s="100"/>
      <c r="ECS15" s="102"/>
      <c r="ECV15" s="99"/>
      <c r="ECW15" s="100"/>
      <c r="ECZ15" s="102"/>
      <c r="EDC15" s="99"/>
      <c r="EDD15" s="100"/>
      <c r="EDG15" s="102"/>
      <c r="EDJ15" s="99"/>
      <c r="EDK15" s="100"/>
      <c r="EDN15" s="102"/>
      <c r="EDQ15" s="99"/>
      <c r="EDR15" s="100"/>
      <c r="EDU15" s="102"/>
      <c r="EDX15" s="99"/>
      <c r="EDY15" s="100"/>
      <c r="EEB15" s="102"/>
      <c r="EEE15" s="99"/>
      <c r="EEF15" s="100"/>
      <c r="EEI15" s="102"/>
      <c r="EEL15" s="99"/>
      <c r="EEM15" s="100"/>
      <c r="EEP15" s="102"/>
      <c r="EES15" s="99"/>
      <c r="EET15" s="100"/>
      <c r="EEW15" s="102"/>
      <c r="EEZ15" s="99"/>
      <c r="EFA15" s="100"/>
      <c r="EFD15" s="102"/>
      <c r="EFG15" s="99"/>
      <c r="EFH15" s="100"/>
      <c r="EFK15" s="102"/>
      <c r="EFN15" s="99"/>
      <c r="EFO15" s="100"/>
      <c r="EFR15" s="102"/>
      <c r="EFU15" s="99"/>
      <c r="EFV15" s="100"/>
      <c r="EFY15" s="102"/>
      <c r="EGB15" s="99"/>
      <c r="EGC15" s="100"/>
      <c r="EGF15" s="102"/>
      <c r="EGI15" s="99"/>
      <c r="EGJ15" s="100"/>
      <c r="EGM15" s="102"/>
      <c r="EGP15" s="99"/>
      <c r="EGQ15" s="100"/>
      <c r="EGT15" s="102"/>
      <c r="EGW15" s="99"/>
      <c r="EGX15" s="100"/>
      <c r="EHA15" s="102"/>
      <c r="EHD15" s="99"/>
      <c r="EHE15" s="100"/>
      <c r="EHH15" s="102"/>
      <c r="EHK15" s="99"/>
      <c r="EHL15" s="100"/>
      <c r="EHO15" s="102"/>
      <c r="EHR15" s="99"/>
      <c r="EHS15" s="100"/>
      <c r="EHV15" s="102"/>
      <c r="EHY15" s="99"/>
      <c r="EHZ15" s="100"/>
      <c r="EIC15" s="102"/>
      <c r="EIF15" s="99"/>
      <c r="EIG15" s="100"/>
      <c r="EIJ15" s="102"/>
      <c r="EIM15" s="99"/>
      <c r="EIN15" s="100"/>
      <c r="EIQ15" s="102"/>
      <c r="EIT15" s="99"/>
      <c r="EIU15" s="100"/>
      <c r="EIX15" s="102"/>
      <c r="EJA15" s="99"/>
      <c r="EJB15" s="100"/>
      <c r="EJE15" s="102"/>
      <c r="EJH15" s="99"/>
      <c r="EJI15" s="100"/>
      <c r="EJL15" s="102"/>
      <c r="EJO15" s="99"/>
      <c r="EJP15" s="100"/>
      <c r="EJS15" s="102"/>
      <c r="EJV15" s="99"/>
      <c r="EJW15" s="100"/>
      <c r="EJZ15" s="102"/>
      <c r="EKC15" s="99"/>
      <c r="EKD15" s="100"/>
      <c r="EKG15" s="102"/>
      <c r="EKJ15" s="99"/>
      <c r="EKK15" s="100"/>
      <c r="EKN15" s="102"/>
      <c r="EKQ15" s="99"/>
      <c r="EKR15" s="100"/>
      <c r="EKU15" s="102"/>
      <c r="EKX15" s="99"/>
      <c r="EKY15" s="100"/>
      <c r="ELB15" s="102"/>
      <c r="ELE15" s="99"/>
      <c r="ELF15" s="100"/>
      <c r="ELI15" s="102"/>
      <c r="ELL15" s="99"/>
      <c r="ELM15" s="100"/>
      <c r="ELP15" s="102"/>
      <c r="ELS15" s="99"/>
      <c r="ELT15" s="100"/>
      <c r="ELW15" s="102"/>
      <c r="ELZ15" s="99"/>
      <c r="EMA15" s="100"/>
      <c r="EMD15" s="102"/>
      <c r="EMG15" s="99"/>
      <c r="EMH15" s="100"/>
      <c r="EMK15" s="102"/>
      <c r="EMN15" s="99"/>
      <c r="EMO15" s="100"/>
      <c r="EMR15" s="102"/>
      <c r="EMU15" s="99"/>
      <c r="EMV15" s="100"/>
      <c r="EMY15" s="102"/>
      <c r="ENB15" s="99"/>
      <c r="ENC15" s="100"/>
      <c r="ENF15" s="102"/>
      <c r="ENI15" s="99"/>
      <c r="ENJ15" s="100"/>
      <c r="ENM15" s="102"/>
      <c r="ENP15" s="99"/>
      <c r="ENQ15" s="100"/>
      <c r="ENT15" s="102"/>
      <c r="ENW15" s="99"/>
      <c r="ENX15" s="100"/>
      <c r="EOA15" s="102"/>
      <c r="EOD15" s="99"/>
      <c r="EOE15" s="100"/>
      <c r="EOH15" s="102"/>
      <c r="EOK15" s="99"/>
      <c r="EOL15" s="100"/>
      <c r="EOO15" s="102"/>
      <c r="EOR15" s="99"/>
      <c r="EOS15" s="100"/>
      <c r="EOV15" s="102"/>
      <c r="EOY15" s="99"/>
      <c r="EOZ15" s="100"/>
      <c r="EPC15" s="102"/>
      <c r="EPF15" s="99"/>
      <c r="EPG15" s="100"/>
      <c r="EPJ15" s="102"/>
      <c r="EPM15" s="99"/>
      <c r="EPN15" s="100"/>
      <c r="EPQ15" s="102"/>
      <c r="EPT15" s="99"/>
      <c r="EPU15" s="100"/>
      <c r="EPX15" s="102"/>
      <c r="EQA15" s="99"/>
      <c r="EQB15" s="100"/>
      <c r="EQE15" s="102"/>
      <c r="EQH15" s="99"/>
      <c r="EQI15" s="100"/>
      <c r="EQL15" s="102"/>
      <c r="EQO15" s="99"/>
      <c r="EQP15" s="100"/>
      <c r="EQS15" s="102"/>
      <c r="EQV15" s="99"/>
      <c r="EQW15" s="100"/>
      <c r="EQZ15" s="102"/>
      <c r="ERC15" s="99"/>
      <c r="ERD15" s="100"/>
      <c r="ERG15" s="102"/>
      <c r="ERJ15" s="99"/>
      <c r="ERK15" s="100"/>
      <c r="ERN15" s="102"/>
      <c r="ERQ15" s="99"/>
      <c r="ERR15" s="100"/>
      <c r="ERU15" s="102"/>
      <c r="ERX15" s="99"/>
      <c r="ERY15" s="100"/>
      <c r="ESB15" s="102"/>
      <c r="ESE15" s="99"/>
      <c r="ESF15" s="100"/>
      <c r="ESI15" s="102"/>
      <c r="ESL15" s="99"/>
      <c r="ESM15" s="100"/>
      <c r="ESP15" s="102"/>
      <c r="ESS15" s="99"/>
      <c r="EST15" s="100"/>
      <c r="ESW15" s="102"/>
      <c r="ESZ15" s="99"/>
      <c r="ETA15" s="100"/>
      <c r="ETD15" s="102"/>
      <c r="ETG15" s="99"/>
      <c r="ETH15" s="100"/>
      <c r="ETK15" s="102"/>
      <c r="ETN15" s="99"/>
      <c r="ETO15" s="100"/>
      <c r="ETR15" s="102"/>
      <c r="ETU15" s="99"/>
      <c r="ETV15" s="100"/>
      <c r="ETY15" s="102"/>
      <c r="EUB15" s="99"/>
      <c r="EUC15" s="100"/>
      <c r="EUF15" s="102"/>
      <c r="EUI15" s="99"/>
      <c r="EUJ15" s="100"/>
      <c r="EUM15" s="102"/>
      <c r="EUP15" s="99"/>
      <c r="EUQ15" s="100"/>
      <c r="EUT15" s="102"/>
      <c r="EUW15" s="99"/>
      <c r="EUX15" s="100"/>
      <c r="EVA15" s="102"/>
      <c r="EVD15" s="99"/>
      <c r="EVE15" s="100"/>
      <c r="EVH15" s="102"/>
      <c r="EVK15" s="99"/>
      <c r="EVL15" s="100"/>
      <c r="EVO15" s="102"/>
      <c r="EVR15" s="99"/>
      <c r="EVS15" s="100"/>
      <c r="EVV15" s="102"/>
      <c r="EVY15" s="99"/>
      <c r="EVZ15" s="100"/>
      <c r="EWC15" s="102"/>
      <c r="EWF15" s="99"/>
      <c r="EWG15" s="100"/>
      <c r="EWJ15" s="102"/>
      <c r="EWM15" s="99"/>
      <c r="EWN15" s="100"/>
      <c r="EWQ15" s="102"/>
      <c r="EWT15" s="99"/>
      <c r="EWU15" s="100"/>
      <c r="EWX15" s="102"/>
      <c r="EXA15" s="99"/>
      <c r="EXB15" s="100"/>
      <c r="EXE15" s="102"/>
      <c r="EXH15" s="99"/>
      <c r="EXI15" s="100"/>
      <c r="EXL15" s="102"/>
      <c r="EXO15" s="99"/>
      <c r="EXP15" s="100"/>
      <c r="EXS15" s="102"/>
      <c r="EXV15" s="99"/>
      <c r="EXW15" s="100"/>
      <c r="EXZ15" s="102"/>
      <c r="EYC15" s="99"/>
      <c r="EYD15" s="100"/>
      <c r="EYG15" s="102"/>
      <c r="EYJ15" s="99"/>
      <c r="EYK15" s="100"/>
      <c r="EYN15" s="102"/>
      <c r="EYQ15" s="99"/>
      <c r="EYR15" s="100"/>
      <c r="EYU15" s="102"/>
      <c r="EYX15" s="99"/>
      <c r="EYY15" s="100"/>
      <c r="EZB15" s="102"/>
      <c r="EZE15" s="99"/>
      <c r="EZF15" s="100"/>
      <c r="EZI15" s="102"/>
      <c r="EZL15" s="99"/>
      <c r="EZM15" s="100"/>
      <c r="EZP15" s="102"/>
      <c r="EZS15" s="99"/>
      <c r="EZT15" s="100"/>
      <c r="EZW15" s="102"/>
      <c r="EZZ15" s="99"/>
      <c r="FAA15" s="100"/>
      <c r="FAD15" s="102"/>
      <c r="FAG15" s="99"/>
      <c r="FAH15" s="100"/>
      <c r="FAK15" s="102"/>
      <c r="FAN15" s="99"/>
      <c r="FAO15" s="100"/>
      <c r="FAR15" s="102"/>
      <c r="FAU15" s="99"/>
      <c r="FAV15" s="100"/>
      <c r="FAY15" s="102"/>
      <c r="FBB15" s="99"/>
      <c r="FBC15" s="100"/>
      <c r="FBF15" s="102"/>
      <c r="FBI15" s="99"/>
      <c r="FBJ15" s="100"/>
      <c r="FBM15" s="102"/>
      <c r="FBP15" s="99"/>
      <c r="FBQ15" s="100"/>
      <c r="FBT15" s="102"/>
      <c r="FBW15" s="99"/>
      <c r="FBX15" s="100"/>
      <c r="FCA15" s="102"/>
      <c r="FCD15" s="99"/>
      <c r="FCE15" s="100"/>
      <c r="FCH15" s="102"/>
      <c r="FCK15" s="99"/>
      <c r="FCL15" s="100"/>
      <c r="FCO15" s="102"/>
      <c r="FCR15" s="99"/>
      <c r="FCS15" s="100"/>
      <c r="FCV15" s="102"/>
      <c r="FCY15" s="99"/>
      <c r="FCZ15" s="100"/>
      <c r="FDC15" s="102"/>
      <c r="FDF15" s="99"/>
      <c r="FDG15" s="100"/>
      <c r="FDJ15" s="102"/>
      <c r="FDM15" s="99"/>
      <c r="FDN15" s="100"/>
      <c r="FDQ15" s="102"/>
      <c r="FDT15" s="99"/>
      <c r="FDU15" s="100"/>
      <c r="FDX15" s="102"/>
      <c r="FEA15" s="99"/>
      <c r="FEB15" s="100"/>
      <c r="FEE15" s="102"/>
      <c r="FEH15" s="99"/>
      <c r="FEI15" s="100"/>
      <c r="FEL15" s="102"/>
      <c r="FEO15" s="99"/>
      <c r="FEP15" s="100"/>
      <c r="FES15" s="102"/>
      <c r="FEV15" s="99"/>
      <c r="FEW15" s="100"/>
      <c r="FEZ15" s="102"/>
      <c r="FFC15" s="99"/>
      <c r="FFD15" s="100"/>
      <c r="FFG15" s="102"/>
      <c r="FFJ15" s="99"/>
      <c r="FFK15" s="100"/>
      <c r="FFN15" s="102"/>
      <c r="FFQ15" s="99"/>
      <c r="FFR15" s="100"/>
      <c r="FFU15" s="102"/>
      <c r="FFX15" s="99"/>
      <c r="FFY15" s="100"/>
      <c r="FGB15" s="102"/>
      <c r="FGE15" s="99"/>
      <c r="FGF15" s="100"/>
      <c r="FGI15" s="102"/>
      <c r="FGL15" s="99"/>
      <c r="FGM15" s="100"/>
      <c r="FGP15" s="102"/>
      <c r="FGS15" s="99"/>
      <c r="FGT15" s="100"/>
      <c r="FGW15" s="102"/>
      <c r="FGZ15" s="99"/>
      <c r="FHA15" s="100"/>
      <c r="FHD15" s="102"/>
      <c r="FHG15" s="99"/>
      <c r="FHH15" s="100"/>
      <c r="FHK15" s="102"/>
      <c r="FHN15" s="99"/>
      <c r="FHO15" s="100"/>
      <c r="FHR15" s="102"/>
      <c r="FHU15" s="99"/>
      <c r="FHV15" s="100"/>
      <c r="FHY15" s="102"/>
      <c r="FIB15" s="99"/>
      <c r="FIC15" s="100"/>
      <c r="FIF15" s="102"/>
      <c r="FII15" s="99"/>
      <c r="FIJ15" s="100"/>
      <c r="FIM15" s="102"/>
      <c r="FIP15" s="99"/>
      <c r="FIQ15" s="100"/>
      <c r="FIT15" s="102"/>
      <c r="FIW15" s="99"/>
      <c r="FIX15" s="100"/>
      <c r="FJA15" s="102"/>
      <c r="FJD15" s="99"/>
      <c r="FJE15" s="100"/>
      <c r="FJH15" s="102"/>
      <c r="FJK15" s="99"/>
      <c r="FJL15" s="100"/>
      <c r="FJO15" s="102"/>
      <c r="FJR15" s="99"/>
      <c r="FJS15" s="100"/>
      <c r="FJV15" s="102"/>
      <c r="FJY15" s="99"/>
      <c r="FJZ15" s="100"/>
      <c r="FKC15" s="102"/>
      <c r="FKF15" s="99"/>
      <c r="FKG15" s="100"/>
      <c r="FKJ15" s="102"/>
      <c r="FKM15" s="99"/>
      <c r="FKN15" s="100"/>
      <c r="FKQ15" s="102"/>
      <c r="FKT15" s="99"/>
      <c r="FKU15" s="100"/>
      <c r="FKX15" s="102"/>
      <c r="FLA15" s="99"/>
      <c r="FLB15" s="100"/>
      <c r="FLE15" s="102"/>
      <c r="FLH15" s="99"/>
      <c r="FLI15" s="100"/>
      <c r="FLL15" s="102"/>
      <c r="FLO15" s="99"/>
      <c r="FLP15" s="100"/>
      <c r="FLS15" s="102"/>
      <c r="FLV15" s="99"/>
      <c r="FLW15" s="100"/>
      <c r="FLZ15" s="102"/>
      <c r="FMC15" s="99"/>
      <c r="FMD15" s="100"/>
      <c r="FMG15" s="102"/>
      <c r="FMJ15" s="99"/>
      <c r="FMK15" s="100"/>
      <c r="FMN15" s="102"/>
      <c r="FMQ15" s="99"/>
      <c r="FMR15" s="100"/>
      <c r="FMU15" s="102"/>
      <c r="FMX15" s="99"/>
      <c r="FMY15" s="100"/>
      <c r="FNB15" s="102"/>
      <c r="FNE15" s="99"/>
      <c r="FNF15" s="100"/>
      <c r="FNI15" s="102"/>
      <c r="FNL15" s="99"/>
      <c r="FNM15" s="100"/>
      <c r="FNP15" s="102"/>
      <c r="FNS15" s="99"/>
      <c r="FNT15" s="100"/>
      <c r="FNW15" s="102"/>
      <c r="FNZ15" s="99"/>
      <c r="FOA15" s="100"/>
      <c r="FOD15" s="102"/>
      <c r="FOG15" s="99"/>
      <c r="FOH15" s="100"/>
      <c r="FOK15" s="102"/>
      <c r="FON15" s="99"/>
      <c r="FOO15" s="100"/>
      <c r="FOR15" s="102"/>
      <c r="FOU15" s="99"/>
      <c r="FOV15" s="100"/>
      <c r="FOY15" s="102"/>
      <c r="FPB15" s="99"/>
      <c r="FPC15" s="100"/>
      <c r="FPF15" s="102"/>
      <c r="FPI15" s="99"/>
      <c r="FPJ15" s="100"/>
      <c r="FPM15" s="102"/>
      <c r="FPP15" s="99"/>
      <c r="FPQ15" s="100"/>
      <c r="FPT15" s="102"/>
      <c r="FPW15" s="99"/>
      <c r="FPX15" s="100"/>
      <c r="FQA15" s="102"/>
      <c r="FQD15" s="99"/>
      <c r="FQE15" s="100"/>
      <c r="FQH15" s="102"/>
      <c r="FQK15" s="99"/>
      <c r="FQL15" s="100"/>
      <c r="FQO15" s="102"/>
      <c r="FQR15" s="99"/>
      <c r="FQS15" s="100"/>
      <c r="FQV15" s="102"/>
      <c r="FQY15" s="99"/>
      <c r="FQZ15" s="100"/>
      <c r="FRC15" s="102"/>
      <c r="FRF15" s="99"/>
      <c r="FRG15" s="100"/>
      <c r="FRJ15" s="102"/>
      <c r="FRM15" s="99"/>
      <c r="FRN15" s="100"/>
      <c r="FRQ15" s="102"/>
      <c r="FRT15" s="99"/>
      <c r="FRU15" s="100"/>
      <c r="FRX15" s="102"/>
      <c r="FSA15" s="99"/>
      <c r="FSB15" s="100"/>
      <c r="FSE15" s="102"/>
      <c r="FSH15" s="99"/>
      <c r="FSI15" s="100"/>
      <c r="FSL15" s="102"/>
      <c r="FSO15" s="99"/>
      <c r="FSP15" s="100"/>
      <c r="FSS15" s="102"/>
      <c r="FSV15" s="99"/>
      <c r="FSW15" s="100"/>
      <c r="FSZ15" s="102"/>
      <c r="FTC15" s="99"/>
      <c r="FTD15" s="100"/>
      <c r="FTG15" s="102"/>
      <c r="FTJ15" s="99"/>
      <c r="FTK15" s="100"/>
      <c r="FTN15" s="102"/>
      <c r="FTQ15" s="99"/>
      <c r="FTR15" s="100"/>
      <c r="FTU15" s="102"/>
      <c r="FTX15" s="99"/>
      <c r="FTY15" s="100"/>
      <c r="FUB15" s="102"/>
      <c r="FUE15" s="99"/>
      <c r="FUF15" s="100"/>
      <c r="FUI15" s="102"/>
      <c r="FUL15" s="99"/>
      <c r="FUM15" s="100"/>
      <c r="FUP15" s="102"/>
      <c r="FUS15" s="99"/>
      <c r="FUT15" s="100"/>
      <c r="FUW15" s="102"/>
      <c r="FUZ15" s="99"/>
      <c r="FVA15" s="100"/>
      <c r="FVD15" s="102"/>
      <c r="FVG15" s="99"/>
      <c r="FVH15" s="100"/>
      <c r="FVK15" s="102"/>
      <c r="FVN15" s="99"/>
      <c r="FVO15" s="100"/>
      <c r="FVR15" s="102"/>
      <c r="FVU15" s="99"/>
      <c r="FVV15" s="100"/>
      <c r="FVY15" s="102"/>
      <c r="FWB15" s="99"/>
      <c r="FWC15" s="100"/>
      <c r="FWF15" s="102"/>
      <c r="FWI15" s="99"/>
      <c r="FWJ15" s="100"/>
      <c r="FWM15" s="102"/>
      <c r="FWP15" s="99"/>
      <c r="FWQ15" s="100"/>
      <c r="FWT15" s="102"/>
      <c r="FWW15" s="99"/>
      <c r="FWX15" s="100"/>
      <c r="FXA15" s="102"/>
      <c r="FXD15" s="99"/>
      <c r="FXE15" s="100"/>
      <c r="FXH15" s="102"/>
      <c r="FXK15" s="99"/>
      <c r="FXL15" s="100"/>
      <c r="FXO15" s="102"/>
      <c r="FXR15" s="99"/>
      <c r="FXS15" s="100"/>
      <c r="FXV15" s="102"/>
      <c r="FXY15" s="99"/>
      <c r="FXZ15" s="100"/>
      <c r="FYC15" s="102"/>
      <c r="FYF15" s="99"/>
      <c r="FYG15" s="100"/>
      <c r="FYJ15" s="102"/>
      <c r="FYM15" s="99"/>
      <c r="FYN15" s="100"/>
      <c r="FYQ15" s="102"/>
      <c r="FYT15" s="99"/>
      <c r="FYU15" s="100"/>
      <c r="FYX15" s="102"/>
      <c r="FZA15" s="99"/>
      <c r="FZB15" s="100"/>
      <c r="FZE15" s="102"/>
      <c r="FZH15" s="99"/>
      <c r="FZI15" s="100"/>
      <c r="FZL15" s="102"/>
      <c r="FZO15" s="99"/>
      <c r="FZP15" s="100"/>
      <c r="FZS15" s="102"/>
      <c r="FZV15" s="99"/>
      <c r="FZW15" s="100"/>
      <c r="FZZ15" s="102"/>
      <c r="GAC15" s="99"/>
      <c r="GAD15" s="100"/>
      <c r="GAG15" s="102"/>
      <c r="GAJ15" s="99"/>
      <c r="GAK15" s="100"/>
      <c r="GAN15" s="102"/>
      <c r="GAQ15" s="99"/>
      <c r="GAR15" s="100"/>
      <c r="GAU15" s="102"/>
      <c r="GAX15" s="99"/>
      <c r="GAY15" s="100"/>
      <c r="GBB15" s="102"/>
      <c r="GBE15" s="99"/>
      <c r="GBF15" s="100"/>
      <c r="GBI15" s="102"/>
      <c r="GBL15" s="99"/>
      <c r="GBM15" s="100"/>
      <c r="GBP15" s="102"/>
      <c r="GBS15" s="99"/>
      <c r="GBT15" s="100"/>
      <c r="GBW15" s="102"/>
      <c r="GBZ15" s="99"/>
      <c r="GCA15" s="100"/>
      <c r="GCD15" s="102"/>
      <c r="GCG15" s="99"/>
      <c r="GCH15" s="100"/>
      <c r="GCK15" s="102"/>
      <c r="GCN15" s="99"/>
      <c r="GCO15" s="100"/>
      <c r="GCR15" s="102"/>
      <c r="GCU15" s="99"/>
      <c r="GCV15" s="100"/>
      <c r="GCY15" s="102"/>
      <c r="GDB15" s="99"/>
      <c r="GDC15" s="100"/>
      <c r="GDF15" s="102"/>
      <c r="GDI15" s="99"/>
      <c r="GDJ15" s="100"/>
      <c r="GDM15" s="102"/>
      <c r="GDP15" s="99"/>
      <c r="GDQ15" s="100"/>
      <c r="GDT15" s="102"/>
      <c r="GDW15" s="99"/>
      <c r="GDX15" s="100"/>
      <c r="GEA15" s="102"/>
      <c r="GED15" s="99"/>
      <c r="GEE15" s="100"/>
      <c r="GEH15" s="102"/>
      <c r="GEK15" s="99"/>
      <c r="GEL15" s="100"/>
      <c r="GEO15" s="102"/>
      <c r="GER15" s="99"/>
      <c r="GES15" s="100"/>
      <c r="GEV15" s="102"/>
      <c r="GEY15" s="99"/>
      <c r="GEZ15" s="100"/>
      <c r="GFC15" s="102"/>
      <c r="GFF15" s="99"/>
      <c r="GFG15" s="100"/>
      <c r="GFJ15" s="102"/>
      <c r="GFM15" s="99"/>
      <c r="GFN15" s="100"/>
      <c r="GFQ15" s="102"/>
      <c r="GFT15" s="99"/>
      <c r="GFU15" s="100"/>
      <c r="GFX15" s="102"/>
      <c r="GGA15" s="99"/>
      <c r="GGB15" s="100"/>
      <c r="GGE15" s="102"/>
      <c r="GGH15" s="99"/>
      <c r="GGI15" s="100"/>
      <c r="GGL15" s="102"/>
      <c r="GGO15" s="99"/>
      <c r="GGP15" s="100"/>
      <c r="GGS15" s="102"/>
      <c r="GGV15" s="99"/>
      <c r="GGW15" s="100"/>
      <c r="GGZ15" s="102"/>
      <c r="GHC15" s="99"/>
      <c r="GHD15" s="100"/>
      <c r="GHG15" s="102"/>
      <c r="GHJ15" s="99"/>
      <c r="GHK15" s="100"/>
      <c r="GHN15" s="102"/>
      <c r="GHQ15" s="99"/>
      <c r="GHR15" s="100"/>
      <c r="GHU15" s="102"/>
      <c r="GHX15" s="99"/>
      <c r="GHY15" s="100"/>
      <c r="GIB15" s="102"/>
      <c r="GIE15" s="99"/>
      <c r="GIF15" s="100"/>
      <c r="GII15" s="102"/>
      <c r="GIL15" s="99"/>
      <c r="GIM15" s="100"/>
      <c r="GIP15" s="102"/>
      <c r="GIS15" s="99"/>
      <c r="GIT15" s="100"/>
      <c r="GIW15" s="102"/>
      <c r="GIZ15" s="99"/>
      <c r="GJA15" s="100"/>
      <c r="GJD15" s="102"/>
      <c r="GJG15" s="99"/>
      <c r="GJH15" s="100"/>
      <c r="GJK15" s="102"/>
      <c r="GJN15" s="99"/>
      <c r="GJO15" s="100"/>
      <c r="GJR15" s="102"/>
      <c r="GJU15" s="99"/>
      <c r="GJV15" s="100"/>
      <c r="GJY15" s="102"/>
      <c r="GKB15" s="99"/>
      <c r="GKC15" s="100"/>
      <c r="GKF15" s="102"/>
      <c r="GKI15" s="99"/>
      <c r="GKJ15" s="100"/>
      <c r="GKM15" s="102"/>
      <c r="GKP15" s="99"/>
      <c r="GKQ15" s="100"/>
      <c r="GKT15" s="102"/>
      <c r="GKW15" s="99"/>
      <c r="GKX15" s="100"/>
      <c r="GLA15" s="102"/>
      <c r="GLD15" s="99"/>
      <c r="GLE15" s="100"/>
      <c r="GLH15" s="102"/>
      <c r="GLK15" s="99"/>
      <c r="GLL15" s="100"/>
      <c r="GLO15" s="102"/>
      <c r="GLR15" s="99"/>
      <c r="GLS15" s="100"/>
      <c r="GLV15" s="102"/>
      <c r="GLY15" s="99"/>
      <c r="GLZ15" s="100"/>
      <c r="GMC15" s="102"/>
      <c r="GMF15" s="99"/>
      <c r="GMG15" s="100"/>
      <c r="GMJ15" s="102"/>
      <c r="GMM15" s="99"/>
      <c r="GMN15" s="100"/>
      <c r="GMQ15" s="102"/>
      <c r="GMT15" s="99"/>
      <c r="GMU15" s="100"/>
      <c r="GMX15" s="102"/>
      <c r="GNA15" s="99"/>
      <c r="GNB15" s="100"/>
      <c r="GNE15" s="102"/>
      <c r="GNH15" s="99"/>
      <c r="GNI15" s="100"/>
      <c r="GNL15" s="102"/>
      <c r="GNO15" s="99"/>
      <c r="GNP15" s="100"/>
      <c r="GNS15" s="102"/>
      <c r="GNV15" s="99"/>
      <c r="GNW15" s="100"/>
      <c r="GNZ15" s="102"/>
      <c r="GOC15" s="99"/>
      <c r="GOD15" s="100"/>
      <c r="GOG15" s="102"/>
      <c r="GOJ15" s="99"/>
      <c r="GOK15" s="100"/>
      <c r="GON15" s="102"/>
      <c r="GOQ15" s="99"/>
      <c r="GOR15" s="100"/>
      <c r="GOU15" s="102"/>
      <c r="GOX15" s="99"/>
      <c r="GOY15" s="100"/>
      <c r="GPB15" s="102"/>
      <c r="GPE15" s="99"/>
      <c r="GPF15" s="100"/>
      <c r="GPI15" s="102"/>
      <c r="GPL15" s="99"/>
      <c r="GPM15" s="100"/>
      <c r="GPP15" s="102"/>
      <c r="GPS15" s="99"/>
      <c r="GPT15" s="100"/>
      <c r="GPW15" s="102"/>
      <c r="GPZ15" s="99"/>
      <c r="GQA15" s="100"/>
      <c r="GQD15" s="102"/>
      <c r="GQG15" s="99"/>
      <c r="GQH15" s="100"/>
      <c r="GQK15" s="102"/>
      <c r="GQN15" s="99"/>
      <c r="GQO15" s="100"/>
      <c r="GQR15" s="102"/>
      <c r="GQU15" s="99"/>
      <c r="GQV15" s="100"/>
      <c r="GQY15" s="102"/>
      <c r="GRB15" s="99"/>
      <c r="GRC15" s="100"/>
      <c r="GRF15" s="102"/>
      <c r="GRI15" s="99"/>
      <c r="GRJ15" s="100"/>
      <c r="GRM15" s="102"/>
      <c r="GRP15" s="99"/>
      <c r="GRQ15" s="100"/>
      <c r="GRT15" s="102"/>
      <c r="GRW15" s="99"/>
      <c r="GRX15" s="100"/>
      <c r="GSA15" s="102"/>
      <c r="GSD15" s="99"/>
      <c r="GSE15" s="100"/>
      <c r="GSH15" s="102"/>
      <c r="GSK15" s="99"/>
      <c r="GSL15" s="100"/>
      <c r="GSO15" s="102"/>
      <c r="GSR15" s="99"/>
      <c r="GSS15" s="100"/>
      <c r="GSV15" s="102"/>
      <c r="GSY15" s="99"/>
      <c r="GSZ15" s="100"/>
      <c r="GTC15" s="102"/>
      <c r="GTF15" s="99"/>
      <c r="GTG15" s="100"/>
      <c r="GTJ15" s="102"/>
      <c r="GTM15" s="99"/>
      <c r="GTN15" s="100"/>
      <c r="GTQ15" s="102"/>
      <c r="GTT15" s="99"/>
      <c r="GTU15" s="100"/>
      <c r="GTX15" s="102"/>
      <c r="GUA15" s="99"/>
      <c r="GUB15" s="100"/>
      <c r="GUE15" s="102"/>
      <c r="GUH15" s="99"/>
      <c r="GUI15" s="100"/>
      <c r="GUL15" s="102"/>
      <c r="GUO15" s="99"/>
      <c r="GUP15" s="100"/>
      <c r="GUS15" s="102"/>
      <c r="GUV15" s="99"/>
      <c r="GUW15" s="100"/>
      <c r="GUZ15" s="102"/>
      <c r="GVC15" s="99"/>
      <c r="GVD15" s="100"/>
      <c r="GVG15" s="102"/>
      <c r="GVJ15" s="99"/>
      <c r="GVK15" s="100"/>
      <c r="GVN15" s="102"/>
      <c r="GVQ15" s="99"/>
      <c r="GVR15" s="100"/>
      <c r="GVU15" s="102"/>
      <c r="GVX15" s="99"/>
      <c r="GVY15" s="100"/>
      <c r="GWB15" s="102"/>
      <c r="GWE15" s="99"/>
      <c r="GWF15" s="100"/>
      <c r="GWI15" s="102"/>
      <c r="GWL15" s="99"/>
      <c r="GWM15" s="100"/>
      <c r="GWP15" s="102"/>
      <c r="GWS15" s="99"/>
      <c r="GWT15" s="100"/>
      <c r="GWW15" s="102"/>
      <c r="GWZ15" s="99"/>
      <c r="GXA15" s="100"/>
      <c r="GXD15" s="102"/>
      <c r="GXG15" s="99"/>
      <c r="GXH15" s="100"/>
      <c r="GXK15" s="102"/>
      <c r="GXN15" s="99"/>
      <c r="GXO15" s="100"/>
      <c r="GXR15" s="102"/>
      <c r="GXU15" s="99"/>
      <c r="GXV15" s="100"/>
      <c r="GXY15" s="102"/>
      <c r="GYB15" s="99"/>
      <c r="GYC15" s="100"/>
      <c r="GYF15" s="102"/>
      <c r="GYI15" s="99"/>
      <c r="GYJ15" s="100"/>
      <c r="GYM15" s="102"/>
      <c r="GYP15" s="99"/>
      <c r="GYQ15" s="100"/>
      <c r="GYT15" s="102"/>
      <c r="GYW15" s="99"/>
      <c r="GYX15" s="100"/>
      <c r="GZA15" s="102"/>
      <c r="GZD15" s="99"/>
      <c r="GZE15" s="100"/>
      <c r="GZH15" s="102"/>
      <c r="GZK15" s="99"/>
      <c r="GZL15" s="100"/>
      <c r="GZO15" s="102"/>
      <c r="GZR15" s="99"/>
      <c r="GZS15" s="100"/>
      <c r="GZV15" s="102"/>
      <c r="GZY15" s="99"/>
      <c r="GZZ15" s="100"/>
      <c r="HAC15" s="102"/>
      <c r="HAF15" s="99"/>
      <c r="HAG15" s="100"/>
      <c r="HAJ15" s="102"/>
      <c r="HAM15" s="99"/>
      <c r="HAN15" s="100"/>
      <c r="HAQ15" s="102"/>
      <c r="HAT15" s="99"/>
      <c r="HAU15" s="100"/>
      <c r="HAX15" s="102"/>
      <c r="HBA15" s="99"/>
      <c r="HBB15" s="100"/>
      <c r="HBE15" s="102"/>
      <c r="HBH15" s="99"/>
      <c r="HBI15" s="100"/>
      <c r="HBL15" s="102"/>
      <c r="HBO15" s="99"/>
      <c r="HBP15" s="100"/>
      <c r="HBS15" s="102"/>
      <c r="HBV15" s="99"/>
      <c r="HBW15" s="100"/>
      <c r="HBZ15" s="102"/>
      <c r="HCC15" s="99"/>
      <c r="HCD15" s="100"/>
      <c r="HCG15" s="102"/>
      <c r="HCJ15" s="99"/>
      <c r="HCK15" s="100"/>
      <c r="HCN15" s="102"/>
      <c r="HCQ15" s="99"/>
      <c r="HCR15" s="100"/>
      <c r="HCU15" s="102"/>
      <c r="HCX15" s="99"/>
      <c r="HCY15" s="100"/>
      <c r="HDB15" s="102"/>
      <c r="HDE15" s="99"/>
      <c r="HDF15" s="100"/>
      <c r="HDI15" s="102"/>
      <c r="HDL15" s="99"/>
      <c r="HDM15" s="100"/>
      <c r="HDP15" s="102"/>
      <c r="HDS15" s="99"/>
      <c r="HDT15" s="100"/>
      <c r="HDW15" s="102"/>
      <c r="HDZ15" s="99"/>
      <c r="HEA15" s="100"/>
      <c r="HED15" s="102"/>
      <c r="HEG15" s="99"/>
      <c r="HEH15" s="100"/>
      <c r="HEK15" s="102"/>
      <c r="HEN15" s="99"/>
      <c r="HEO15" s="100"/>
      <c r="HER15" s="102"/>
      <c r="HEU15" s="99"/>
      <c r="HEV15" s="100"/>
      <c r="HEY15" s="102"/>
      <c r="HFB15" s="99"/>
      <c r="HFC15" s="100"/>
      <c r="HFF15" s="102"/>
      <c r="HFI15" s="99"/>
      <c r="HFJ15" s="100"/>
      <c r="HFM15" s="102"/>
      <c r="HFP15" s="99"/>
      <c r="HFQ15" s="100"/>
      <c r="HFT15" s="102"/>
      <c r="HFW15" s="99"/>
      <c r="HFX15" s="100"/>
      <c r="HGA15" s="102"/>
      <c r="HGD15" s="99"/>
      <c r="HGE15" s="100"/>
      <c r="HGH15" s="102"/>
      <c r="HGK15" s="99"/>
      <c r="HGL15" s="100"/>
      <c r="HGO15" s="102"/>
      <c r="HGR15" s="99"/>
      <c r="HGS15" s="100"/>
      <c r="HGV15" s="102"/>
      <c r="HGY15" s="99"/>
      <c r="HGZ15" s="100"/>
      <c r="HHC15" s="102"/>
      <c r="HHF15" s="99"/>
      <c r="HHG15" s="100"/>
      <c r="HHJ15" s="102"/>
      <c r="HHM15" s="99"/>
      <c r="HHN15" s="100"/>
      <c r="HHQ15" s="102"/>
      <c r="HHT15" s="99"/>
      <c r="HHU15" s="100"/>
      <c r="HHX15" s="102"/>
      <c r="HIA15" s="99"/>
      <c r="HIB15" s="100"/>
      <c r="HIE15" s="102"/>
      <c r="HIH15" s="99"/>
      <c r="HII15" s="100"/>
      <c r="HIL15" s="102"/>
      <c r="HIO15" s="99"/>
      <c r="HIP15" s="100"/>
      <c r="HIS15" s="102"/>
      <c r="HIV15" s="99"/>
      <c r="HIW15" s="100"/>
      <c r="HIZ15" s="102"/>
      <c r="HJC15" s="99"/>
      <c r="HJD15" s="100"/>
      <c r="HJG15" s="102"/>
      <c r="HJJ15" s="99"/>
      <c r="HJK15" s="100"/>
      <c r="HJN15" s="102"/>
      <c r="HJQ15" s="99"/>
      <c r="HJR15" s="100"/>
      <c r="HJU15" s="102"/>
      <c r="HJX15" s="99"/>
      <c r="HJY15" s="100"/>
      <c r="HKB15" s="102"/>
      <c r="HKE15" s="99"/>
      <c r="HKF15" s="100"/>
      <c r="HKI15" s="102"/>
      <c r="HKL15" s="99"/>
      <c r="HKM15" s="100"/>
      <c r="HKP15" s="102"/>
      <c r="HKS15" s="99"/>
      <c r="HKT15" s="100"/>
      <c r="HKW15" s="102"/>
      <c r="HKZ15" s="99"/>
      <c r="HLA15" s="100"/>
      <c r="HLD15" s="102"/>
      <c r="HLG15" s="99"/>
      <c r="HLH15" s="100"/>
      <c r="HLK15" s="102"/>
      <c r="HLN15" s="99"/>
      <c r="HLO15" s="100"/>
      <c r="HLR15" s="102"/>
      <c r="HLU15" s="99"/>
      <c r="HLV15" s="100"/>
      <c r="HLY15" s="102"/>
      <c r="HMB15" s="99"/>
      <c r="HMC15" s="100"/>
      <c r="HMF15" s="102"/>
      <c r="HMI15" s="99"/>
      <c r="HMJ15" s="100"/>
      <c r="HMM15" s="102"/>
      <c r="HMP15" s="99"/>
      <c r="HMQ15" s="100"/>
      <c r="HMT15" s="102"/>
      <c r="HMW15" s="99"/>
      <c r="HMX15" s="100"/>
      <c r="HNA15" s="102"/>
      <c r="HND15" s="99"/>
      <c r="HNE15" s="100"/>
      <c r="HNH15" s="102"/>
      <c r="HNK15" s="99"/>
      <c r="HNL15" s="100"/>
      <c r="HNO15" s="102"/>
      <c r="HNR15" s="99"/>
      <c r="HNS15" s="100"/>
      <c r="HNV15" s="102"/>
      <c r="HNY15" s="99"/>
      <c r="HNZ15" s="100"/>
      <c r="HOC15" s="102"/>
      <c r="HOF15" s="99"/>
      <c r="HOG15" s="100"/>
      <c r="HOJ15" s="102"/>
      <c r="HOM15" s="99"/>
      <c r="HON15" s="100"/>
      <c r="HOQ15" s="102"/>
      <c r="HOT15" s="99"/>
      <c r="HOU15" s="100"/>
      <c r="HOX15" s="102"/>
      <c r="HPA15" s="99"/>
      <c r="HPB15" s="100"/>
      <c r="HPE15" s="102"/>
      <c r="HPH15" s="99"/>
      <c r="HPI15" s="100"/>
      <c r="HPL15" s="102"/>
      <c r="HPO15" s="99"/>
      <c r="HPP15" s="100"/>
      <c r="HPS15" s="102"/>
      <c r="HPV15" s="99"/>
      <c r="HPW15" s="100"/>
      <c r="HPZ15" s="102"/>
      <c r="HQC15" s="99"/>
      <c r="HQD15" s="100"/>
      <c r="HQG15" s="102"/>
      <c r="HQJ15" s="99"/>
      <c r="HQK15" s="100"/>
      <c r="HQN15" s="102"/>
      <c r="HQQ15" s="99"/>
      <c r="HQR15" s="100"/>
      <c r="HQU15" s="102"/>
      <c r="HQX15" s="99"/>
      <c r="HQY15" s="100"/>
      <c r="HRB15" s="102"/>
      <c r="HRE15" s="99"/>
      <c r="HRF15" s="100"/>
      <c r="HRI15" s="102"/>
      <c r="HRL15" s="99"/>
      <c r="HRM15" s="100"/>
      <c r="HRP15" s="102"/>
      <c r="HRS15" s="99"/>
      <c r="HRT15" s="100"/>
      <c r="HRW15" s="102"/>
      <c r="HRZ15" s="99"/>
      <c r="HSA15" s="100"/>
      <c r="HSD15" s="102"/>
      <c r="HSG15" s="99"/>
      <c r="HSH15" s="100"/>
      <c r="HSK15" s="102"/>
      <c r="HSN15" s="99"/>
      <c r="HSO15" s="100"/>
      <c r="HSR15" s="102"/>
      <c r="HSU15" s="99"/>
      <c r="HSV15" s="100"/>
      <c r="HSY15" s="102"/>
      <c r="HTB15" s="99"/>
      <c r="HTC15" s="100"/>
      <c r="HTF15" s="102"/>
      <c r="HTI15" s="99"/>
      <c r="HTJ15" s="100"/>
      <c r="HTM15" s="102"/>
      <c r="HTP15" s="99"/>
      <c r="HTQ15" s="100"/>
      <c r="HTT15" s="102"/>
      <c r="HTW15" s="99"/>
      <c r="HTX15" s="100"/>
      <c r="HUA15" s="102"/>
      <c r="HUD15" s="99"/>
      <c r="HUE15" s="100"/>
      <c r="HUH15" s="102"/>
      <c r="HUK15" s="99"/>
      <c r="HUL15" s="100"/>
      <c r="HUO15" s="102"/>
      <c r="HUR15" s="99"/>
      <c r="HUS15" s="100"/>
      <c r="HUV15" s="102"/>
      <c r="HUY15" s="99"/>
      <c r="HUZ15" s="100"/>
      <c r="HVC15" s="102"/>
      <c r="HVF15" s="99"/>
      <c r="HVG15" s="100"/>
      <c r="HVJ15" s="102"/>
      <c r="HVM15" s="99"/>
      <c r="HVN15" s="100"/>
      <c r="HVQ15" s="102"/>
      <c r="HVT15" s="99"/>
      <c r="HVU15" s="100"/>
      <c r="HVX15" s="102"/>
      <c r="HWA15" s="99"/>
      <c r="HWB15" s="100"/>
      <c r="HWE15" s="102"/>
      <c r="HWH15" s="99"/>
      <c r="HWI15" s="100"/>
      <c r="HWL15" s="102"/>
      <c r="HWO15" s="99"/>
      <c r="HWP15" s="100"/>
      <c r="HWS15" s="102"/>
      <c r="HWV15" s="99"/>
      <c r="HWW15" s="100"/>
      <c r="HWZ15" s="102"/>
      <c r="HXC15" s="99"/>
      <c r="HXD15" s="100"/>
      <c r="HXG15" s="102"/>
      <c r="HXJ15" s="99"/>
      <c r="HXK15" s="100"/>
      <c r="HXN15" s="102"/>
      <c r="HXQ15" s="99"/>
      <c r="HXR15" s="100"/>
      <c r="HXU15" s="102"/>
      <c r="HXX15" s="99"/>
      <c r="HXY15" s="100"/>
      <c r="HYB15" s="102"/>
      <c r="HYE15" s="99"/>
      <c r="HYF15" s="100"/>
      <c r="HYI15" s="102"/>
      <c r="HYL15" s="99"/>
      <c r="HYM15" s="100"/>
      <c r="HYP15" s="102"/>
      <c r="HYS15" s="99"/>
      <c r="HYT15" s="100"/>
      <c r="HYW15" s="102"/>
      <c r="HYZ15" s="99"/>
      <c r="HZA15" s="100"/>
      <c r="HZD15" s="102"/>
      <c r="HZG15" s="99"/>
      <c r="HZH15" s="100"/>
      <c r="HZK15" s="102"/>
      <c r="HZN15" s="99"/>
      <c r="HZO15" s="100"/>
      <c r="HZR15" s="102"/>
      <c r="HZU15" s="99"/>
      <c r="HZV15" s="100"/>
      <c r="HZY15" s="102"/>
      <c r="IAB15" s="99"/>
      <c r="IAC15" s="100"/>
      <c r="IAF15" s="102"/>
      <c r="IAI15" s="99"/>
      <c r="IAJ15" s="100"/>
      <c r="IAM15" s="102"/>
      <c r="IAP15" s="99"/>
      <c r="IAQ15" s="100"/>
      <c r="IAT15" s="102"/>
      <c r="IAW15" s="99"/>
      <c r="IAX15" s="100"/>
      <c r="IBA15" s="102"/>
      <c r="IBD15" s="99"/>
      <c r="IBE15" s="100"/>
      <c r="IBH15" s="102"/>
      <c r="IBK15" s="99"/>
      <c r="IBL15" s="100"/>
      <c r="IBO15" s="102"/>
      <c r="IBR15" s="99"/>
      <c r="IBS15" s="100"/>
      <c r="IBV15" s="102"/>
      <c r="IBY15" s="99"/>
      <c r="IBZ15" s="100"/>
      <c r="ICC15" s="102"/>
      <c r="ICF15" s="99"/>
      <c r="ICG15" s="100"/>
      <c r="ICJ15" s="102"/>
      <c r="ICM15" s="99"/>
      <c r="ICN15" s="100"/>
      <c r="ICQ15" s="102"/>
      <c r="ICT15" s="99"/>
      <c r="ICU15" s="100"/>
      <c r="ICX15" s="102"/>
      <c r="IDA15" s="99"/>
      <c r="IDB15" s="100"/>
      <c r="IDE15" s="102"/>
      <c r="IDH15" s="99"/>
      <c r="IDI15" s="100"/>
      <c r="IDL15" s="102"/>
      <c r="IDO15" s="99"/>
      <c r="IDP15" s="100"/>
      <c r="IDS15" s="102"/>
      <c r="IDV15" s="99"/>
      <c r="IDW15" s="100"/>
      <c r="IDZ15" s="102"/>
      <c r="IEC15" s="99"/>
      <c r="IED15" s="100"/>
      <c r="IEG15" s="102"/>
      <c r="IEJ15" s="99"/>
      <c r="IEK15" s="100"/>
      <c r="IEN15" s="102"/>
      <c r="IEQ15" s="99"/>
      <c r="IER15" s="100"/>
      <c r="IEU15" s="102"/>
      <c r="IEX15" s="99"/>
      <c r="IEY15" s="100"/>
      <c r="IFB15" s="102"/>
      <c r="IFE15" s="99"/>
      <c r="IFF15" s="100"/>
      <c r="IFI15" s="102"/>
      <c r="IFL15" s="99"/>
      <c r="IFM15" s="100"/>
      <c r="IFP15" s="102"/>
      <c r="IFS15" s="99"/>
      <c r="IFT15" s="100"/>
      <c r="IFW15" s="102"/>
      <c r="IFZ15" s="99"/>
      <c r="IGA15" s="100"/>
      <c r="IGD15" s="102"/>
      <c r="IGG15" s="99"/>
      <c r="IGH15" s="100"/>
      <c r="IGK15" s="102"/>
      <c r="IGN15" s="99"/>
      <c r="IGO15" s="100"/>
      <c r="IGR15" s="102"/>
      <c r="IGU15" s="99"/>
      <c r="IGV15" s="100"/>
      <c r="IGY15" s="102"/>
      <c r="IHB15" s="99"/>
      <c r="IHC15" s="100"/>
      <c r="IHF15" s="102"/>
      <c r="IHI15" s="99"/>
      <c r="IHJ15" s="100"/>
      <c r="IHM15" s="102"/>
      <c r="IHP15" s="99"/>
      <c r="IHQ15" s="100"/>
      <c r="IHT15" s="102"/>
      <c r="IHW15" s="99"/>
      <c r="IHX15" s="100"/>
      <c r="IIA15" s="102"/>
      <c r="IID15" s="99"/>
      <c r="IIE15" s="100"/>
      <c r="IIH15" s="102"/>
      <c r="IIK15" s="99"/>
      <c r="IIL15" s="100"/>
      <c r="IIO15" s="102"/>
      <c r="IIR15" s="99"/>
      <c r="IIS15" s="100"/>
      <c r="IIV15" s="102"/>
      <c r="IIY15" s="99"/>
      <c r="IIZ15" s="100"/>
      <c r="IJC15" s="102"/>
      <c r="IJF15" s="99"/>
      <c r="IJG15" s="100"/>
      <c r="IJJ15" s="102"/>
      <c r="IJM15" s="99"/>
      <c r="IJN15" s="100"/>
      <c r="IJQ15" s="102"/>
      <c r="IJT15" s="99"/>
      <c r="IJU15" s="100"/>
      <c r="IJX15" s="102"/>
      <c r="IKA15" s="99"/>
      <c r="IKB15" s="100"/>
      <c r="IKE15" s="102"/>
      <c r="IKH15" s="99"/>
      <c r="IKI15" s="100"/>
      <c r="IKL15" s="102"/>
      <c r="IKO15" s="99"/>
      <c r="IKP15" s="100"/>
      <c r="IKS15" s="102"/>
      <c r="IKV15" s="99"/>
      <c r="IKW15" s="100"/>
      <c r="IKZ15" s="102"/>
      <c r="ILC15" s="99"/>
      <c r="ILD15" s="100"/>
      <c r="ILG15" s="102"/>
      <c r="ILJ15" s="99"/>
      <c r="ILK15" s="100"/>
      <c r="ILN15" s="102"/>
      <c r="ILQ15" s="99"/>
      <c r="ILR15" s="100"/>
      <c r="ILU15" s="102"/>
      <c r="ILX15" s="99"/>
      <c r="ILY15" s="100"/>
      <c r="IMB15" s="102"/>
      <c r="IME15" s="99"/>
      <c r="IMF15" s="100"/>
      <c r="IMI15" s="102"/>
      <c r="IML15" s="99"/>
      <c r="IMM15" s="100"/>
      <c r="IMP15" s="102"/>
      <c r="IMS15" s="99"/>
      <c r="IMT15" s="100"/>
      <c r="IMW15" s="102"/>
      <c r="IMZ15" s="99"/>
      <c r="INA15" s="100"/>
      <c r="IND15" s="102"/>
      <c r="ING15" s="99"/>
      <c r="INH15" s="100"/>
      <c r="INK15" s="102"/>
      <c r="INN15" s="99"/>
      <c r="INO15" s="100"/>
      <c r="INR15" s="102"/>
      <c r="INU15" s="99"/>
      <c r="INV15" s="100"/>
      <c r="INY15" s="102"/>
      <c r="IOB15" s="99"/>
      <c r="IOC15" s="100"/>
      <c r="IOF15" s="102"/>
      <c r="IOI15" s="99"/>
      <c r="IOJ15" s="100"/>
      <c r="IOM15" s="102"/>
      <c r="IOP15" s="99"/>
      <c r="IOQ15" s="100"/>
      <c r="IOT15" s="102"/>
      <c r="IOW15" s="99"/>
      <c r="IOX15" s="100"/>
      <c r="IPA15" s="102"/>
      <c r="IPD15" s="99"/>
      <c r="IPE15" s="100"/>
      <c r="IPH15" s="102"/>
      <c r="IPK15" s="99"/>
      <c r="IPL15" s="100"/>
      <c r="IPO15" s="102"/>
      <c r="IPR15" s="99"/>
      <c r="IPS15" s="100"/>
      <c r="IPV15" s="102"/>
      <c r="IPY15" s="99"/>
      <c r="IPZ15" s="100"/>
      <c r="IQC15" s="102"/>
      <c r="IQF15" s="99"/>
      <c r="IQG15" s="100"/>
      <c r="IQJ15" s="102"/>
      <c r="IQM15" s="99"/>
      <c r="IQN15" s="100"/>
      <c r="IQQ15" s="102"/>
      <c r="IQT15" s="99"/>
      <c r="IQU15" s="100"/>
      <c r="IQX15" s="102"/>
      <c r="IRA15" s="99"/>
      <c r="IRB15" s="100"/>
      <c r="IRE15" s="102"/>
      <c r="IRH15" s="99"/>
      <c r="IRI15" s="100"/>
      <c r="IRL15" s="102"/>
      <c r="IRO15" s="99"/>
      <c r="IRP15" s="100"/>
      <c r="IRS15" s="102"/>
      <c r="IRV15" s="99"/>
      <c r="IRW15" s="100"/>
      <c r="IRZ15" s="102"/>
      <c r="ISC15" s="99"/>
      <c r="ISD15" s="100"/>
      <c r="ISG15" s="102"/>
      <c r="ISJ15" s="99"/>
      <c r="ISK15" s="100"/>
      <c r="ISN15" s="102"/>
      <c r="ISQ15" s="99"/>
      <c r="ISR15" s="100"/>
      <c r="ISU15" s="102"/>
      <c r="ISX15" s="99"/>
      <c r="ISY15" s="100"/>
      <c r="ITB15" s="102"/>
      <c r="ITE15" s="99"/>
      <c r="ITF15" s="100"/>
      <c r="ITI15" s="102"/>
      <c r="ITL15" s="99"/>
      <c r="ITM15" s="100"/>
      <c r="ITP15" s="102"/>
      <c r="ITS15" s="99"/>
      <c r="ITT15" s="100"/>
      <c r="ITW15" s="102"/>
      <c r="ITZ15" s="99"/>
      <c r="IUA15" s="100"/>
      <c r="IUD15" s="102"/>
      <c r="IUG15" s="99"/>
      <c r="IUH15" s="100"/>
      <c r="IUK15" s="102"/>
      <c r="IUN15" s="99"/>
      <c r="IUO15" s="100"/>
      <c r="IUR15" s="102"/>
      <c r="IUU15" s="99"/>
      <c r="IUV15" s="100"/>
      <c r="IUY15" s="102"/>
      <c r="IVB15" s="99"/>
      <c r="IVC15" s="100"/>
      <c r="IVF15" s="102"/>
      <c r="IVI15" s="99"/>
      <c r="IVJ15" s="100"/>
      <c r="IVM15" s="102"/>
      <c r="IVP15" s="99"/>
      <c r="IVQ15" s="100"/>
      <c r="IVT15" s="102"/>
      <c r="IVW15" s="99"/>
      <c r="IVX15" s="100"/>
      <c r="IWA15" s="102"/>
      <c r="IWD15" s="99"/>
      <c r="IWE15" s="100"/>
      <c r="IWH15" s="102"/>
      <c r="IWK15" s="99"/>
      <c r="IWL15" s="100"/>
      <c r="IWO15" s="102"/>
      <c r="IWR15" s="99"/>
      <c r="IWS15" s="100"/>
      <c r="IWV15" s="102"/>
      <c r="IWY15" s="99"/>
      <c r="IWZ15" s="100"/>
      <c r="IXC15" s="102"/>
      <c r="IXF15" s="99"/>
      <c r="IXG15" s="100"/>
      <c r="IXJ15" s="102"/>
      <c r="IXM15" s="99"/>
      <c r="IXN15" s="100"/>
      <c r="IXQ15" s="102"/>
      <c r="IXT15" s="99"/>
      <c r="IXU15" s="100"/>
      <c r="IXX15" s="102"/>
      <c r="IYA15" s="99"/>
      <c r="IYB15" s="100"/>
      <c r="IYE15" s="102"/>
      <c r="IYH15" s="99"/>
      <c r="IYI15" s="100"/>
      <c r="IYL15" s="102"/>
      <c r="IYO15" s="99"/>
      <c r="IYP15" s="100"/>
      <c r="IYS15" s="102"/>
      <c r="IYV15" s="99"/>
      <c r="IYW15" s="100"/>
      <c r="IYZ15" s="102"/>
      <c r="IZC15" s="99"/>
      <c r="IZD15" s="100"/>
      <c r="IZG15" s="102"/>
      <c r="IZJ15" s="99"/>
      <c r="IZK15" s="100"/>
      <c r="IZN15" s="102"/>
      <c r="IZQ15" s="99"/>
      <c r="IZR15" s="100"/>
      <c r="IZU15" s="102"/>
      <c r="IZX15" s="99"/>
      <c r="IZY15" s="100"/>
      <c r="JAB15" s="102"/>
      <c r="JAE15" s="99"/>
      <c r="JAF15" s="100"/>
      <c r="JAI15" s="102"/>
      <c r="JAL15" s="99"/>
      <c r="JAM15" s="100"/>
      <c r="JAP15" s="102"/>
      <c r="JAS15" s="99"/>
      <c r="JAT15" s="100"/>
      <c r="JAW15" s="102"/>
      <c r="JAZ15" s="99"/>
      <c r="JBA15" s="100"/>
      <c r="JBD15" s="102"/>
      <c r="JBG15" s="99"/>
      <c r="JBH15" s="100"/>
      <c r="JBK15" s="102"/>
      <c r="JBN15" s="99"/>
      <c r="JBO15" s="100"/>
      <c r="JBR15" s="102"/>
      <c r="JBU15" s="99"/>
      <c r="JBV15" s="100"/>
      <c r="JBY15" s="102"/>
      <c r="JCB15" s="99"/>
      <c r="JCC15" s="100"/>
      <c r="JCF15" s="102"/>
      <c r="JCI15" s="99"/>
      <c r="JCJ15" s="100"/>
      <c r="JCM15" s="102"/>
      <c r="JCP15" s="99"/>
      <c r="JCQ15" s="100"/>
      <c r="JCT15" s="102"/>
      <c r="JCW15" s="99"/>
      <c r="JCX15" s="100"/>
      <c r="JDA15" s="102"/>
      <c r="JDD15" s="99"/>
      <c r="JDE15" s="100"/>
      <c r="JDH15" s="102"/>
      <c r="JDK15" s="99"/>
      <c r="JDL15" s="100"/>
      <c r="JDO15" s="102"/>
      <c r="JDR15" s="99"/>
      <c r="JDS15" s="100"/>
      <c r="JDV15" s="102"/>
      <c r="JDY15" s="99"/>
      <c r="JDZ15" s="100"/>
      <c r="JEC15" s="102"/>
      <c r="JEF15" s="99"/>
      <c r="JEG15" s="100"/>
      <c r="JEJ15" s="102"/>
      <c r="JEM15" s="99"/>
      <c r="JEN15" s="100"/>
      <c r="JEQ15" s="102"/>
      <c r="JET15" s="99"/>
      <c r="JEU15" s="100"/>
      <c r="JEX15" s="102"/>
      <c r="JFA15" s="99"/>
      <c r="JFB15" s="100"/>
      <c r="JFE15" s="102"/>
      <c r="JFH15" s="99"/>
      <c r="JFI15" s="100"/>
      <c r="JFL15" s="102"/>
      <c r="JFO15" s="99"/>
      <c r="JFP15" s="100"/>
      <c r="JFS15" s="102"/>
      <c r="JFV15" s="99"/>
      <c r="JFW15" s="100"/>
      <c r="JFZ15" s="102"/>
      <c r="JGC15" s="99"/>
      <c r="JGD15" s="100"/>
      <c r="JGG15" s="102"/>
      <c r="JGJ15" s="99"/>
      <c r="JGK15" s="100"/>
      <c r="JGN15" s="102"/>
      <c r="JGQ15" s="99"/>
      <c r="JGR15" s="100"/>
      <c r="JGU15" s="102"/>
      <c r="JGX15" s="99"/>
      <c r="JGY15" s="100"/>
      <c r="JHB15" s="102"/>
      <c r="JHE15" s="99"/>
      <c r="JHF15" s="100"/>
      <c r="JHI15" s="102"/>
      <c r="JHL15" s="99"/>
      <c r="JHM15" s="100"/>
      <c r="JHP15" s="102"/>
      <c r="JHS15" s="99"/>
      <c r="JHT15" s="100"/>
      <c r="JHW15" s="102"/>
      <c r="JHZ15" s="99"/>
      <c r="JIA15" s="100"/>
      <c r="JID15" s="102"/>
      <c r="JIG15" s="99"/>
      <c r="JIH15" s="100"/>
      <c r="JIK15" s="102"/>
      <c r="JIN15" s="99"/>
      <c r="JIO15" s="100"/>
      <c r="JIR15" s="102"/>
      <c r="JIU15" s="99"/>
      <c r="JIV15" s="100"/>
      <c r="JIY15" s="102"/>
      <c r="JJB15" s="99"/>
      <c r="JJC15" s="100"/>
      <c r="JJF15" s="102"/>
      <c r="JJI15" s="99"/>
      <c r="JJJ15" s="100"/>
      <c r="JJM15" s="102"/>
      <c r="JJP15" s="99"/>
      <c r="JJQ15" s="100"/>
      <c r="JJT15" s="102"/>
      <c r="JJW15" s="99"/>
      <c r="JJX15" s="100"/>
      <c r="JKA15" s="102"/>
      <c r="JKD15" s="99"/>
      <c r="JKE15" s="100"/>
      <c r="JKH15" s="102"/>
      <c r="JKK15" s="99"/>
      <c r="JKL15" s="100"/>
      <c r="JKO15" s="102"/>
      <c r="JKR15" s="99"/>
      <c r="JKS15" s="100"/>
      <c r="JKV15" s="102"/>
      <c r="JKY15" s="99"/>
      <c r="JKZ15" s="100"/>
      <c r="JLC15" s="102"/>
      <c r="JLF15" s="99"/>
      <c r="JLG15" s="100"/>
      <c r="JLJ15" s="102"/>
      <c r="JLM15" s="99"/>
      <c r="JLN15" s="100"/>
      <c r="JLQ15" s="102"/>
      <c r="JLT15" s="99"/>
      <c r="JLU15" s="100"/>
      <c r="JLX15" s="102"/>
      <c r="JMA15" s="99"/>
      <c r="JMB15" s="100"/>
      <c r="JME15" s="102"/>
      <c r="JMH15" s="99"/>
      <c r="JMI15" s="100"/>
      <c r="JML15" s="102"/>
      <c r="JMO15" s="99"/>
      <c r="JMP15" s="100"/>
      <c r="JMS15" s="102"/>
      <c r="JMV15" s="99"/>
      <c r="JMW15" s="100"/>
      <c r="JMZ15" s="102"/>
      <c r="JNC15" s="99"/>
      <c r="JND15" s="100"/>
      <c r="JNG15" s="102"/>
      <c r="JNJ15" s="99"/>
      <c r="JNK15" s="100"/>
      <c r="JNN15" s="102"/>
      <c r="JNQ15" s="99"/>
      <c r="JNR15" s="100"/>
      <c r="JNU15" s="102"/>
      <c r="JNX15" s="99"/>
      <c r="JNY15" s="100"/>
      <c r="JOB15" s="102"/>
      <c r="JOE15" s="99"/>
      <c r="JOF15" s="100"/>
      <c r="JOI15" s="102"/>
      <c r="JOL15" s="99"/>
      <c r="JOM15" s="100"/>
      <c r="JOP15" s="102"/>
      <c r="JOS15" s="99"/>
      <c r="JOT15" s="100"/>
      <c r="JOW15" s="102"/>
      <c r="JOZ15" s="99"/>
      <c r="JPA15" s="100"/>
      <c r="JPD15" s="102"/>
      <c r="JPG15" s="99"/>
      <c r="JPH15" s="100"/>
      <c r="JPK15" s="102"/>
      <c r="JPN15" s="99"/>
      <c r="JPO15" s="100"/>
      <c r="JPR15" s="102"/>
      <c r="JPU15" s="99"/>
      <c r="JPV15" s="100"/>
      <c r="JPY15" s="102"/>
      <c r="JQB15" s="99"/>
      <c r="JQC15" s="100"/>
      <c r="JQF15" s="102"/>
      <c r="JQI15" s="99"/>
      <c r="JQJ15" s="100"/>
      <c r="JQM15" s="102"/>
      <c r="JQP15" s="99"/>
      <c r="JQQ15" s="100"/>
      <c r="JQT15" s="102"/>
      <c r="JQW15" s="99"/>
      <c r="JQX15" s="100"/>
      <c r="JRA15" s="102"/>
      <c r="JRD15" s="99"/>
      <c r="JRE15" s="100"/>
      <c r="JRH15" s="102"/>
      <c r="JRK15" s="99"/>
      <c r="JRL15" s="100"/>
      <c r="JRO15" s="102"/>
      <c r="JRR15" s="99"/>
      <c r="JRS15" s="100"/>
      <c r="JRV15" s="102"/>
      <c r="JRY15" s="99"/>
      <c r="JRZ15" s="100"/>
      <c r="JSC15" s="102"/>
      <c r="JSF15" s="99"/>
      <c r="JSG15" s="100"/>
      <c r="JSJ15" s="102"/>
      <c r="JSM15" s="99"/>
      <c r="JSN15" s="100"/>
      <c r="JSQ15" s="102"/>
      <c r="JST15" s="99"/>
      <c r="JSU15" s="100"/>
      <c r="JSX15" s="102"/>
      <c r="JTA15" s="99"/>
      <c r="JTB15" s="100"/>
      <c r="JTE15" s="102"/>
      <c r="JTH15" s="99"/>
      <c r="JTI15" s="100"/>
      <c r="JTL15" s="102"/>
      <c r="JTO15" s="99"/>
      <c r="JTP15" s="100"/>
      <c r="JTS15" s="102"/>
      <c r="JTV15" s="99"/>
      <c r="JTW15" s="100"/>
      <c r="JTZ15" s="102"/>
      <c r="JUC15" s="99"/>
      <c r="JUD15" s="100"/>
      <c r="JUG15" s="102"/>
      <c r="JUJ15" s="99"/>
      <c r="JUK15" s="100"/>
      <c r="JUN15" s="102"/>
      <c r="JUQ15" s="99"/>
      <c r="JUR15" s="100"/>
      <c r="JUU15" s="102"/>
      <c r="JUX15" s="99"/>
      <c r="JUY15" s="100"/>
      <c r="JVB15" s="102"/>
      <c r="JVE15" s="99"/>
      <c r="JVF15" s="100"/>
      <c r="JVI15" s="102"/>
      <c r="JVL15" s="99"/>
      <c r="JVM15" s="100"/>
      <c r="JVP15" s="102"/>
      <c r="JVS15" s="99"/>
      <c r="JVT15" s="100"/>
      <c r="JVW15" s="102"/>
      <c r="JVZ15" s="99"/>
      <c r="JWA15" s="100"/>
      <c r="JWD15" s="102"/>
      <c r="JWG15" s="99"/>
      <c r="JWH15" s="100"/>
      <c r="JWK15" s="102"/>
      <c r="JWN15" s="99"/>
      <c r="JWO15" s="100"/>
      <c r="JWR15" s="102"/>
      <c r="JWU15" s="99"/>
      <c r="JWV15" s="100"/>
      <c r="JWY15" s="102"/>
      <c r="JXB15" s="99"/>
      <c r="JXC15" s="100"/>
      <c r="JXF15" s="102"/>
      <c r="JXI15" s="99"/>
      <c r="JXJ15" s="100"/>
      <c r="JXM15" s="102"/>
      <c r="JXP15" s="99"/>
      <c r="JXQ15" s="100"/>
      <c r="JXT15" s="102"/>
      <c r="JXW15" s="99"/>
      <c r="JXX15" s="100"/>
      <c r="JYA15" s="102"/>
      <c r="JYD15" s="99"/>
      <c r="JYE15" s="100"/>
      <c r="JYH15" s="102"/>
      <c r="JYK15" s="99"/>
      <c r="JYL15" s="100"/>
      <c r="JYO15" s="102"/>
      <c r="JYR15" s="99"/>
      <c r="JYS15" s="100"/>
      <c r="JYV15" s="102"/>
      <c r="JYY15" s="99"/>
      <c r="JYZ15" s="100"/>
      <c r="JZC15" s="102"/>
      <c r="JZF15" s="99"/>
      <c r="JZG15" s="100"/>
      <c r="JZJ15" s="102"/>
      <c r="JZM15" s="99"/>
      <c r="JZN15" s="100"/>
      <c r="JZQ15" s="102"/>
      <c r="JZT15" s="99"/>
      <c r="JZU15" s="100"/>
      <c r="JZX15" s="102"/>
      <c r="KAA15" s="99"/>
      <c r="KAB15" s="100"/>
      <c r="KAE15" s="102"/>
      <c r="KAH15" s="99"/>
      <c r="KAI15" s="100"/>
      <c r="KAL15" s="102"/>
      <c r="KAO15" s="99"/>
      <c r="KAP15" s="100"/>
      <c r="KAS15" s="102"/>
      <c r="KAV15" s="99"/>
      <c r="KAW15" s="100"/>
      <c r="KAZ15" s="102"/>
      <c r="KBC15" s="99"/>
      <c r="KBD15" s="100"/>
      <c r="KBG15" s="102"/>
      <c r="KBJ15" s="99"/>
      <c r="KBK15" s="100"/>
      <c r="KBN15" s="102"/>
      <c r="KBQ15" s="99"/>
      <c r="KBR15" s="100"/>
      <c r="KBU15" s="102"/>
      <c r="KBX15" s="99"/>
      <c r="KBY15" s="100"/>
      <c r="KCB15" s="102"/>
      <c r="KCE15" s="99"/>
      <c r="KCF15" s="100"/>
      <c r="KCI15" s="102"/>
      <c r="KCL15" s="99"/>
      <c r="KCM15" s="100"/>
      <c r="KCP15" s="102"/>
      <c r="KCS15" s="99"/>
      <c r="KCT15" s="100"/>
      <c r="KCW15" s="102"/>
      <c r="KCZ15" s="99"/>
      <c r="KDA15" s="100"/>
      <c r="KDD15" s="102"/>
      <c r="KDG15" s="99"/>
      <c r="KDH15" s="100"/>
      <c r="KDK15" s="102"/>
      <c r="KDN15" s="99"/>
      <c r="KDO15" s="100"/>
      <c r="KDR15" s="102"/>
      <c r="KDU15" s="99"/>
      <c r="KDV15" s="100"/>
      <c r="KDY15" s="102"/>
      <c r="KEB15" s="99"/>
      <c r="KEC15" s="100"/>
      <c r="KEF15" s="102"/>
      <c r="KEI15" s="99"/>
      <c r="KEJ15" s="100"/>
      <c r="KEM15" s="102"/>
      <c r="KEP15" s="99"/>
      <c r="KEQ15" s="100"/>
      <c r="KET15" s="102"/>
      <c r="KEW15" s="99"/>
      <c r="KEX15" s="100"/>
      <c r="KFA15" s="102"/>
      <c r="KFD15" s="99"/>
      <c r="KFE15" s="100"/>
      <c r="KFH15" s="102"/>
      <c r="KFK15" s="99"/>
      <c r="KFL15" s="100"/>
      <c r="KFO15" s="102"/>
      <c r="KFR15" s="99"/>
      <c r="KFS15" s="100"/>
      <c r="KFV15" s="102"/>
      <c r="KFY15" s="99"/>
      <c r="KFZ15" s="100"/>
      <c r="KGC15" s="102"/>
      <c r="KGF15" s="99"/>
      <c r="KGG15" s="100"/>
      <c r="KGJ15" s="102"/>
      <c r="KGM15" s="99"/>
      <c r="KGN15" s="100"/>
      <c r="KGQ15" s="102"/>
      <c r="KGT15" s="99"/>
      <c r="KGU15" s="100"/>
      <c r="KGX15" s="102"/>
      <c r="KHA15" s="99"/>
      <c r="KHB15" s="100"/>
      <c r="KHE15" s="102"/>
      <c r="KHH15" s="99"/>
      <c r="KHI15" s="100"/>
      <c r="KHL15" s="102"/>
      <c r="KHO15" s="99"/>
      <c r="KHP15" s="100"/>
      <c r="KHS15" s="102"/>
      <c r="KHV15" s="99"/>
      <c r="KHW15" s="100"/>
      <c r="KHZ15" s="102"/>
      <c r="KIC15" s="99"/>
      <c r="KID15" s="100"/>
      <c r="KIG15" s="102"/>
      <c r="KIJ15" s="99"/>
      <c r="KIK15" s="100"/>
      <c r="KIN15" s="102"/>
      <c r="KIQ15" s="99"/>
      <c r="KIR15" s="100"/>
      <c r="KIU15" s="102"/>
      <c r="KIX15" s="99"/>
      <c r="KIY15" s="100"/>
      <c r="KJB15" s="102"/>
      <c r="KJE15" s="99"/>
      <c r="KJF15" s="100"/>
      <c r="KJI15" s="102"/>
      <c r="KJL15" s="99"/>
      <c r="KJM15" s="100"/>
      <c r="KJP15" s="102"/>
      <c r="KJS15" s="99"/>
      <c r="KJT15" s="100"/>
      <c r="KJW15" s="102"/>
      <c r="KJZ15" s="99"/>
      <c r="KKA15" s="100"/>
      <c r="KKD15" s="102"/>
      <c r="KKG15" s="99"/>
      <c r="KKH15" s="100"/>
      <c r="KKK15" s="102"/>
      <c r="KKN15" s="99"/>
      <c r="KKO15" s="100"/>
      <c r="KKR15" s="102"/>
      <c r="KKU15" s="99"/>
      <c r="KKV15" s="100"/>
      <c r="KKY15" s="102"/>
      <c r="KLB15" s="99"/>
      <c r="KLC15" s="100"/>
      <c r="KLF15" s="102"/>
      <c r="KLI15" s="99"/>
      <c r="KLJ15" s="100"/>
      <c r="KLM15" s="102"/>
      <c r="KLP15" s="99"/>
      <c r="KLQ15" s="100"/>
      <c r="KLT15" s="102"/>
      <c r="KLW15" s="99"/>
      <c r="KLX15" s="100"/>
      <c r="KMA15" s="102"/>
      <c r="KMD15" s="99"/>
      <c r="KME15" s="100"/>
      <c r="KMH15" s="102"/>
      <c r="KMK15" s="99"/>
      <c r="KML15" s="100"/>
      <c r="KMO15" s="102"/>
      <c r="KMR15" s="99"/>
      <c r="KMS15" s="100"/>
      <c r="KMV15" s="102"/>
      <c r="KMY15" s="99"/>
      <c r="KMZ15" s="100"/>
      <c r="KNC15" s="102"/>
      <c r="KNF15" s="99"/>
      <c r="KNG15" s="100"/>
      <c r="KNJ15" s="102"/>
      <c r="KNM15" s="99"/>
      <c r="KNN15" s="100"/>
      <c r="KNQ15" s="102"/>
      <c r="KNT15" s="99"/>
      <c r="KNU15" s="100"/>
      <c r="KNX15" s="102"/>
      <c r="KOA15" s="99"/>
      <c r="KOB15" s="100"/>
      <c r="KOE15" s="102"/>
      <c r="KOH15" s="99"/>
      <c r="KOI15" s="100"/>
      <c r="KOL15" s="102"/>
      <c r="KOO15" s="99"/>
      <c r="KOP15" s="100"/>
      <c r="KOS15" s="102"/>
      <c r="KOV15" s="99"/>
      <c r="KOW15" s="100"/>
      <c r="KOZ15" s="102"/>
      <c r="KPC15" s="99"/>
      <c r="KPD15" s="100"/>
      <c r="KPG15" s="102"/>
      <c r="KPJ15" s="99"/>
      <c r="KPK15" s="100"/>
      <c r="KPN15" s="102"/>
      <c r="KPQ15" s="99"/>
      <c r="KPR15" s="100"/>
      <c r="KPU15" s="102"/>
      <c r="KPX15" s="99"/>
      <c r="KPY15" s="100"/>
      <c r="KQB15" s="102"/>
      <c r="KQE15" s="99"/>
      <c r="KQF15" s="100"/>
      <c r="KQI15" s="102"/>
      <c r="KQL15" s="99"/>
      <c r="KQM15" s="100"/>
      <c r="KQP15" s="102"/>
      <c r="KQS15" s="99"/>
      <c r="KQT15" s="100"/>
      <c r="KQW15" s="102"/>
      <c r="KQZ15" s="99"/>
      <c r="KRA15" s="100"/>
      <c r="KRD15" s="102"/>
      <c r="KRG15" s="99"/>
      <c r="KRH15" s="100"/>
      <c r="KRK15" s="102"/>
      <c r="KRN15" s="99"/>
      <c r="KRO15" s="100"/>
      <c r="KRR15" s="102"/>
      <c r="KRU15" s="99"/>
      <c r="KRV15" s="100"/>
      <c r="KRY15" s="102"/>
      <c r="KSB15" s="99"/>
      <c r="KSC15" s="100"/>
      <c r="KSF15" s="102"/>
      <c r="KSI15" s="99"/>
      <c r="KSJ15" s="100"/>
      <c r="KSM15" s="102"/>
      <c r="KSP15" s="99"/>
      <c r="KSQ15" s="100"/>
      <c r="KST15" s="102"/>
      <c r="KSW15" s="99"/>
      <c r="KSX15" s="100"/>
      <c r="KTA15" s="102"/>
      <c r="KTD15" s="99"/>
      <c r="KTE15" s="100"/>
      <c r="KTH15" s="102"/>
      <c r="KTK15" s="99"/>
      <c r="KTL15" s="100"/>
      <c r="KTO15" s="102"/>
      <c r="KTR15" s="99"/>
      <c r="KTS15" s="100"/>
      <c r="KTV15" s="102"/>
      <c r="KTY15" s="99"/>
      <c r="KTZ15" s="100"/>
      <c r="KUC15" s="102"/>
      <c r="KUF15" s="99"/>
      <c r="KUG15" s="100"/>
      <c r="KUJ15" s="102"/>
      <c r="KUM15" s="99"/>
      <c r="KUN15" s="100"/>
      <c r="KUQ15" s="102"/>
      <c r="KUT15" s="99"/>
      <c r="KUU15" s="100"/>
      <c r="KUX15" s="102"/>
      <c r="KVA15" s="99"/>
      <c r="KVB15" s="100"/>
      <c r="KVE15" s="102"/>
      <c r="KVH15" s="99"/>
      <c r="KVI15" s="100"/>
      <c r="KVL15" s="102"/>
      <c r="KVO15" s="99"/>
      <c r="KVP15" s="100"/>
      <c r="KVS15" s="102"/>
      <c r="KVV15" s="99"/>
      <c r="KVW15" s="100"/>
      <c r="KVZ15" s="102"/>
      <c r="KWC15" s="99"/>
      <c r="KWD15" s="100"/>
      <c r="KWG15" s="102"/>
      <c r="KWJ15" s="99"/>
      <c r="KWK15" s="100"/>
      <c r="KWN15" s="102"/>
      <c r="KWQ15" s="99"/>
      <c r="KWR15" s="100"/>
      <c r="KWU15" s="102"/>
      <c r="KWX15" s="99"/>
      <c r="KWY15" s="100"/>
      <c r="KXB15" s="102"/>
      <c r="KXE15" s="99"/>
      <c r="KXF15" s="100"/>
      <c r="KXI15" s="102"/>
      <c r="KXL15" s="99"/>
      <c r="KXM15" s="100"/>
      <c r="KXP15" s="102"/>
      <c r="KXS15" s="99"/>
      <c r="KXT15" s="100"/>
      <c r="KXW15" s="102"/>
      <c r="KXZ15" s="99"/>
      <c r="KYA15" s="100"/>
      <c r="KYD15" s="102"/>
      <c r="KYG15" s="99"/>
      <c r="KYH15" s="100"/>
      <c r="KYK15" s="102"/>
      <c r="KYN15" s="99"/>
      <c r="KYO15" s="100"/>
      <c r="KYR15" s="102"/>
      <c r="KYU15" s="99"/>
      <c r="KYV15" s="100"/>
      <c r="KYY15" s="102"/>
      <c r="KZB15" s="99"/>
      <c r="KZC15" s="100"/>
      <c r="KZF15" s="102"/>
      <c r="KZI15" s="99"/>
      <c r="KZJ15" s="100"/>
      <c r="KZM15" s="102"/>
      <c r="KZP15" s="99"/>
      <c r="KZQ15" s="100"/>
      <c r="KZT15" s="102"/>
      <c r="KZW15" s="99"/>
      <c r="KZX15" s="100"/>
      <c r="LAA15" s="102"/>
      <c r="LAD15" s="99"/>
      <c r="LAE15" s="100"/>
      <c r="LAH15" s="102"/>
      <c r="LAK15" s="99"/>
      <c r="LAL15" s="100"/>
      <c r="LAO15" s="102"/>
      <c r="LAR15" s="99"/>
      <c r="LAS15" s="100"/>
      <c r="LAV15" s="102"/>
      <c r="LAY15" s="99"/>
      <c r="LAZ15" s="100"/>
      <c r="LBC15" s="102"/>
      <c r="LBF15" s="99"/>
      <c r="LBG15" s="100"/>
      <c r="LBJ15" s="102"/>
      <c r="LBM15" s="99"/>
      <c r="LBN15" s="100"/>
      <c r="LBQ15" s="102"/>
      <c r="LBT15" s="99"/>
      <c r="LBU15" s="100"/>
      <c r="LBX15" s="102"/>
      <c r="LCA15" s="99"/>
      <c r="LCB15" s="100"/>
      <c r="LCE15" s="102"/>
      <c r="LCH15" s="99"/>
      <c r="LCI15" s="100"/>
      <c r="LCL15" s="102"/>
      <c r="LCO15" s="99"/>
      <c r="LCP15" s="100"/>
      <c r="LCS15" s="102"/>
      <c r="LCV15" s="99"/>
      <c r="LCW15" s="100"/>
      <c r="LCZ15" s="102"/>
      <c r="LDC15" s="99"/>
      <c r="LDD15" s="100"/>
      <c r="LDG15" s="102"/>
      <c r="LDJ15" s="99"/>
      <c r="LDK15" s="100"/>
      <c r="LDN15" s="102"/>
      <c r="LDQ15" s="99"/>
      <c r="LDR15" s="100"/>
      <c r="LDU15" s="102"/>
      <c r="LDX15" s="99"/>
      <c r="LDY15" s="100"/>
      <c r="LEB15" s="102"/>
      <c r="LEE15" s="99"/>
      <c r="LEF15" s="100"/>
      <c r="LEI15" s="102"/>
      <c r="LEL15" s="99"/>
      <c r="LEM15" s="100"/>
      <c r="LEP15" s="102"/>
      <c r="LES15" s="99"/>
      <c r="LET15" s="100"/>
      <c r="LEW15" s="102"/>
      <c r="LEZ15" s="99"/>
      <c r="LFA15" s="100"/>
      <c r="LFD15" s="102"/>
      <c r="LFG15" s="99"/>
      <c r="LFH15" s="100"/>
      <c r="LFK15" s="102"/>
      <c r="LFN15" s="99"/>
      <c r="LFO15" s="100"/>
      <c r="LFR15" s="102"/>
      <c r="LFU15" s="99"/>
      <c r="LFV15" s="100"/>
      <c r="LFY15" s="102"/>
      <c r="LGB15" s="99"/>
      <c r="LGC15" s="100"/>
      <c r="LGF15" s="102"/>
      <c r="LGI15" s="99"/>
      <c r="LGJ15" s="100"/>
      <c r="LGM15" s="102"/>
      <c r="LGP15" s="99"/>
      <c r="LGQ15" s="100"/>
      <c r="LGT15" s="102"/>
      <c r="LGW15" s="99"/>
      <c r="LGX15" s="100"/>
      <c r="LHA15" s="102"/>
      <c r="LHD15" s="99"/>
      <c r="LHE15" s="100"/>
      <c r="LHH15" s="102"/>
      <c r="LHK15" s="99"/>
      <c r="LHL15" s="100"/>
      <c r="LHO15" s="102"/>
      <c r="LHR15" s="99"/>
      <c r="LHS15" s="100"/>
      <c r="LHV15" s="102"/>
      <c r="LHY15" s="99"/>
      <c r="LHZ15" s="100"/>
      <c r="LIC15" s="102"/>
      <c r="LIF15" s="99"/>
      <c r="LIG15" s="100"/>
      <c r="LIJ15" s="102"/>
      <c r="LIM15" s="99"/>
      <c r="LIN15" s="100"/>
      <c r="LIQ15" s="102"/>
      <c r="LIT15" s="99"/>
      <c r="LIU15" s="100"/>
      <c r="LIX15" s="102"/>
      <c r="LJA15" s="99"/>
      <c r="LJB15" s="100"/>
      <c r="LJE15" s="102"/>
      <c r="LJH15" s="99"/>
      <c r="LJI15" s="100"/>
      <c r="LJL15" s="102"/>
      <c r="LJO15" s="99"/>
      <c r="LJP15" s="100"/>
      <c r="LJS15" s="102"/>
      <c r="LJV15" s="99"/>
      <c r="LJW15" s="100"/>
      <c r="LJZ15" s="102"/>
      <c r="LKC15" s="99"/>
      <c r="LKD15" s="100"/>
      <c r="LKG15" s="102"/>
      <c r="LKJ15" s="99"/>
      <c r="LKK15" s="100"/>
      <c r="LKN15" s="102"/>
      <c r="LKQ15" s="99"/>
      <c r="LKR15" s="100"/>
      <c r="LKU15" s="102"/>
      <c r="LKX15" s="99"/>
      <c r="LKY15" s="100"/>
      <c r="LLB15" s="102"/>
      <c r="LLE15" s="99"/>
      <c r="LLF15" s="100"/>
      <c r="LLI15" s="102"/>
      <c r="LLL15" s="99"/>
      <c r="LLM15" s="100"/>
      <c r="LLP15" s="102"/>
      <c r="LLS15" s="99"/>
      <c r="LLT15" s="100"/>
      <c r="LLW15" s="102"/>
      <c r="LLZ15" s="99"/>
      <c r="LMA15" s="100"/>
      <c r="LMD15" s="102"/>
      <c r="LMG15" s="99"/>
      <c r="LMH15" s="100"/>
      <c r="LMK15" s="102"/>
      <c r="LMN15" s="99"/>
      <c r="LMO15" s="100"/>
      <c r="LMR15" s="102"/>
      <c r="LMU15" s="99"/>
      <c r="LMV15" s="100"/>
      <c r="LMY15" s="102"/>
      <c r="LNB15" s="99"/>
      <c r="LNC15" s="100"/>
      <c r="LNF15" s="102"/>
      <c r="LNI15" s="99"/>
      <c r="LNJ15" s="100"/>
      <c r="LNM15" s="102"/>
      <c r="LNP15" s="99"/>
      <c r="LNQ15" s="100"/>
      <c r="LNT15" s="102"/>
      <c r="LNW15" s="99"/>
      <c r="LNX15" s="100"/>
      <c r="LOA15" s="102"/>
      <c r="LOD15" s="99"/>
      <c r="LOE15" s="100"/>
      <c r="LOH15" s="102"/>
      <c r="LOK15" s="99"/>
      <c r="LOL15" s="100"/>
      <c r="LOO15" s="102"/>
      <c r="LOR15" s="99"/>
      <c r="LOS15" s="100"/>
      <c r="LOV15" s="102"/>
      <c r="LOY15" s="99"/>
      <c r="LOZ15" s="100"/>
      <c r="LPC15" s="102"/>
      <c r="LPF15" s="99"/>
      <c r="LPG15" s="100"/>
      <c r="LPJ15" s="102"/>
      <c r="LPM15" s="99"/>
      <c r="LPN15" s="100"/>
      <c r="LPQ15" s="102"/>
      <c r="LPT15" s="99"/>
      <c r="LPU15" s="100"/>
      <c r="LPX15" s="102"/>
      <c r="LQA15" s="99"/>
      <c r="LQB15" s="100"/>
      <c r="LQE15" s="102"/>
      <c r="LQH15" s="99"/>
      <c r="LQI15" s="100"/>
      <c r="LQL15" s="102"/>
      <c r="LQO15" s="99"/>
      <c r="LQP15" s="100"/>
      <c r="LQS15" s="102"/>
      <c r="LQV15" s="99"/>
      <c r="LQW15" s="100"/>
      <c r="LQZ15" s="102"/>
      <c r="LRC15" s="99"/>
      <c r="LRD15" s="100"/>
      <c r="LRG15" s="102"/>
      <c r="LRJ15" s="99"/>
      <c r="LRK15" s="100"/>
      <c r="LRN15" s="102"/>
      <c r="LRQ15" s="99"/>
      <c r="LRR15" s="100"/>
      <c r="LRU15" s="102"/>
      <c r="LRX15" s="99"/>
      <c r="LRY15" s="100"/>
      <c r="LSB15" s="102"/>
      <c r="LSE15" s="99"/>
      <c r="LSF15" s="100"/>
      <c r="LSI15" s="102"/>
      <c r="LSL15" s="99"/>
      <c r="LSM15" s="100"/>
      <c r="LSP15" s="102"/>
      <c r="LSS15" s="99"/>
      <c r="LST15" s="100"/>
      <c r="LSW15" s="102"/>
      <c r="LSZ15" s="99"/>
      <c r="LTA15" s="100"/>
      <c r="LTD15" s="102"/>
      <c r="LTG15" s="99"/>
      <c r="LTH15" s="100"/>
      <c r="LTK15" s="102"/>
      <c r="LTN15" s="99"/>
      <c r="LTO15" s="100"/>
      <c r="LTR15" s="102"/>
      <c r="LTU15" s="99"/>
      <c r="LTV15" s="100"/>
      <c r="LTY15" s="102"/>
      <c r="LUB15" s="99"/>
      <c r="LUC15" s="100"/>
      <c r="LUF15" s="102"/>
      <c r="LUI15" s="99"/>
      <c r="LUJ15" s="100"/>
      <c r="LUM15" s="102"/>
      <c r="LUP15" s="99"/>
      <c r="LUQ15" s="100"/>
      <c r="LUT15" s="102"/>
      <c r="LUW15" s="99"/>
      <c r="LUX15" s="100"/>
      <c r="LVA15" s="102"/>
      <c r="LVD15" s="99"/>
      <c r="LVE15" s="100"/>
      <c r="LVH15" s="102"/>
      <c r="LVK15" s="99"/>
      <c r="LVL15" s="100"/>
      <c r="LVO15" s="102"/>
      <c r="LVR15" s="99"/>
      <c r="LVS15" s="100"/>
      <c r="LVV15" s="102"/>
      <c r="LVY15" s="99"/>
      <c r="LVZ15" s="100"/>
      <c r="LWC15" s="102"/>
      <c r="LWF15" s="99"/>
      <c r="LWG15" s="100"/>
      <c r="LWJ15" s="102"/>
      <c r="LWM15" s="99"/>
      <c r="LWN15" s="100"/>
      <c r="LWQ15" s="102"/>
      <c r="LWT15" s="99"/>
      <c r="LWU15" s="100"/>
      <c r="LWX15" s="102"/>
      <c r="LXA15" s="99"/>
      <c r="LXB15" s="100"/>
      <c r="LXE15" s="102"/>
      <c r="LXH15" s="99"/>
      <c r="LXI15" s="100"/>
      <c r="LXL15" s="102"/>
      <c r="LXO15" s="99"/>
      <c r="LXP15" s="100"/>
      <c r="LXS15" s="102"/>
      <c r="LXV15" s="99"/>
      <c r="LXW15" s="100"/>
      <c r="LXZ15" s="102"/>
      <c r="LYC15" s="99"/>
      <c r="LYD15" s="100"/>
      <c r="LYG15" s="102"/>
      <c r="LYJ15" s="99"/>
      <c r="LYK15" s="100"/>
      <c r="LYN15" s="102"/>
      <c r="LYQ15" s="99"/>
      <c r="LYR15" s="100"/>
      <c r="LYU15" s="102"/>
      <c r="LYX15" s="99"/>
      <c r="LYY15" s="100"/>
      <c r="LZB15" s="102"/>
      <c r="LZE15" s="99"/>
      <c r="LZF15" s="100"/>
      <c r="LZI15" s="102"/>
      <c r="LZL15" s="99"/>
      <c r="LZM15" s="100"/>
      <c r="LZP15" s="102"/>
      <c r="LZS15" s="99"/>
      <c r="LZT15" s="100"/>
      <c r="LZW15" s="102"/>
      <c r="LZZ15" s="99"/>
      <c r="MAA15" s="100"/>
      <c r="MAD15" s="102"/>
      <c r="MAG15" s="99"/>
      <c r="MAH15" s="100"/>
      <c r="MAK15" s="102"/>
      <c r="MAN15" s="99"/>
      <c r="MAO15" s="100"/>
      <c r="MAR15" s="102"/>
      <c r="MAU15" s="99"/>
      <c r="MAV15" s="100"/>
      <c r="MAY15" s="102"/>
      <c r="MBB15" s="99"/>
      <c r="MBC15" s="100"/>
      <c r="MBF15" s="102"/>
      <c r="MBI15" s="99"/>
      <c r="MBJ15" s="100"/>
      <c r="MBM15" s="102"/>
      <c r="MBP15" s="99"/>
      <c r="MBQ15" s="100"/>
      <c r="MBT15" s="102"/>
      <c r="MBW15" s="99"/>
      <c r="MBX15" s="100"/>
      <c r="MCA15" s="102"/>
      <c r="MCD15" s="99"/>
      <c r="MCE15" s="100"/>
      <c r="MCH15" s="102"/>
      <c r="MCK15" s="99"/>
      <c r="MCL15" s="100"/>
      <c r="MCO15" s="102"/>
      <c r="MCR15" s="99"/>
      <c r="MCS15" s="100"/>
      <c r="MCV15" s="102"/>
      <c r="MCY15" s="99"/>
      <c r="MCZ15" s="100"/>
      <c r="MDC15" s="102"/>
      <c r="MDF15" s="99"/>
      <c r="MDG15" s="100"/>
      <c r="MDJ15" s="102"/>
      <c r="MDM15" s="99"/>
      <c r="MDN15" s="100"/>
      <c r="MDQ15" s="102"/>
      <c r="MDT15" s="99"/>
      <c r="MDU15" s="100"/>
      <c r="MDX15" s="102"/>
      <c r="MEA15" s="99"/>
      <c r="MEB15" s="100"/>
      <c r="MEE15" s="102"/>
      <c r="MEH15" s="99"/>
      <c r="MEI15" s="100"/>
      <c r="MEL15" s="102"/>
      <c r="MEO15" s="99"/>
      <c r="MEP15" s="100"/>
      <c r="MES15" s="102"/>
      <c r="MEV15" s="99"/>
      <c r="MEW15" s="100"/>
      <c r="MEZ15" s="102"/>
      <c r="MFC15" s="99"/>
      <c r="MFD15" s="100"/>
      <c r="MFG15" s="102"/>
      <c r="MFJ15" s="99"/>
      <c r="MFK15" s="100"/>
      <c r="MFN15" s="102"/>
      <c r="MFQ15" s="99"/>
      <c r="MFR15" s="100"/>
      <c r="MFU15" s="102"/>
      <c r="MFX15" s="99"/>
      <c r="MFY15" s="100"/>
      <c r="MGB15" s="102"/>
      <c r="MGE15" s="99"/>
      <c r="MGF15" s="100"/>
      <c r="MGI15" s="102"/>
      <c r="MGL15" s="99"/>
      <c r="MGM15" s="100"/>
      <c r="MGP15" s="102"/>
      <c r="MGS15" s="99"/>
      <c r="MGT15" s="100"/>
      <c r="MGW15" s="102"/>
      <c r="MGZ15" s="99"/>
      <c r="MHA15" s="100"/>
      <c r="MHD15" s="102"/>
      <c r="MHG15" s="99"/>
      <c r="MHH15" s="100"/>
      <c r="MHK15" s="102"/>
      <c r="MHN15" s="99"/>
      <c r="MHO15" s="100"/>
      <c r="MHR15" s="102"/>
      <c r="MHU15" s="99"/>
      <c r="MHV15" s="100"/>
      <c r="MHY15" s="102"/>
      <c r="MIB15" s="99"/>
      <c r="MIC15" s="100"/>
      <c r="MIF15" s="102"/>
      <c r="MII15" s="99"/>
      <c r="MIJ15" s="100"/>
      <c r="MIM15" s="102"/>
      <c r="MIP15" s="99"/>
      <c r="MIQ15" s="100"/>
      <c r="MIT15" s="102"/>
      <c r="MIW15" s="99"/>
      <c r="MIX15" s="100"/>
      <c r="MJA15" s="102"/>
      <c r="MJD15" s="99"/>
      <c r="MJE15" s="100"/>
      <c r="MJH15" s="102"/>
      <c r="MJK15" s="99"/>
      <c r="MJL15" s="100"/>
      <c r="MJO15" s="102"/>
      <c r="MJR15" s="99"/>
      <c r="MJS15" s="100"/>
      <c r="MJV15" s="102"/>
      <c r="MJY15" s="99"/>
      <c r="MJZ15" s="100"/>
      <c r="MKC15" s="102"/>
      <c r="MKF15" s="99"/>
      <c r="MKG15" s="100"/>
      <c r="MKJ15" s="102"/>
      <c r="MKM15" s="99"/>
      <c r="MKN15" s="100"/>
      <c r="MKQ15" s="102"/>
      <c r="MKT15" s="99"/>
      <c r="MKU15" s="100"/>
      <c r="MKX15" s="102"/>
      <c r="MLA15" s="99"/>
      <c r="MLB15" s="100"/>
      <c r="MLE15" s="102"/>
      <c r="MLH15" s="99"/>
      <c r="MLI15" s="100"/>
      <c r="MLL15" s="102"/>
      <c r="MLO15" s="99"/>
      <c r="MLP15" s="100"/>
      <c r="MLS15" s="102"/>
      <c r="MLV15" s="99"/>
      <c r="MLW15" s="100"/>
      <c r="MLZ15" s="102"/>
      <c r="MMC15" s="99"/>
      <c r="MMD15" s="100"/>
      <c r="MMG15" s="102"/>
      <c r="MMJ15" s="99"/>
      <c r="MMK15" s="100"/>
      <c r="MMN15" s="102"/>
      <c r="MMQ15" s="99"/>
      <c r="MMR15" s="100"/>
      <c r="MMU15" s="102"/>
      <c r="MMX15" s="99"/>
      <c r="MMY15" s="100"/>
      <c r="MNB15" s="102"/>
      <c r="MNE15" s="99"/>
      <c r="MNF15" s="100"/>
      <c r="MNI15" s="102"/>
      <c r="MNL15" s="99"/>
      <c r="MNM15" s="100"/>
      <c r="MNP15" s="102"/>
      <c r="MNS15" s="99"/>
      <c r="MNT15" s="100"/>
      <c r="MNW15" s="102"/>
      <c r="MNZ15" s="99"/>
      <c r="MOA15" s="100"/>
      <c r="MOD15" s="102"/>
      <c r="MOG15" s="99"/>
      <c r="MOH15" s="100"/>
      <c r="MOK15" s="102"/>
      <c r="MON15" s="99"/>
      <c r="MOO15" s="100"/>
      <c r="MOR15" s="102"/>
      <c r="MOU15" s="99"/>
      <c r="MOV15" s="100"/>
      <c r="MOY15" s="102"/>
      <c r="MPB15" s="99"/>
      <c r="MPC15" s="100"/>
      <c r="MPF15" s="102"/>
      <c r="MPI15" s="99"/>
      <c r="MPJ15" s="100"/>
      <c r="MPM15" s="102"/>
      <c r="MPP15" s="99"/>
      <c r="MPQ15" s="100"/>
      <c r="MPT15" s="102"/>
      <c r="MPW15" s="99"/>
      <c r="MPX15" s="100"/>
      <c r="MQA15" s="102"/>
      <c r="MQD15" s="99"/>
      <c r="MQE15" s="100"/>
      <c r="MQH15" s="102"/>
      <c r="MQK15" s="99"/>
      <c r="MQL15" s="100"/>
      <c r="MQO15" s="102"/>
      <c r="MQR15" s="99"/>
      <c r="MQS15" s="100"/>
      <c r="MQV15" s="102"/>
      <c r="MQY15" s="99"/>
      <c r="MQZ15" s="100"/>
      <c r="MRC15" s="102"/>
      <c r="MRF15" s="99"/>
      <c r="MRG15" s="100"/>
      <c r="MRJ15" s="102"/>
      <c r="MRM15" s="99"/>
      <c r="MRN15" s="100"/>
      <c r="MRQ15" s="102"/>
      <c r="MRT15" s="99"/>
      <c r="MRU15" s="100"/>
      <c r="MRX15" s="102"/>
      <c r="MSA15" s="99"/>
      <c r="MSB15" s="100"/>
      <c r="MSE15" s="102"/>
      <c r="MSH15" s="99"/>
      <c r="MSI15" s="100"/>
      <c r="MSL15" s="102"/>
      <c r="MSO15" s="99"/>
      <c r="MSP15" s="100"/>
      <c r="MSS15" s="102"/>
      <c r="MSV15" s="99"/>
      <c r="MSW15" s="100"/>
      <c r="MSZ15" s="102"/>
      <c r="MTC15" s="99"/>
      <c r="MTD15" s="100"/>
      <c r="MTG15" s="102"/>
      <c r="MTJ15" s="99"/>
      <c r="MTK15" s="100"/>
      <c r="MTN15" s="102"/>
      <c r="MTQ15" s="99"/>
      <c r="MTR15" s="100"/>
      <c r="MTU15" s="102"/>
      <c r="MTX15" s="99"/>
      <c r="MTY15" s="100"/>
      <c r="MUB15" s="102"/>
      <c r="MUE15" s="99"/>
      <c r="MUF15" s="100"/>
      <c r="MUI15" s="102"/>
      <c r="MUL15" s="99"/>
      <c r="MUM15" s="100"/>
      <c r="MUP15" s="102"/>
      <c r="MUS15" s="99"/>
      <c r="MUT15" s="100"/>
      <c r="MUW15" s="102"/>
      <c r="MUZ15" s="99"/>
      <c r="MVA15" s="100"/>
      <c r="MVD15" s="102"/>
      <c r="MVG15" s="99"/>
      <c r="MVH15" s="100"/>
      <c r="MVK15" s="102"/>
      <c r="MVN15" s="99"/>
      <c r="MVO15" s="100"/>
      <c r="MVR15" s="102"/>
      <c r="MVU15" s="99"/>
      <c r="MVV15" s="100"/>
      <c r="MVY15" s="102"/>
      <c r="MWB15" s="99"/>
      <c r="MWC15" s="100"/>
      <c r="MWF15" s="102"/>
      <c r="MWI15" s="99"/>
      <c r="MWJ15" s="100"/>
      <c r="MWM15" s="102"/>
      <c r="MWP15" s="99"/>
      <c r="MWQ15" s="100"/>
      <c r="MWT15" s="102"/>
      <c r="MWW15" s="99"/>
      <c r="MWX15" s="100"/>
      <c r="MXA15" s="102"/>
      <c r="MXD15" s="99"/>
      <c r="MXE15" s="100"/>
      <c r="MXH15" s="102"/>
      <c r="MXK15" s="99"/>
      <c r="MXL15" s="100"/>
      <c r="MXO15" s="102"/>
      <c r="MXR15" s="99"/>
      <c r="MXS15" s="100"/>
      <c r="MXV15" s="102"/>
      <c r="MXY15" s="99"/>
      <c r="MXZ15" s="100"/>
      <c r="MYC15" s="102"/>
      <c r="MYF15" s="99"/>
      <c r="MYG15" s="100"/>
      <c r="MYJ15" s="102"/>
      <c r="MYM15" s="99"/>
      <c r="MYN15" s="100"/>
      <c r="MYQ15" s="102"/>
      <c r="MYT15" s="99"/>
      <c r="MYU15" s="100"/>
      <c r="MYX15" s="102"/>
      <c r="MZA15" s="99"/>
      <c r="MZB15" s="100"/>
      <c r="MZE15" s="102"/>
      <c r="MZH15" s="99"/>
      <c r="MZI15" s="100"/>
      <c r="MZL15" s="102"/>
      <c r="MZO15" s="99"/>
      <c r="MZP15" s="100"/>
      <c r="MZS15" s="102"/>
      <c r="MZV15" s="99"/>
      <c r="MZW15" s="100"/>
      <c r="MZZ15" s="102"/>
      <c r="NAC15" s="99"/>
      <c r="NAD15" s="100"/>
      <c r="NAG15" s="102"/>
      <c r="NAJ15" s="99"/>
      <c r="NAK15" s="100"/>
      <c r="NAN15" s="102"/>
      <c r="NAQ15" s="99"/>
      <c r="NAR15" s="100"/>
      <c r="NAU15" s="102"/>
      <c r="NAX15" s="99"/>
      <c r="NAY15" s="100"/>
      <c r="NBB15" s="102"/>
      <c r="NBE15" s="99"/>
      <c r="NBF15" s="100"/>
      <c r="NBI15" s="102"/>
      <c r="NBL15" s="99"/>
      <c r="NBM15" s="100"/>
      <c r="NBP15" s="102"/>
      <c r="NBS15" s="99"/>
      <c r="NBT15" s="100"/>
      <c r="NBW15" s="102"/>
      <c r="NBZ15" s="99"/>
      <c r="NCA15" s="100"/>
      <c r="NCD15" s="102"/>
      <c r="NCG15" s="99"/>
      <c r="NCH15" s="100"/>
      <c r="NCK15" s="102"/>
      <c r="NCN15" s="99"/>
      <c r="NCO15" s="100"/>
      <c r="NCR15" s="102"/>
      <c r="NCU15" s="99"/>
      <c r="NCV15" s="100"/>
      <c r="NCY15" s="102"/>
      <c r="NDB15" s="99"/>
      <c r="NDC15" s="100"/>
      <c r="NDF15" s="102"/>
      <c r="NDI15" s="99"/>
      <c r="NDJ15" s="100"/>
      <c r="NDM15" s="102"/>
      <c r="NDP15" s="99"/>
      <c r="NDQ15" s="100"/>
      <c r="NDT15" s="102"/>
      <c r="NDW15" s="99"/>
      <c r="NDX15" s="100"/>
      <c r="NEA15" s="102"/>
      <c r="NED15" s="99"/>
      <c r="NEE15" s="100"/>
      <c r="NEH15" s="102"/>
      <c r="NEK15" s="99"/>
      <c r="NEL15" s="100"/>
      <c r="NEO15" s="102"/>
      <c r="NER15" s="99"/>
      <c r="NES15" s="100"/>
      <c r="NEV15" s="102"/>
      <c r="NEY15" s="99"/>
      <c r="NEZ15" s="100"/>
      <c r="NFC15" s="102"/>
      <c r="NFF15" s="99"/>
      <c r="NFG15" s="100"/>
      <c r="NFJ15" s="102"/>
      <c r="NFM15" s="99"/>
      <c r="NFN15" s="100"/>
      <c r="NFQ15" s="102"/>
      <c r="NFT15" s="99"/>
      <c r="NFU15" s="100"/>
      <c r="NFX15" s="102"/>
      <c r="NGA15" s="99"/>
      <c r="NGB15" s="100"/>
      <c r="NGE15" s="102"/>
      <c r="NGH15" s="99"/>
      <c r="NGI15" s="100"/>
      <c r="NGL15" s="102"/>
      <c r="NGO15" s="99"/>
      <c r="NGP15" s="100"/>
      <c r="NGS15" s="102"/>
      <c r="NGV15" s="99"/>
      <c r="NGW15" s="100"/>
      <c r="NGZ15" s="102"/>
      <c r="NHC15" s="99"/>
      <c r="NHD15" s="100"/>
      <c r="NHG15" s="102"/>
      <c r="NHJ15" s="99"/>
      <c r="NHK15" s="100"/>
      <c r="NHN15" s="102"/>
      <c r="NHQ15" s="99"/>
      <c r="NHR15" s="100"/>
      <c r="NHU15" s="102"/>
      <c r="NHX15" s="99"/>
      <c r="NHY15" s="100"/>
      <c r="NIB15" s="102"/>
      <c r="NIE15" s="99"/>
      <c r="NIF15" s="100"/>
      <c r="NII15" s="102"/>
      <c r="NIL15" s="99"/>
      <c r="NIM15" s="100"/>
      <c r="NIP15" s="102"/>
      <c r="NIS15" s="99"/>
      <c r="NIT15" s="100"/>
      <c r="NIW15" s="102"/>
      <c r="NIZ15" s="99"/>
      <c r="NJA15" s="100"/>
      <c r="NJD15" s="102"/>
      <c r="NJG15" s="99"/>
      <c r="NJH15" s="100"/>
      <c r="NJK15" s="102"/>
      <c r="NJN15" s="99"/>
      <c r="NJO15" s="100"/>
      <c r="NJR15" s="102"/>
      <c r="NJU15" s="99"/>
      <c r="NJV15" s="100"/>
      <c r="NJY15" s="102"/>
      <c r="NKB15" s="99"/>
      <c r="NKC15" s="100"/>
      <c r="NKF15" s="102"/>
      <c r="NKI15" s="99"/>
      <c r="NKJ15" s="100"/>
      <c r="NKM15" s="102"/>
      <c r="NKP15" s="99"/>
      <c r="NKQ15" s="100"/>
      <c r="NKT15" s="102"/>
      <c r="NKW15" s="99"/>
      <c r="NKX15" s="100"/>
      <c r="NLA15" s="102"/>
      <c r="NLD15" s="99"/>
      <c r="NLE15" s="100"/>
      <c r="NLH15" s="102"/>
      <c r="NLK15" s="99"/>
      <c r="NLL15" s="100"/>
      <c r="NLO15" s="102"/>
      <c r="NLR15" s="99"/>
      <c r="NLS15" s="100"/>
      <c r="NLV15" s="102"/>
      <c r="NLY15" s="99"/>
      <c r="NLZ15" s="100"/>
      <c r="NMC15" s="102"/>
      <c r="NMF15" s="99"/>
      <c r="NMG15" s="100"/>
      <c r="NMJ15" s="102"/>
      <c r="NMM15" s="99"/>
      <c r="NMN15" s="100"/>
      <c r="NMQ15" s="102"/>
      <c r="NMT15" s="99"/>
      <c r="NMU15" s="100"/>
      <c r="NMX15" s="102"/>
      <c r="NNA15" s="99"/>
      <c r="NNB15" s="100"/>
      <c r="NNE15" s="102"/>
      <c r="NNH15" s="99"/>
      <c r="NNI15" s="100"/>
      <c r="NNL15" s="102"/>
      <c r="NNO15" s="99"/>
      <c r="NNP15" s="100"/>
      <c r="NNS15" s="102"/>
      <c r="NNV15" s="99"/>
      <c r="NNW15" s="100"/>
      <c r="NNZ15" s="102"/>
      <c r="NOC15" s="99"/>
      <c r="NOD15" s="100"/>
      <c r="NOG15" s="102"/>
      <c r="NOJ15" s="99"/>
      <c r="NOK15" s="100"/>
      <c r="NON15" s="102"/>
      <c r="NOQ15" s="99"/>
      <c r="NOR15" s="100"/>
      <c r="NOU15" s="102"/>
      <c r="NOX15" s="99"/>
      <c r="NOY15" s="100"/>
      <c r="NPB15" s="102"/>
      <c r="NPE15" s="99"/>
      <c r="NPF15" s="100"/>
      <c r="NPI15" s="102"/>
      <c r="NPL15" s="99"/>
      <c r="NPM15" s="100"/>
      <c r="NPP15" s="102"/>
      <c r="NPS15" s="99"/>
      <c r="NPT15" s="100"/>
      <c r="NPW15" s="102"/>
      <c r="NPZ15" s="99"/>
      <c r="NQA15" s="100"/>
      <c r="NQD15" s="102"/>
      <c r="NQG15" s="99"/>
      <c r="NQH15" s="100"/>
      <c r="NQK15" s="102"/>
      <c r="NQN15" s="99"/>
      <c r="NQO15" s="100"/>
      <c r="NQR15" s="102"/>
      <c r="NQU15" s="99"/>
      <c r="NQV15" s="100"/>
      <c r="NQY15" s="102"/>
      <c r="NRB15" s="99"/>
      <c r="NRC15" s="100"/>
      <c r="NRF15" s="102"/>
      <c r="NRI15" s="99"/>
      <c r="NRJ15" s="100"/>
      <c r="NRM15" s="102"/>
      <c r="NRP15" s="99"/>
      <c r="NRQ15" s="100"/>
      <c r="NRT15" s="102"/>
      <c r="NRW15" s="99"/>
      <c r="NRX15" s="100"/>
      <c r="NSA15" s="102"/>
      <c r="NSD15" s="99"/>
      <c r="NSE15" s="100"/>
      <c r="NSH15" s="102"/>
      <c r="NSK15" s="99"/>
      <c r="NSL15" s="100"/>
      <c r="NSO15" s="102"/>
      <c r="NSR15" s="99"/>
      <c r="NSS15" s="100"/>
      <c r="NSV15" s="102"/>
      <c r="NSY15" s="99"/>
      <c r="NSZ15" s="100"/>
      <c r="NTC15" s="102"/>
      <c r="NTF15" s="99"/>
      <c r="NTG15" s="100"/>
      <c r="NTJ15" s="102"/>
      <c r="NTM15" s="99"/>
      <c r="NTN15" s="100"/>
      <c r="NTQ15" s="102"/>
      <c r="NTT15" s="99"/>
      <c r="NTU15" s="100"/>
      <c r="NTX15" s="102"/>
      <c r="NUA15" s="99"/>
      <c r="NUB15" s="100"/>
      <c r="NUE15" s="102"/>
      <c r="NUH15" s="99"/>
      <c r="NUI15" s="100"/>
      <c r="NUL15" s="102"/>
      <c r="NUO15" s="99"/>
      <c r="NUP15" s="100"/>
      <c r="NUS15" s="102"/>
      <c r="NUV15" s="99"/>
      <c r="NUW15" s="100"/>
      <c r="NUZ15" s="102"/>
      <c r="NVC15" s="99"/>
      <c r="NVD15" s="100"/>
      <c r="NVG15" s="102"/>
      <c r="NVJ15" s="99"/>
      <c r="NVK15" s="100"/>
      <c r="NVN15" s="102"/>
      <c r="NVQ15" s="99"/>
      <c r="NVR15" s="100"/>
      <c r="NVU15" s="102"/>
      <c r="NVX15" s="99"/>
      <c r="NVY15" s="100"/>
      <c r="NWB15" s="102"/>
      <c r="NWE15" s="99"/>
      <c r="NWF15" s="100"/>
      <c r="NWI15" s="102"/>
      <c r="NWL15" s="99"/>
      <c r="NWM15" s="100"/>
      <c r="NWP15" s="102"/>
      <c r="NWS15" s="99"/>
      <c r="NWT15" s="100"/>
      <c r="NWW15" s="102"/>
      <c r="NWZ15" s="99"/>
      <c r="NXA15" s="100"/>
      <c r="NXD15" s="102"/>
      <c r="NXG15" s="99"/>
      <c r="NXH15" s="100"/>
      <c r="NXK15" s="102"/>
      <c r="NXN15" s="99"/>
      <c r="NXO15" s="100"/>
      <c r="NXR15" s="102"/>
      <c r="NXU15" s="99"/>
      <c r="NXV15" s="100"/>
      <c r="NXY15" s="102"/>
      <c r="NYB15" s="99"/>
      <c r="NYC15" s="100"/>
      <c r="NYF15" s="102"/>
      <c r="NYI15" s="99"/>
      <c r="NYJ15" s="100"/>
      <c r="NYM15" s="102"/>
      <c r="NYP15" s="99"/>
      <c r="NYQ15" s="100"/>
      <c r="NYT15" s="102"/>
      <c r="NYW15" s="99"/>
      <c r="NYX15" s="100"/>
      <c r="NZA15" s="102"/>
      <c r="NZD15" s="99"/>
      <c r="NZE15" s="100"/>
      <c r="NZH15" s="102"/>
      <c r="NZK15" s="99"/>
      <c r="NZL15" s="100"/>
      <c r="NZO15" s="102"/>
      <c r="NZR15" s="99"/>
      <c r="NZS15" s="100"/>
      <c r="NZV15" s="102"/>
      <c r="NZY15" s="99"/>
      <c r="NZZ15" s="100"/>
      <c r="OAC15" s="102"/>
      <c r="OAF15" s="99"/>
      <c r="OAG15" s="100"/>
      <c r="OAJ15" s="102"/>
      <c r="OAM15" s="99"/>
      <c r="OAN15" s="100"/>
      <c r="OAQ15" s="102"/>
      <c r="OAT15" s="99"/>
      <c r="OAU15" s="100"/>
      <c r="OAX15" s="102"/>
      <c r="OBA15" s="99"/>
      <c r="OBB15" s="100"/>
      <c r="OBE15" s="102"/>
      <c r="OBH15" s="99"/>
      <c r="OBI15" s="100"/>
      <c r="OBL15" s="102"/>
      <c r="OBO15" s="99"/>
      <c r="OBP15" s="100"/>
      <c r="OBS15" s="102"/>
      <c r="OBV15" s="99"/>
      <c r="OBW15" s="100"/>
      <c r="OBZ15" s="102"/>
      <c r="OCC15" s="99"/>
      <c r="OCD15" s="100"/>
      <c r="OCG15" s="102"/>
      <c r="OCJ15" s="99"/>
      <c r="OCK15" s="100"/>
      <c r="OCN15" s="102"/>
      <c r="OCQ15" s="99"/>
      <c r="OCR15" s="100"/>
      <c r="OCU15" s="102"/>
      <c r="OCX15" s="99"/>
      <c r="OCY15" s="100"/>
      <c r="ODB15" s="102"/>
      <c r="ODE15" s="99"/>
      <c r="ODF15" s="100"/>
      <c r="ODI15" s="102"/>
      <c r="ODL15" s="99"/>
      <c r="ODM15" s="100"/>
      <c r="ODP15" s="102"/>
      <c r="ODS15" s="99"/>
      <c r="ODT15" s="100"/>
      <c r="ODW15" s="102"/>
      <c r="ODZ15" s="99"/>
      <c r="OEA15" s="100"/>
      <c r="OED15" s="102"/>
      <c r="OEG15" s="99"/>
      <c r="OEH15" s="100"/>
      <c r="OEK15" s="102"/>
      <c r="OEN15" s="99"/>
      <c r="OEO15" s="100"/>
      <c r="OER15" s="102"/>
      <c r="OEU15" s="99"/>
      <c r="OEV15" s="100"/>
      <c r="OEY15" s="102"/>
      <c r="OFB15" s="99"/>
      <c r="OFC15" s="100"/>
      <c r="OFF15" s="102"/>
      <c r="OFI15" s="99"/>
      <c r="OFJ15" s="100"/>
      <c r="OFM15" s="102"/>
      <c r="OFP15" s="99"/>
      <c r="OFQ15" s="100"/>
      <c r="OFT15" s="102"/>
      <c r="OFW15" s="99"/>
      <c r="OFX15" s="100"/>
      <c r="OGA15" s="102"/>
      <c r="OGD15" s="99"/>
      <c r="OGE15" s="100"/>
      <c r="OGH15" s="102"/>
      <c r="OGK15" s="99"/>
      <c r="OGL15" s="100"/>
      <c r="OGO15" s="102"/>
      <c r="OGR15" s="99"/>
      <c r="OGS15" s="100"/>
      <c r="OGV15" s="102"/>
      <c r="OGY15" s="99"/>
      <c r="OGZ15" s="100"/>
      <c r="OHC15" s="102"/>
      <c r="OHF15" s="99"/>
      <c r="OHG15" s="100"/>
      <c r="OHJ15" s="102"/>
      <c r="OHM15" s="99"/>
      <c r="OHN15" s="100"/>
      <c r="OHQ15" s="102"/>
      <c r="OHT15" s="99"/>
      <c r="OHU15" s="100"/>
      <c r="OHX15" s="102"/>
      <c r="OIA15" s="99"/>
      <c r="OIB15" s="100"/>
      <c r="OIE15" s="102"/>
      <c r="OIH15" s="99"/>
      <c r="OII15" s="100"/>
      <c r="OIL15" s="102"/>
      <c r="OIO15" s="99"/>
      <c r="OIP15" s="100"/>
      <c r="OIS15" s="102"/>
      <c r="OIV15" s="99"/>
      <c r="OIW15" s="100"/>
      <c r="OIZ15" s="102"/>
      <c r="OJC15" s="99"/>
      <c r="OJD15" s="100"/>
      <c r="OJG15" s="102"/>
      <c r="OJJ15" s="99"/>
      <c r="OJK15" s="100"/>
      <c r="OJN15" s="102"/>
      <c r="OJQ15" s="99"/>
      <c r="OJR15" s="100"/>
      <c r="OJU15" s="102"/>
      <c r="OJX15" s="99"/>
      <c r="OJY15" s="100"/>
      <c r="OKB15" s="102"/>
      <c r="OKE15" s="99"/>
      <c r="OKF15" s="100"/>
      <c r="OKI15" s="102"/>
      <c r="OKL15" s="99"/>
      <c r="OKM15" s="100"/>
      <c r="OKP15" s="102"/>
      <c r="OKS15" s="99"/>
      <c r="OKT15" s="100"/>
      <c r="OKW15" s="102"/>
      <c r="OKZ15" s="99"/>
      <c r="OLA15" s="100"/>
      <c r="OLD15" s="102"/>
      <c r="OLG15" s="99"/>
      <c r="OLH15" s="100"/>
      <c r="OLK15" s="102"/>
      <c r="OLN15" s="99"/>
      <c r="OLO15" s="100"/>
      <c r="OLR15" s="102"/>
      <c r="OLU15" s="99"/>
      <c r="OLV15" s="100"/>
      <c r="OLY15" s="102"/>
      <c r="OMB15" s="99"/>
      <c r="OMC15" s="100"/>
      <c r="OMF15" s="102"/>
      <c r="OMI15" s="99"/>
      <c r="OMJ15" s="100"/>
      <c r="OMM15" s="102"/>
      <c r="OMP15" s="99"/>
      <c r="OMQ15" s="100"/>
      <c r="OMT15" s="102"/>
      <c r="OMW15" s="99"/>
      <c r="OMX15" s="100"/>
      <c r="ONA15" s="102"/>
      <c r="OND15" s="99"/>
      <c r="ONE15" s="100"/>
      <c r="ONH15" s="102"/>
      <c r="ONK15" s="99"/>
      <c r="ONL15" s="100"/>
      <c r="ONO15" s="102"/>
      <c r="ONR15" s="99"/>
      <c r="ONS15" s="100"/>
      <c r="ONV15" s="102"/>
      <c r="ONY15" s="99"/>
      <c r="ONZ15" s="100"/>
      <c r="OOC15" s="102"/>
      <c r="OOF15" s="99"/>
      <c r="OOG15" s="100"/>
      <c r="OOJ15" s="102"/>
      <c r="OOM15" s="99"/>
      <c r="OON15" s="100"/>
      <c r="OOQ15" s="102"/>
      <c r="OOT15" s="99"/>
      <c r="OOU15" s="100"/>
      <c r="OOX15" s="102"/>
      <c r="OPA15" s="99"/>
      <c r="OPB15" s="100"/>
      <c r="OPE15" s="102"/>
      <c r="OPH15" s="99"/>
      <c r="OPI15" s="100"/>
      <c r="OPL15" s="102"/>
      <c r="OPO15" s="99"/>
      <c r="OPP15" s="100"/>
      <c r="OPS15" s="102"/>
      <c r="OPV15" s="99"/>
      <c r="OPW15" s="100"/>
      <c r="OPZ15" s="102"/>
      <c r="OQC15" s="99"/>
      <c r="OQD15" s="100"/>
      <c r="OQG15" s="102"/>
      <c r="OQJ15" s="99"/>
      <c r="OQK15" s="100"/>
      <c r="OQN15" s="102"/>
      <c r="OQQ15" s="99"/>
      <c r="OQR15" s="100"/>
      <c r="OQU15" s="102"/>
      <c r="OQX15" s="99"/>
      <c r="OQY15" s="100"/>
      <c r="ORB15" s="102"/>
      <c r="ORE15" s="99"/>
      <c r="ORF15" s="100"/>
      <c r="ORI15" s="102"/>
      <c r="ORL15" s="99"/>
      <c r="ORM15" s="100"/>
      <c r="ORP15" s="102"/>
      <c r="ORS15" s="99"/>
      <c r="ORT15" s="100"/>
      <c r="ORW15" s="102"/>
      <c r="ORZ15" s="99"/>
      <c r="OSA15" s="100"/>
      <c r="OSD15" s="102"/>
      <c r="OSG15" s="99"/>
      <c r="OSH15" s="100"/>
      <c r="OSK15" s="102"/>
      <c r="OSN15" s="99"/>
      <c r="OSO15" s="100"/>
      <c r="OSR15" s="102"/>
      <c r="OSU15" s="99"/>
      <c r="OSV15" s="100"/>
      <c r="OSY15" s="102"/>
      <c r="OTB15" s="99"/>
      <c r="OTC15" s="100"/>
      <c r="OTF15" s="102"/>
      <c r="OTI15" s="99"/>
      <c r="OTJ15" s="100"/>
      <c r="OTM15" s="102"/>
      <c r="OTP15" s="99"/>
      <c r="OTQ15" s="100"/>
      <c r="OTT15" s="102"/>
      <c r="OTW15" s="99"/>
      <c r="OTX15" s="100"/>
      <c r="OUA15" s="102"/>
      <c r="OUD15" s="99"/>
      <c r="OUE15" s="100"/>
      <c r="OUH15" s="102"/>
      <c r="OUK15" s="99"/>
      <c r="OUL15" s="100"/>
      <c r="OUO15" s="102"/>
      <c r="OUR15" s="99"/>
      <c r="OUS15" s="100"/>
      <c r="OUV15" s="102"/>
      <c r="OUY15" s="99"/>
      <c r="OUZ15" s="100"/>
      <c r="OVC15" s="102"/>
      <c r="OVF15" s="99"/>
      <c r="OVG15" s="100"/>
      <c r="OVJ15" s="102"/>
      <c r="OVM15" s="99"/>
      <c r="OVN15" s="100"/>
      <c r="OVQ15" s="102"/>
      <c r="OVT15" s="99"/>
      <c r="OVU15" s="100"/>
      <c r="OVX15" s="102"/>
      <c r="OWA15" s="99"/>
      <c r="OWB15" s="100"/>
      <c r="OWE15" s="102"/>
      <c r="OWH15" s="99"/>
      <c r="OWI15" s="100"/>
      <c r="OWL15" s="102"/>
      <c r="OWO15" s="99"/>
      <c r="OWP15" s="100"/>
      <c r="OWS15" s="102"/>
      <c r="OWV15" s="99"/>
      <c r="OWW15" s="100"/>
      <c r="OWZ15" s="102"/>
      <c r="OXC15" s="99"/>
      <c r="OXD15" s="100"/>
      <c r="OXG15" s="102"/>
      <c r="OXJ15" s="99"/>
      <c r="OXK15" s="100"/>
      <c r="OXN15" s="102"/>
      <c r="OXQ15" s="99"/>
      <c r="OXR15" s="100"/>
      <c r="OXU15" s="102"/>
      <c r="OXX15" s="99"/>
      <c r="OXY15" s="100"/>
      <c r="OYB15" s="102"/>
      <c r="OYE15" s="99"/>
      <c r="OYF15" s="100"/>
      <c r="OYI15" s="102"/>
      <c r="OYL15" s="99"/>
      <c r="OYM15" s="100"/>
      <c r="OYP15" s="102"/>
      <c r="OYS15" s="99"/>
      <c r="OYT15" s="100"/>
      <c r="OYW15" s="102"/>
      <c r="OYZ15" s="99"/>
      <c r="OZA15" s="100"/>
      <c r="OZD15" s="102"/>
      <c r="OZG15" s="99"/>
      <c r="OZH15" s="100"/>
      <c r="OZK15" s="102"/>
      <c r="OZN15" s="99"/>
      <c r="OZO15" s="100"/>
      <c r="OZR15" s="102"/>
      <c r="OZU15" s="99"/>
      <c r="OZV15" s="100"/>
      <c r="OZY15" s="102"/>
      <c r="PAB15" s="99"/>
      <c r="PAC15" s="100"/>
      <c r="PAF15" s="102"/>
      <c r="PAI15" s="99"/>
      <c r="PAJ15" s="100"/>
      <c r="PAM15" s="102"/>
      <c r="PAP15" s="99"/>
      <c r="PAQ15" s="100"/>
      <c r="PAT15" s="102"/>
      <c r="PAW15" s="99"/>
      <c r="PAX15" s="100"/>
      <c r="PBA15" s="102"/>
      <c r="PBD15" s="99"/>
      <c r="PBE15" s="100"/>
      <c r="PBH15" s="102"/>
      <c r="PBK15" s="99"/>
      <c r="PBL15" s="100"/>
      <c r="PBO15" s="102"/>
      <c r="PBR15" s="99"/>
      <c r="PBS15" s="100"/>
      <c r="PBV15" s="102"/>
      <c r="PBY15" s="99"/>
      <c r="PBZ15" s="100"/>
      <c r="PCC15" s="102"/>
      <c r="PCF15" s="99"/>
      <c r="PCG15" s="100"/>
      <c r="PCJ15" s="102"/>
      <c r="PCM15" s="99"/>
      <c r="PCN15" s="100"/>
      <c r="PCQ15" s="102"/>
      <c r="PCT15" s="99"/>
      <c r="PCU15" s="100"/>
      <c r="PCX15" s="102"/>
      <c r="PDA15" s="99"/>
      <c r="PDB15" s="100"/>
      <c r="PDE15" s="102"/>
      <c r="PDH15" s="99"/>
      <c r="PDI15" s="100"/>
      <c r="PDL15" s="102"/>
      <c r="PDO15" s="99"/>
      <c r="PDP15" s="100"/>
      <c r="PDS15" s="102"/>
      <c r="PDV15" s="99"/>
      <c r="PDW15" s="100"/>
      <c r="PDZ15" s="102"/>
      <c r="PEC15" s="99"/>
      <c r="PED15" s="100"/>
      <c r="PEG15" s="102"/>
      <c r="PEJ15" s="99"/>
      <c r="PEK15" s="100"/>
      <c r="PEN15" s="102"/>
      <c r="PEQ15" s="99"/>
      <c r="PER15" s="100"/>
      <c r="PEU15" s="102"/>
      <c r="PEX15" s="99"/>
      <c r="PEY15" s="100"/>
      <c r="PFB15" s="102"/>
      <c r="PFE15" s="99"/>
      <c r="PFF15" s="100"/>
      <c r="PFI15" s="102"/>
      <c r="PFL15" s="99"/>
      <c r="PFM15" s="100"/>
      <c r="PFP15" s="102"/>
      <c r="PFS15" s="99"/>
      <c r="PFT15" s="100"/>
      <c r="PFW15" s="102"/>
      <c r="PFZ15" s="99"/>
      <c r="PGA15" s="100"/>
      <c r="PGD15" s="102"/>
      <c r="PGG15" s="99"/>
      <c r="PGH15" s="100"/>
      <c r="PGK15" s="102"/>
      <c r="PGN15" s="99"/>
      <c r="PGO15" s="100"/>
      <c r="PGR15" s="102"/>
      <c r="PGU15" s="99"/>
      <c r="PGV15" s="100"/>
      <c r="PGY15" s="102"/>
      <c r="PHB15" s="99"/>
      <c r="PHC15" s="100"/>
      <c r="PHF15" s="102"/>
      <c r="PHI15" s="99"/>
      <c r="PHJ15" s="100"/>
      <c r="PHM15" s="102"/>
      <c r="PHP15" s="99"/>
      <c r="PHQ15" s="100"/>
      <c r="PHT15" s="102"/>
      <c r="PHW15" s="99"/>
      <c r="PHX15" s="100"/>
      <c r="PIA15" s="102"/>
      <c r="PID15" s="99"/>
      <c r="PIE15" s="100"/>
      <c r="PIH15" s="102"/>
      <c r="PIK15" s="99"/>
      <c r="PIL15" s="100"/>
      <c r="PIO15" s="102"/>
      <c r="PIR15" s="99"/>
      <c r="PIS15" s="100"/>
      <c r="PIV15" s="102"/>
      <c r="PIY15" s="99"/>
      <c r="PIZ15" s="100"/>
      <c r="PJC15" s="102"/>
      <c r="PJF15" s="99"/>
      <c r="PJG15" s="100"/>
      <c r="PJJ15" s="102"/>
      <c r="PJM15" s="99"/>
      <c r="PJN15" s="100"/>
      <c r="PJQ15" s="102"/>
      <c r="PJT15" s="99"/>
      <c r="PJU15" s="100"/>
      <c r="PJX15" s="102"/>
      <c r="PKA15" s="99"/>
      <c r="PKB15" s="100"/>
      <c r="PKE15" s="102"/>
      <c r="PKH15" s="99"/>
      <c r="PKI15" s="100"/>
      <c r="PKL15" s="102"/>
      <c r="PKO15" s="99"/>
      <c r="PKP15" s="100"/>
      <c r="PKS15" s="102"/>
      <c r="PKV15" s="99"/>
      <c r="PKW15" s="100"/>
      <c r="PKZ15" s="102"/>
      <c r="PLC15" s="99"/>
      <c r="PLD15" s="100"/>
      <c r="PLG15" s="102"/>
      <c r="PLJ15" s="99"/>
      <c r="PLK15" s="100"/>
      <c r="PLN15" s="102"/>
      <c r="PLQ15" s="99"/>
      <c r="PLR15" s="100"/>
      <c r="PLU15" s="102"/>
      <c r="PLX15" s="99"/>
      <c r="PLY15" s="100"/>
      <c r="PMB15" s="102"/>
      <c r="PME15" s="99"/>
      <c r="PMF15" s="100"/>
      <c r="PMI15" s="102"/>
      <c r="PML15" s="99"/>
      <c r="PMM15" s="100"/>
      <c r="PMP15" s="102"/>
      <c r="PMS15" s="99"/>
      <c r="PMT15" s="100"/>
      <c r="PMW15" s="102"/>
      <c r="PMZ15" s="99"/>
      <c r="PNA15" s="100"/>
      <c r="PND15" s="102"/>
      <c r="PNG15" s="99"/>
      <c r="PNH15" s="100"/>
      <c r="PNK15" s="102"/>
      <c r="PNN15" s="99"/>
      <c r="PNO15" s="100"/>
      <c r="PNR15" s="102"/>
      <c r="PNU15" s="99"/>
      <c r="PNV15" s="100"/>
      <c r="PNY15" s="102"/>
      <c r="POB15" s="99"/>
      <c r="POC15" s="100"/>
      <c r="POF15" s="102"/>
      <c r="POI15" s="99"/>
      <c r="POJ15" s="100"/>
      <c r="POM15" s="102"/>
      <c r="POP15" s="99"/>
      <c r="POQ15" s="100"/>
      <c r="POT15" s="102"/>
      <c r="POW15" s="99"/>
      <c r="POX15" s="100"/>
      <c r="PPA15" s="102"/>
      <c r="PPD15" s="99"/>
      <c r="PPE15" s="100"/>
      <c r="PPH15" s="102"/>
      <c r="PPK15" s="99"/>
      <c r="PPL15" s="100"/>
      <c r="PPO15" s="102"/>
      <c r="PPR15" s="99"/>
      <c r="PPS15" s="100"/>
      <c r="PPV15" s="102"/>
      <c r="PPY15" s="99"/>
      <c r="PPZ15" s="100"/>
      <c r="PQC15" s="102"/>
      <c r="PQF15" s="99"/>
      <c r="PQG15" s="100"/>
      <c r="PQJ15" s="102"/>
      <c r="PQM15" s="99"/>
      <c r="PQN15" s="100"/>
      <c r="PQQ15" s="102"/>
      <c r="PQT15" s="99"/>
      <c r="PQU15" s="100"/>
      <c r="PQX15" s="102"/>
      <c r="PRA15" s="99"/>
      <c r="PRB15" s="100"/>
      <c r="PRE15" s="102"/>
      <c r="PRH15" s="99"/>
      <c r="PRI15" s="100"/>
      <c r="PRL15" s="102"/>
      <c r="PRO15" s="99"/>
      <c r="PRP15" s="100"/>
      <c r="PRS15" s="102"/>
      <c r="PRV15" s="99"/>
      <c r="PRW15" s="100"/>
      <c r="PRZ15" s="102"/>
      <c r="PSC15" s="99"/>
      <c r="PSD15" s="100"/>
      <c r="PSG15" s="102"/>
      <c r="PSJ15" s="99"/>
      <c r="PSK15" s="100"/>
      <c r="PSN15" s="102"/>
      <c r="PSQ15" s="99"/>
      <c r="PSR15" s="100"/>
      <c r="PSU15" s="102"/>
      <c r="PSX15" s="99"/>
      <c r="PSY15" s="100"/>
      <c r="PTB15" s="102"/>
      <c r="PTE15" s="99"/>
      <c r="PTF15" s="100"/>
      <c r="PTI15" s="102"/>
      <c r="PTL15" s="99"/>
      <c r="PTM15" s="100"/>
      <c r="PTP15" s="102"/>
      <c r="PTS15" s="99"/>
      <c r="PTT15" s="100"/>
      <c r="PTW15" s="102"/>
      <c r="PTZ15" s="99"/>
      <c r="PUA15" s="100"/>
      <c r="PUD15" s="102"/>
      <c r="PUG15" s="99"/>
      <c r="PUH15" s="100"/>
      <c r="PUK15" s="102"/>
      <c r="PUN15" s="99"/>
      <c r="PUO15" s="100"/>
      <c r="PUR15" s="102"/>
      <c r="PUU15" s="99"/>
      <c r="PUV15" s="100"/>
      <c r="PUY15" s="102"/>
      <c r="PVB15" s="99"/>
      <c r="PVC15" s="100"/>
      <c r="PVF15" s="102"/>
      <c r="PVI15" s="99"/>
      <c r="PVJ15" s="100"/>
      <c r="PVM15" s="102"/>
      <c r="PVP15" s="99"/>
      <c r="PVQ15" s="100"/>
      <c r="PVT15" s="102"/>
      <c r="PVW15" s="99"/>
      <c r="PVX15" s="100"/>
      <c r="PWA15" s="102"/>
      <c r="PWD15" s="99"/>
      <c r="PWE15" s="100"/>
      <c r="PWH15" s="102"/>
      <c r="PWK15" s="99"/>
      <c r="PWL15" s="100"/>
      <c r="PWO15" s="102"/>
      <c r="PWR15" s="99"/>
      <c r="PWS15" s="100"/>
      <c r="PWV15" s="102"/>
      <c r="PWY15" s="99"/>
      <c r="PWZ15" s="100"/>
      <c r="PXC15" s="102"/>
      <c r="PXF15" s="99"/>
      <c r="PXG15" s="100"/>
      <c r="PXJ15" s="102"/>
      <c r="PXM15" s="99"/>
      <c r="PXN15" s="100"/>
      <c r="PXQ15" s="102"/>
      <c r="PXT15" s="99"/>
      <c r="PXU15" s="100"/>
      <c r="PXX15" s="102"/>
      <c r="PYA15" s="99"/>
      <c r="PYB15" s="100"/>
      <c r="PYE15" s="102"/>
      <c r="PYH15" s="99"/>
      <c r="PYI15" s="100"/>
      <c r="PYL15" s="102"/>
      <c r="PYO15" s="99"/>
      <c r="PYP15" s="100"/>
      <c r="PYS15" s="102"/>
      <c r="PYV15" s="99"/>
      <c r="PYW15" s="100"/>
      <c r="PYZ15" s="102"/>
      <c r="PZC15" s="99"/>
      <c r="PZD15" s="100"/>
      <c r="PZG15" s="102"/>
      <c r="PZJ15" s="99"/>
      <c r="PZK15" s="100"/>
      <c r="PZN15" s="102"/>
      <c r="PZQ15" s="99"/>
      <c r="PZR15" s="100"/>
      <c r="PZU15" s="102"/>
      <c r="PZX15" s="99"/>
      <c r="PZY15" s="100"/>
      <c r="QAB15" s="102"/>
      <c r="QAE15" s="99"/>
      <c r="QAF15" s="100"/>
      <c r="QAI15" s="102"/>
      <c r="QAL15" s="99"/>
      <c r="QAM15" s="100"/>
      <c r="QAP15" s="102"/>
      <c r="QAS15" s="99"/>
      <c r="QAT15" s="100"/>
      <c r="QAW15" s="102"/>
      <c r="QAZ15" s="99"/>
      <c r="QBA15" s="100"/>
      <c r="QBD15" s="102"/>
      <c r="QBG15" s="99"/>
      <c r="QBH15" s="100"/>
      <c r="QBK15" s="102"/>
      <c r="QBN15" s="99"/>
      <c r="QBO15" s="100"/>
      <c r="QBR15" s="102"/>
      <c r="QBU15" s="99"/>
      <c r="QBV15" s="100"/>
      <c r="QBY15" s="102"/>
      <c r="QCB15" s="99"/>
      <c r="QCC15" s="100"/>
      <c r="QCF15" s="102"/>
      <c r="QCI15" s="99"/>
      <c r="QCJ15" s="100"/>
      <c r="QCM15" s="102"/>
      <c r="QCP15" s="99"/>
      <c r="QCQ15" s="100"/>
      <c r="QCT15" s="102"/>
      <c r="QCW15" s="99"/>
      <c r="QCX15" s="100"/>
      <c r="QDA15" s="102"/>
      <c r="QDD15" s="99"/>
      <c r="QDE15" s="100"/>
      <c r="QDH15" s="102"/>
      <c r="QDK15" s="99"/>
      <c r="QDL15" s="100"/>
      <c r="QDO15" s="102"/>
      <c r="QDR15" s="99"/>
      <c r="QDS15" s="100"/>
      <c r="QDV15" s="102"/>
      <c r="QDY15" s="99"/>
      <c r="QDZ15" s="100"/>
      <c r="QEC15" s="102"/>
      <c r="QEF15" s="99"/>
      <c r="QEG15" s="100"/>
      <c r="QEJ15" s="102"/>
      <c r="QEM15" s="99"/>
      <c r="QEN15" s="100"/>
      <c r="QEQ15" s="102"/>
      <c r="QET15" s="99"/>
      <c r="QEU15" s="100"/>
      <c r="QEX15" s="102"/>
      <c r="QFA15" s="99"/>
      <c r="QFB15" s="100"/>
      <c r="QFE15" s="102"/>
      <c r="QFH15" s="99"/>
      <c r="QFI15" s="100"/>
      <c r="QFL15" s="102"/>
      <c r="QFO15" s="99"/>
      <c r="QFP15" s="100"/>
      <c r="QFS15" s="102"/>
      <c r="QFV15" s="99"/>
      <c r="QFW15" s="100"/>
      <c r="QFZ15" s="102"/>
      <c r="QGC15" s="99"/>
      <c r="QGD15" s="100"/>
      <c r="QGG15" s="102"/>
      <c r="QGJ15" s="99"/>
      <c r="QGK15" s="100"/>
      <c r="QGN15" s="102"/>
      <c r="QGQ15" s="99"/>
      <c r="QGR15" s="100"/>
      <c r="QGU15" s="102"/>
      <c r="QGX15" s="99"/>
      <c r="QGY15" s="100"/>
      <c r="QHB15" s="102"/>
      <c r="QHE15" s="99"/>
      <c r="QHF15" s="100"/>
      <c r="QHI15" s="102"/>
      <c r="QHL15" s="99"/>
      <c r="QHM15" s="100"/>
      <c r="QHP15" s="102"/>
      <c r="QHS15" s="99"/>
      <c r="QHT15" s="100"/>
      <c r="QHW15" s="102"/>
      <c r="QHZ15" s="99"/>
      <c r="QIA15" s="100"/>
      <c r="QID15" s="102"/>
      <c r="QIG15" s="99"/>
      <c r="QIH15" s="100"/>
      <c r="QIK15" s="102"/>
      <c r="QIN15" s="99"/>
      <c r="QIO15" s="100"/>
      <c r="QIR15" s="102"/>
      <c r="QIU15" s="99"/>
      <c r="QIV15" s="100"/>
      <c r="QIY15" s="102"/>
      <c r="QJB15" s="99"/>
      <c r="QJC15" s="100"/>
      <c r="QJF15" s="102"/>
      <c r="QJI15" s="99"/>
      <c r="QJJ15" s="100"/>
      <c r="QJM15" s="102"/>
      <c r="QJP15" s="99"/>
      <c r="QJQ15" s="100"/>
      <c r="QJT15" s="102"/>
      <c r="QJW15" s="99"/>
      <c r="QJX15" s="100"/>
      <c r="QKA15" s="102"/>
      <c r="QKD15" s="99"/>
      <c r="QKE15" s="100"/>
      <c r="QKH15" s="102"/>
      <c r="QKK15" s="99"/>
      <c r="QKL15" s="100"/>
      <c r="QKO15" s="102"/>
      <c r="QKR15" s="99"/>
      <c r="QKS15" s="100"/>
      <c r="QKV15" s="102"/>
      <c r="QKY15" s="99"/>
      <c r="QKZ15" s="100"/>
      <c r="QLC15" s="102"/>
      <c r="QLF15" s="99"/>
      <c r="QLG15" s="100"/>
      <c r="QLJ15" s="102"/>
      <c r="QLM15" s="99"/>
      <c r="QLN15" s="100"/>
      <c r="QLQ15" s="102"/>
      <c r="QLT15" s="99"/>
      <c r="QLU15" s="100"/>
      <c r="QLX15" s="102"/>
      <c r="QMA15" s="99"/>
      <c r="QMB15" s="100"/>
      <c r="QME15" s="102"/>
      <c r="QMH15" s="99"/>
      <c r="QMI15" s="100"/>
      <c r="QML15" s="102"/>
      <c r="QMO15" s="99"/>
      <c r="QMP15" s="100"/>
      <c r="QMS15" s="102"/>
      <c r="QMV15" s="99"/>
      <c r="QMW15" s="100"/>
      <c r="QMZ15" s="102"/>
      <c r="QNC15" s="99"/>
      <c r="QND15" s="100"/>
      <c r="QNG15" s="102"/>
      <c r="QNJ15" s="99"/>
      <c r="QNK15" s="100"/>
      <c r="QNN15" s="102"/>
      <c r="QNQ15" s="99"/>
      <c r="QNR15" s="100"/>
      <c r="QNU15" s="102"/>
      <c r="QNX15" s="99"/>
      <c r="QNY15" s="100"/>
      <c r="QOB15" s="102"/>
      <c r="QOE15" s="99"/>
      <c r="QOF15" s="100"/>
      <c r="QOI15" s="102"/>
      <c r="QOL15" s="99"/>
      <c r="QOM15" s="100"/>
      <c r="QOP15" s="102"/>
      <c r="QOS15" s="99"/>
      <c r="QOT15" s="100"/>
      <c r="QOW15" s="102"/>
      <c r="QOZ15" s="99"/>
      <c r="QPA15" s="100"/>
      <c r="QPD15" s="102"/>
      <c r="QPG15" s="99"/>
      <c r="QPH15" s="100"/>
      <c r="QPK15" s="102"/>
      <c r="QPN15" s="99"/>
      <c r="QPO15" s="100"/>
      <c r="QPR15" s="102"/>
      <c r="QPU15" s="99"/>
      <c r="QPV15" s="100"/>
      <c r="QPY15" s="102"/>
      <c r="QQB15" s="99"/>
      <c r="QQC15" s="100"/>
      <c r="QQF15" s="102"/>
      <c r="QQI15" s="99"/>
      <c r="QQJ15" s="100"/>
      <c r="QQM15" s="102"/>
      <c r="QQP15" s="99"/>
      <c r="QQQ15" s="100"/>
      <c r="QQT15" s="102"/>
      <c r="QQW15" s="99"/>
      <c r="QQX15" s="100"/>
      <c r="QRA15" s="102"/>
      <c r="QRD15" s="99"/>
      <c r="QRE15" s="100"/>
      <c r="QRH15" s="102"/>
      <c r="QRK15" s="99"/>
      <c r="QRL15" s="100"/>
      <c r="QRO15" s="102"/>
      <c r="QRR15" s="99"/>
      <c r="QRS15" s="100"/>
      <c r="QRV15" s="102"/>
      <c r="QRY15" s="99"/>
      <c r="QRZ15" s="100"/>
      <c r="QSC15" s="102"/>
      <c r="QSF15" s="99"/>
      <c r="QSG15" s="100"/>
      <c r="QSJ15" s="102"/>
      <c r="QSM15" s="99"/>
      <c r="QSN15" s="100"/>
      <c r="QSQ15" s="102"/>
      <c r="QST15" s="99"/>
      <c r="QSU15" s="100"/>
      <c r="QSX15" s="102"/>
      <c r="QTA15" s="99"/>
      <c r="QTB15" s="100"/>
      <c r="QTE15" s="102"/>
      <c r="QTH15" s="99"/>
      <c r="QTI15" s="100"/>
      <c r="QTL15" s="102"/>
      <c r="QTO15" s="99"/>
      <c r="QTP15" s="100"/>
      <c r="QTS15" s="102"/>
      <c r="QTV15" s="99"/>
      <c r="QTW15" s="100"/>
      <c r="QTZ15" s="102"/>
      <c r="QUC15" s="99"/>
      <c r="QUD15" s="100"/>
      <c r="QUG15" s="102"/>
      <c r="QUJ15" s="99"/>
      <c r="QUK15" s="100"/>
      <c r="QUN15" s="102"/>
      <c r="QUQ15" s="99"/>
      <c r="QUR15" s="100"/>
      <c r="QUU15" s="102"/>
      <c r="QUX15" s="99"/>
      <c r="QUY15" s="100"/>
      <c r="QVB15" s="102"/>
      <c r="QVE15" s="99"/>
      <c r="QVF15" s="100"/>
      <c r="QVI15" s="102"/>
      <c r="QVL15" s="99"/>
      <c r="QVM15" s="100"/>
      <c r="QVP15" s="102"/>
      <c r="QVS15" s="99"/>
      <c r="QVT15" s="100"/>
      <c r="QVW15" s="102"/>
      <c r="QVZ15" s="99"/>
      <c r="QWA15" s="100"/>
      <c r="QWD15" s="102"/>
      <c r="QWG15" s="99"/>
      <c r="QWH15" s="100"/>
      <c r="QWK15" s="102"/>
      <c r="QWN15" s="99"/>
      <c r="QWO15" s="100"/>
      <c r="QWR15" s="102"/>
      <c r="QWU15" s="99"/>
      <c r="QWV15" s="100"/>
      <c r="QWY15" s="102"/>
      <c r="QXB15" s="99"/>
      <c r="QXC15" s="100"/>
      <c r="QXF15" s="102"/>
      <c r="QXI15" s="99"/>
      <c r="QXJ15" s="100"/>
      <c r="QXM15" s="102"/>
      <c r="QXP15" s="99"/>
      <c r="QXQ15" s="100"/>
      <c r="QXT15" s="102"/>
      <c r="QXW15" s="99"/>
      <c r="QXX15" s="100"/>
      <c r="QYA15" s="102"/>
      <c r="QYD15" s="99"/>
      <c r="QYE15" s="100"/>
      <c r="QYH15" s="102"/>
      <c r="QYK15" s="99"/>
      <c r="QYL15" s="100"/>
      <c r="QYO15" s="102"/>
      <c r="QYR15" s="99"/>
      <c r="QYS15" s="100"/>
      <c r="QYV15" s="102"/>
      <c r="QYY15" s="99"/>
      <c r="QYZ15" s="100"/>
      <c r="QZC15" s="102"/>
      <c r="QZF15" s="99"/>
      <c r="QZG15" s="100"/>
      <c r="QZJ15" s="102"/>
      <c r="QZM15" s="99"/>
      <c r="QZN15" s="100"/>
      <c r="QZQ15" s="102"/>
      <c r="QZT15" s="99"/>
      <c r="QZU15" s="100"/>
      <c r="QZX15" s="102"/>
      <c r="RAA15" s="99"/>
      <c r="RAB15" s="100"/>
      <c r="RAE15" s="102"/>
      <c r="RAH15" s="99"/>
      <c r="RAI15" s="100"/>
      <c r="RAL15" s="102"/>
      <c r="RAO15" s="99"/>
      <c r="RAP15" s="100"/>
      <c r="RAS15" s="102"/>
      <c r="RAV15" s="99"/>
      <c r="RAW15" s="100"/>
      <c r="RAZ15" s="102"/>
      <c r="RBC15" s="99"/>
      <c r="RBD15" s="100"/>
      <c r="RBG15" s="102"/>
      <c r="RBJ15" s="99"/>
      <c r="RBK15" s="100"/>
      <c r="RBN15" s="102"/>
      <c r="RBQ15" s="99"/>
      <c r="RBR15" s="100"/>
      <c r="RBU15" s="102"/>
      <c r="RBX15" s="99"/>
      <c r="RBY15" s="100"/>
      <c r="RCB15" s="102"/>
      <c r="RCE15" s="99"/>
      <c r="RCF15" s="100"/>
      <c r="RCI15" s="102"/>
      <c r="RCL15" s="99"/>
      <c r="RCM15" s="100"/>
      <c r="RCP15" s="102"/>
      <c r="RCS15" s="99"/>
      <c r="RCT15" s="100"/>
      <c r="RCW15" s="102"/>
      <c r="RCZ15" s="99"/>
      <c r="RDA15" s="100"/>
      <c r="RDD15" s="102"/>
      <c r="RDG15" s="99"/>
      <c r="RDH15" s="100"/>
      <c r="RDK15" s="102"/>
      <c r="RDN15" s="99"/>
      <c r="RDO15" s="100"/>
      <c r="RDR15" s="102"/>
      <c r="RDU15" s="99"/>
      <c r="RDV15" s="100"/>
      <c r="RDY15" s="102"/>
      <c r="REB15" s="99"/>
      <c r="REC15" s="100"/>
      <c r="REF15" s="102"/>
      <c r="REI15" s="99"/>
      <c r="REJ15" s="100"/>
      <c r="REM15" s="102"/>
      <c r="REP15" s="99"/>
      <c r="REQ15" s="100"/>
      <c r="RET15" s="102"/>
      <c r="REW15" s="99"/>
      <c r="REX15" s="100"/>
      <c r="RFA15" s="102"/>
      <c r="RFD15" s="99"/>
      <c r="RFE15" s="100"/>
      <c r="RFH15" s="102"/>
      <c r="RFK15" s="99"/>
      <c r="RFL15" s="100"/>
      <c r="RFO15" s="102"/>
      <c r="RFR15" s="99"/>
      <c r="RFS15" s="100"/>
      <c r="RFV15" s="102"/>
      <c r="RFY15" s="99"/>
      <c r="RFZ15" s="100"/>
      <c r="RGC15" s="102"/>
      <c r="RGF15" s="99"/>
      <c r="RGG15" s="100"/>
      <c r="RGJ15" s="102"/>
      <c r="RGM15" s="99"/>
      <c r="RGN15" s="100"/>
      <c r="RGQ15" s="102"/>
      <c r="RGT15" s="99"/>
      <c r="RGU15" s="100"/>
      <c r="RGX15" s="102"/>
      <c r="RHA15" s="99"/>
      <c r="RHB15" s="100"/>
      <c r="RHE15" s="102"/>
      <c r="RHH15" s="99"/>
      <c r="RHI15" s="100"/>
      <c r="RHL15" s="102"/>
      <c r="RHO15" s="99"/>
      <c r="RHP15" s="100"/>
      <c r="RHS15" s="102"/>
      <c r="RHV15" s="99"/>
      <c r="RHW15" s="100"/>
      <c r="RHZ15" s="102"/>
      <c r="RIC15" s="99"/>
      <c r="RID15" s="100"/>
      <c r="RIG15" s="102"/>
      <c r="RIJ15" s="99"/>
      <c r="RIK15" s="100"/>
      <c r="RIN15" s="102"/>
      <c r="RIQ15" s="99"/>
      <c r="RIR15" s="100"/>
      <c r="RIU15" s="102"/>
      <c r="RIX15" s="99"/>
      <c r="RIY15" s="100"/>
      <c r="RJB15" s="102"/>
      <c r="RJE15" s="99"/>
      <c r="RJF15" s="100"/>
      <c r="RJI15" s="102"/>
      <c r="RJL15" s="99"/>
      <c r="RJM15" s="100"/>
      <c r="RJP15" s="102"/>
      <c r="RJS15" s="99"/>
      <c r="RJT15" s="100"/>
      <c r="RJW15" s="102"/>
      <c r="RJZ15" s="99"/>
      <c r="RKA15" s="100"/>
      <c r="RKD15" s="102"/>
      <c r="RKG15" s="99"/>
      <c r="RKH15" s="100"/>
      <c r="RKK15" s="102"/>
      <c r="RKN15" s="99"/>
      <c r="RKO15" s="100"/>
      <c r="RKR15" s="102"/>
      <c r="RKU15" s="99"/>
      <c r="RKV15" s="100"/>
      <c r="RKY15" s="102"/>
      <c r="RLB15" s="99"/>
      <c r="RLC15" s="100"/>
      <c r="RLF15" s="102"/>
      <c r="RLI15" s="99"/>
      <c r="RLJ15" s="100"/>
      <c r="RLM15" s="102"/>
      <c r="RLP15" s="99"/>
      <c r="RLQ15" s="100"/>
      <c r="RLT15" s="102"/>
      <c r="RLW15" s="99"/>
      <c r="RLX15" s="100"/>
      <c r="RMA15" s="102"/>
      <c r="RMD15" s="99"/>
      <c r="RME15" s="100"/>
      <c r="RMH15" s="102"/>
      <c r="RMK15" s="99"/>
      <c r="RML15" s="100"/>
      <c r="RMO15" s="102"/>
      <c r="RMR15" s="99"/>
      <c r="RMS15" s="100"/>
      <c r="RMV15" s="102"/>
      <c r="RMY15" s="99"/>
      <c r="RMZ15" s="100"/>
      <c r="RNC15" s="102"/>
      <c r="RNF15" s="99"/>
      <c r="RNG15" s="100"/>
      <c r="RNJ15" s="102"/>
      <c r="RNM15" s="99"/>
      <c r="RNN15" s="100"/>
      <c r="RNQ15" s="102"/>
      <c r="RNT15" s="99"/>
      <c r="RNU15" s="100"/>
      <c r="RNX15" s="102"/>
      <c r="ROA15" s="99"/>
      <c r="ROB15" s="100"/>
      <c r="ROE15" s="102"/>
      <c r="ROH15" s="99"/>
      <c r="ROI15" s="100"/>
      <c r="ROL15" s="102"/>
      <c r="ROO15" s="99"/>
      <c r="ROP15" s="100"/>
      <c r="ROS15" s="102"/>
      <c r="ROV15" s="99"/>
      <c r="ROW15" s="100"/>
      <c r="ROZ15" s="102"/>
      <c r="RPC15" s="99"/>
      <c r="RPD15" s="100"/>
      <c r="RPG15" s="102"/>
      <c r="RPJ15" s="99"/>
      <c r="RPK15" s="100"/>
      <c r="RPN15" s="102"/>
      <c r="RPQ15" s="99"/>
      <c r="RPR15" s="100"/>
      <c r="RPU15" s="102"/>
      <c r="RPX15" s="99"/>
      <c r="RPY15" s="100"/>
      <c r="RQB15" s="102"/>
      <c r="RQE15" s="99"/>
      <c r="RQF15" s="100"/>
      <c r="RQI15" s="102"/>
      <c r="RQL15" s="99"/>
      <c r="RQM15" s="100"/>
      <c r="RQP15" s="102"/>
      <c r="RQS15" s="99"/>
      <c r="RQT15" s="100"/>
      <c r="RQW15" s="102"/>
      <c r="RQZ15" s="99"/>
      <c r="RRA15" s="100"/>
      <c r="RRD15" s="102"/>
      <c r="RRG15" s="99"/>
      <c r="RRH15" s="100"/>
      <c r="RRK15" s="102"/>
      <c r="RRN15" s="99"/>
      <c r="RRO15" s="100"/>
      <c r="RRR15" s="102"/>
      <c r="RRU15" s="99"/>
      <c r="RRV15" s="100"/>
      <c r="RRY15" s="102"/>
      <c r="RSB15" s="99"/>
      <c r="RSC15" s="100"/>
      <c r="RSF15" s="102"/>
      <c r="RSI15" s="99"/>
      <c r="RSJ15" s="100"/>
      <c r="RSM15" s="102"/>
      <c r="RSP15" s="99"/>
      <c r="RSQ15" s="100"/>
      <c r="RST15" s="102"/>
      <c r="RSW15" s="99"/>
      <c r="RSX15" s="100"/>
      <c r="RTA15" s="102"/>
      <c r="RTD15" s="99"/>
      <c r="RTE15" s="100"/>
      <c r="RTH15" s="102"/>
      <c r="RTK15" s="99"/>
      <c r="RTL15" s="100"/>
      <c r="RTO15" s="102"/>
      <c r="RTR15" s="99"/>
      <c r="RTS15" s="100"/>
      <c r="RTV15" s="102"/>
      <c r="RTY15" s="99"/>
      <c r="RTZ15" s="100"/>
      <c r="RUC15" s="102"/>
      <c r="RUF15" s="99"/>
      <c r="RUG15" s="100"/>
      <c r="RUJ15" s="102"/>
      <c r="RUM15" s="99"/>
      <c r="RUN15" s="100"/>
      <c r="RUQ15" s="102"/>
      <c r="RUT15" s="99"/>
      <c r="RUU15" s="100"/>
      <c r="RUX15" s="102"/>
      <c r="RVA15" s="99"/>
      <c r="RVB15" s="100"/>
      <c r="RVE15" s="102"/>
      <c r="RVH15" s="99"/>
      <c r="RVI15" s="100"/>
      <c r="RVL15" s="102"/>
      <c r="RVO15" s="99"/>
      <c r="RVP15" s="100"/>
      <c r="RVS15" s="102"/>
      <c r="RVV15" s="99"/>
      <c r="RVW15" s="100"/>
      <c r="RVZ15" s="102"/>
      <c r="RWC15" s="99"/>
      <c r="RWD15" s="100"/>
      <c r="RWG15" s="102"/>
      <c r="RWJ15" s="99"/>
      <c r="RWK15" s="100"/>
      <c r="RWN15" s="102"/>
      <c r="RWQ15" s="99"/>
      <c r="RWR15" s="100"/>
      <c r="RWU15" s="102"/>
      <c r="RWX15" s="99"/>
      <c r="RWY15" s="100"/>
      <c r="RXB15" s="102"/>
      <c r="RXE15" s="99"/>
      <c r="RXF15" s="100"/>
      <c r="RXI15" s="102"/>
      <c r="RXL15" s="99"/>
      <c r="RXM15" s="100"/>
      <c r="RXP15" s="102"/>
      <c r="RXS15" s="99"/>
      <c r="RXT15" s="100"/>
      <c r="RXW15" s="102"/>
      <c r="RXZ15" s="99"/>
      <c r="RYA15" s="100"/>
      <c r="RYD15" s="102"/>
      <c r="RYG15" s="99"/>
      <c r="RYH15" s="100"/>
      <c r="RYK15" s="102"/>
      <c r="RYN15" s="99"/>
      <c r="RYO15" s="100"/>
      <c r="RYR15" s="102"/>
      <c r="RYU15" s="99"/>
      <c r="RYV15" s="100"/>
      <c r="RYY15" s="102"/>
      <c r="RZB15" s="99"/>
      <c r="RZC15" s="100"/>
      <c r="RZF15" s="102"/>
      <c r="RZI15" s="99"/>
      <c r="RZJ15" s="100"/>
      <c r="RZM15" s="102"/>
      <c r="RZP15" s="99"/>
      <c r="RZQ15" s="100"/>
      <c r="RZT15" s="102"/>
      <c r="RZW15" s="99"/>
      <c r="RZX15" s="100"/>
      <c r="SAA15" s="102"/>
      <c r="SAD15" s="99"/>
      <c r="SAE15" s="100"/>
      <c r="SAH15" s="102"/>
      <c r="SAK15" s="99"/>
      <c r="SAL15" s="100"/>
      <c r="SAO15" s="102"/>
      <c r="SAR15" s="99"/>
      <c r="SAS15" s="100"/>
      <c r="SAV15" s="102"/>
      <c r="SAY15" s="99"/>
      <c r="SAZ15" s="100"/>
      <c r="SBC15" s="102"/>
      <c r="SBF15" s="99"/>
      <c r="SBG15" s="100"/>
      <c r="SBJ15" s="102"/>
      <c r="SBM15" s="99"/>
      <c r="SBN15" s="100"/>
      <c r="SBQ15" s="102"/>
      <c r="SBT15" s="99"/>
      <c r="SBU15" s="100"/>
      <c r="SBX15" s="102"/>
      <c r="SCA15" s="99"/>
      <c r="SCB15" s="100"/>
      <c r="SCE15" s="102"/>
      <c r="SCH15" s="99"/>
      <c r="SCI15" s="100"/>
      <c r="SCL15" s="102"/>
      <c r="SCO15" s="99"/>
      <c r="SCP15" s="100"/>
      <c r="SCS15" s="102"/>
      <c r="SCV15" s="99"/>
      <c r="SCW15" s="100"/>
      <c r="SCZ15" s="102"/>
      <c r="SDC15" s="99"/>
      <c r="SDD15" s="100"/>
      <c r="SDG15" s="102"/>
      <c r="SDJ15" s="99"/>
      <c r="SDK15" s="100"/>
      <c r="SDN15" s="102"/>
      <c r="SDQ15" s="99"/>
      <c r="SDR15" s="100"/>
      <c r="SDU15" s="102"/>
      <c r="SDX15" s="99"/>
      <c r="SDY15" s="100"/>
      <c r="SEB15" s="102"/>
      <c r="SEE15" s="99"/>
      <c r="SEF15" s="100"/>
      <c r="SEI15" s="102"/>
      <c r="SEL15" s="99"/>
      <c r="SEM15" s="100"/>
      <c r="SEP15" s="102"/>
      <c r="SES15" s="99"/>
      <c r="SET15" s="100"/>
      <c r="SEW15" s="102"/>
      <c r="SEZ15" s="99"/>
      <c r="SFA15" s="100"/>
      <c r="SFD15" s="102"/>
      <c r="SFG15" s="99"/>
      <c r="SFH15" s="100"/>
      <c r="SFK15" s="102"/>
      <c r="SFN15" s="99"/>
      <c r="SFO15" s="100"/>
      <c r="SFR15" s="102"/>
      <c r="SFU15" s="99"/>
      <c r="SFV15" s="100"/>
      <c r="SFY15" s="102"/>
      <c r="SGB15" s="99"/>
      <c r="SGC15" s="100"/>
      <c r="SGF15" s="102"/>
      <c r="SGI15" s="99"/>
      <c r="SGJ15" s="100"/>
      <c r="SGM15" s="102"/>
      <c r="SGP15" s="99"/>
      <c r="SGQ15" s="100"/>
      <c r="SGT15" s="102"/>
      <c r="SGW15" s="99"/>
      <c r="SGX15" s="100"/>
      <c r="SHA15" s="102"/>
      <c r="SHD15" s="99"/>
      <c r="SHE15" s="100"/>
      <c r="SHH15" s="102"/>
      <c r="SHK15" s="99"/>
      <c r="SHL15" s="100"/>
      <c r="SHO15" s="102"/>
      <c r="SHR15" s="99"/>
      <c r="SHS15" s="100"/>
      <c r="SHV15" s="102"/>
      <c r="SHY15" s="99"/>
      <c r="SHZ15" s="100"/>
      <c r="SIC15" s="102"/>
      <c r="SIF15" s="99"/>
      <c r="SIG15" s="100"/>
      <c r="SIJ15" s="102"/>
      <c r="SIM15" s="99"/>
      <c r="SIN15" s="100"/>
      <c r="SIQ15" s="102"/>
      <c r="SIT15" s="99"/>
      <c r="SIU15" s="100"/>
      <c r="SIX15" s="102"/>
      <c r="SJA15" s="99"/>
      <c r="SJB15" s="100"/>
      <c r="SJE15" s="102"/>
      <c r="SJH15" s="99"/>
      <c r="SJI15" s="100"/>
      <c r="SJL15" s="102"/>
      <c r="SJO15" s="99"/>
      <c r="SJP15" s="100"/>
      <c r="SJS15" s="102"/>
      <c r="SJV15" s="99"/>
      <c r="SJW15" s="100"/>
      <c r="SJZ15" s="102"/>
      <c r="SKC15" s="99"/>
      <c r="SKD15" s="100"/>
      <c r="SKG15" s="102"/>
      <c r="SKJ15" s="99"/>
      <c r="SKK15" s="100"/>
      <c r="SKN15" s="102"/>
      <c r="SKQ15" s="99"/>
      <c r="SKR15" s="100"/>
      <c r="SKU15" s="102"/>
      <c r="SKX15" s="99"/>
      <c r="SKY15" s="100"/>
      <c r="SLB15" s="102"/>
      <c r="SLE15" s="99"/>
      <c r="SLF15" s="100"/>
      <c r="SLI15" s="102"/>
      <c r="SLL15" s="99"/>
      <c r="SLM15" s="100"/>
      <c r="SLP15" s="102"/>
      <c r="SLS15" s="99"/>
      <c r="SLT15" s="100"/>
      <c r="SLW15" s="102"/>
      <c r="SLZ15" s="99"/>
      <c r="SMA15" s="100"/>
      <c r="SMD15" s="102"/>
      <c r="SMG15" s="99"/>
      <c r="SMH15" s="100"/>
      <c r="SMK15" s="102"/>
      <c r="SMN15" s="99"/>
      <c r="SMO15" s="100"/>
      <c r="SMR15" s="102"/>
      <c r="SMU15" s="99"/>
      <c r="SMV15" s="100"/>
      <c r="SMY15" s="102"/>
      <c r="SNB15" s="99"/>
      <c r="SNC15" s="100"/>
      <c r="SNF15" s="102"/>
      <c r="SNI15" s="99"/>
      <c r="SNJ15" s="100"/>
      <c r="SNM15" s="102"/>
      <c r="SNP15" s="99"/>
      <c r="SNQ15" s="100"/>
      <c r="SNT15" s="102"/>
      <c r="SNW15" s="99"/>
      <c r="SNX15" s="100"/>
      <c r="SOA15" s="102"/>
      <c r="SOD15" s="99"/>
      <c r="SOE15" s="100"/>
      <c r="SOH15" s="102"/>
      <c r="SOK15" s="99"/>
      <c r="SOL15" s="100"/>
      <c r="SOO15" s="102"/>
      <c r="SOR15" s="99"/>
      <c r="SOS15" s="100"/>
      <c r="SOV15" s="102"/>
      <c r="SOY15" s="99"/>
      <c r="SOZ15" s="100"/>
      <c r="SPC15" s="102"/>
      <c r="SPF15" s="99"/>
      <c r="SPG15" s="100"/>
      <c r="SPJ15" s="102"/>
      <c r="SPM15" s="99"/>
      <c r="SPN15" s="100"/>
      <c r="SPQ15" s="102"/>
      <c r="SPT15" s="99"/>
      <c r="SPU15" s="100"/>
      <c r="SPX15" s="102"/>
      <c r="SQA15" s="99"/>
      <c r="SQB15" s="100"/>
      <c r="SQE15" s="102"/>
      <c r="SQH15" s="99"/>
      <c r="SQI15" s="100"/>
      <c r="SQL15" s="102"/>
      <c r="SQO15" s="99"/>
      <c r="SQP15" s="100"/>
      <c r="SQS15" s="102"/>
      <c r="SQV15" s="99"/>
      <c r="SQW15" s="100"/>
      <c r="SQZ15" s="102"/>
      <c r="SRC15" s="99"/>
      <c r="SRD15" s="100"/>
      <c r="SRG15" s="102"/>
      <c r="SRJ15" s="99"/>
      <c r="SRK15" s="100"/>
      <c r="SRN15" s="102"/>
      <c r="SRQ15" s="99"/>
      <c r="SRR15" s="100"/>
      <c r="SRU15" s="102"/>
      <c r="SRX15" s="99"/>
      <c r="SRY15" s="100"/>
      <c r="SSB15" s="102"/>
      <c r="SSE15" s="99"/>
      <c r="SSF15" s="100"/>
      <c r="SSI15" s="102"/>
      <c r="SSL15" s="99"/>
      <c r="SSM15" s="100"/>
      <c r="SSP15" s="102"/>
      <c r="SSS15" s="99"/>
      <c r="SST15" s="100"/>
      <c r="SSW15" s="102"/>
      <c r="SSZ15" s="99"/>
      <c r="STA15" s="100"/>
      <c r="STD15" s="102"/>
      <c r="STG15" s="99"/>
      <c r="STH15" s="100"/>
      <c r="STK15" s="102"/>
      <c r="STN15" s="99"/>
      <c r="STO15" s="100"/>
      <c r="STR15" s="102"/>
      <c r="STU15" s="99"/>
      <c r="STV15" s="100"/>
      <c r="STY15" s="102"/>
      <c r="SUB15" s="99"/>
      <c r="SUC15" s="100"/>
      <c r="SUF15" s="102"/>
      <c r="SUI15" s="99"/>
      <c r="SUJ15" s="100"/>
      <c r="SUM15" s="102"/>
      <c r="SUP15" s="99"/>
      <c r="SUQ15" s="100"/>
      <c r="SUT15" s="102"/>
      <c r="SUW15" s="99"/>
      <c r="SUX15" s="100"/>
      <c r="SVA15" s="102"/>
      <c r="SVD15" s="99"/>
      <c r="SVE15" s="100"/>
      <c r="SVH15" s="102"/>
      <c r="SVK15" s="99"/>
      <c r="SVL15" s="100"/>
      <c r="SVO15" s="102"/>
      <c r="SVR15" s="99"/>
      <c r="SVS15" s="100"/>
      <c r="SVV15" s="102"/>
      <c r="SVY15" s="99"/>
      <c r="SVZ15" s="100"/>
      <c r="SWC15" s="102"/>
      <c r="SWF15" s="99"/>
      <c r="SWG15" s="100"/>
      <c r="SWJ15" s="102"/>
      <c r="SWM15" s="99"/>
      <c r="SWN15" s="100"/>
      <c r="SWQ15" s="102"/>
      <c r="SWT15" s="99"/>
      <c r="SWU15" s="100"/>
      <c r="SWX15" s="102"/>
      <c r="SXA15" s="99"/>
      <c r="SXB15" s="100"/>
      <c r="SXE15" s="102"/>
      <c r="SXH15" s="99"/>
      <c r="SXI15" s="100"/>
      <c r="SXL15" s="102"/>
      <c r="SXO15" s="99"/>
      <c r="SXP15" s="100"/>
      <c r="SXS15" s="102"/>
      <c r="SXV15" s="99"/>
      <c r="SXW15" s="100"/>
      <c r="SXZ15" s="102"/>
      <c r="SYC15" s="99"/>
      <c r="SYD15" s="100"/>
      <c r="SYG15" s="102"/>
      <c r="SYJ15" s="99"/>
      <c r="SYK15" s="100"/>
      <c r="SYN15" s="102"/>
      <c r="SYQ15" s="99"/>
      <c r="SYR15" s="100"/>
      <c r="SYU15" s="102"/>
      <c r="SYX15" s="99"/>
      <c r="SYY15" s="100"/>
      <c r="SZB15" s="102"/>
      <c r="SZE15" s="99"/>
      <c r="SZF15" s="100"/>
      <c r="SZI15" s="102"/>
      <c r="SZL15" s="99"/>
      <c r="SZM15" s="100"/>
      <c r="SZP15" s="102"/>
      <c r="SZS15" s="99"/>
      <c r="SZT15" s="100"/>
      <c r="SZW15" s="102"/>
      <c r="SZZ15" s="99"/>
      <c r="TAA15" s="100"/>
      <c r="TAD15" s="102"/>
      <c r="TAG15" s="99"/>
      <c r="TAH15" s="100"/>
      <c r="TAK15" s="102"/>
      <c r="TAN15" s="99"/>
      <c r="TAO15" s="100"/>
      <c r="TAR15" s="102"/>
      <c r="TAU15" s="99"/>
      <c r="TAV15" s="100"/>
      <c r="TAY15" s="102"/>
      <c r="TBB15" s="99"/>
      <c r="TBC15" s="100"/>
      <c r="TBF15" s="102"/>
      <c r="TBI15" s="99"/>
      <c r="TBJ15" s="100"/>
      <c r="TBM15" s="102"/>
      <c r="TBP15" s="99"/>
      <c r="TBQ15" s="100"/>
      <c r="TBT15" s="102"/>
      <c r="TBW15" s="99"/>
      <c r="TBX15" s="100"/>
      <c r="TCA15" s="102"/>
      <c r="TCD15" s="99"/>
      <c r="TCE15" s="100"/>
      <c r="TCH15" s="102"/>
      <c r="TCK15" s="99"/>
      <c r="TCL15" s="100"/>
      <c r="TCO15" s="102"/>
      <c r="TCR15" s="99"/>
      <c r="TCS15" s="100"/>
      <c r="TCV15" s="102"/>
      <c r="TCY15" s="99"/>
      <c r="TCZ15" s="100"/>
      <c r="TDC15" s="102"/>
      <c r="TDF15" s="99"/>
      <c r="TDG15" s="100"/>
      <c r="TDJ15" s="102"/>
      <c r="TDM15" s="99"/>
      <c r="TDN15" s="100"/>
      <c r="TDQ15" s="102"/>
      <c r="TDT15" s="99"/>
      <c r="TDU15" s="100"/>
      <c r="TDX15" s="102"/>
      <c r="TEA15" s="99"/>
      <c r="TEB15" s="100"/>
      <c r="TEE15" s="102"/>
      <c r="TEH15" s="99"/>
      <c r="TEI15" s="100"/>
      <c r="TEL15" s="102"/>
      <c r="TEO15" s="99"/>
      <c r="TEP15" s="100"/>
      <c r="TES15" s="102"/>
      <c r="TEV15" s="99"/>
      <c r="TEW15" s="100"/>
      <c r="TEZ15" s="102"/>
      <c r="TFC15" s="99"/>
      <c r="TFD15" s="100"/>
      <c r="TFG15" s="102"/>
      <c r="TFJ15" s="99"/>
      <c r="TFK15" s="100"/>
      <c r="TFN15" s="102"/>
      <c r="TFQ15" s="99"/>
      <c r="TFR15" s="100"/>
      <c r="TFU15" s="102"/>
      <c r="TFX15" s="99"/>
      <c r="TFY15" s="100"/>
      <c r="TGB15" s="102"/>
      <c r="TGE15" s="99"/>
      <c r="TGF15" s="100"/>
      <c r="TGI15" s="102"/>
      <c r="TGL15" s="99"/>
      <c r="TGM15" s="100"/>
      <c r="TGP15" s="102"/>
      <c r="TGS15" s="99"/>
      <c r="TGT15" s="100"/>
      <c r="TGW15" s="102"/>
      <c r="TGZ15" s="99"/>
      <c r="THA15" s="100"/>
      <c r="THD15" s="102"/>
      <c r="THG15" s="99"/>
      <c r="THH15" s="100"/>
      <c r="THK15" s="102"/>
      <c r="THN15" s="99"/>
      <c r="THO15" s="100"/>
      <c r="THR15" s="102"/>
      <c r="THU15" s="99"/>
      <c r="THV15" s="100"/>
      <c r="THY15" s="102"/>
      <c r="TIB15" s="99"/>
      <c r="TIC15" s="100"/>
      <c r="TIF15" s="102"/>
      <c r="TII15" s="99"/>
      <c r="TIJ15" s="100"/>
      <c r="TIM15" s="102"/>
      <c r="TIP15" s="99"/>
      <c r="TIQ15" s="100"/>
      <c r="TIT15" s="102"/>
      <c r="TIW15" s="99"/>
      <c r="TIX15" s="100"/>
      <c r="TJA15" s="102"/>
      <c r="TJD15" s="99"/>
      <c r="TJE15" s="100"/>
      <c r="TJH15" s="102"/>
      <c r="TJK15" s="99"/>
      <c r="TJL15" s="100"/>
      <c r="TJO15" s="102"/>
      <c r="TJR15" s="99"/>
      <c r="TJS15" s="100"/>
      <c r="TJV15" s="102"/>
      <c r="TJY15" s="99"/>
      <c r="TJZ15" s="100"/>
      <c r="TKC15" s="102"/>
      <c r="TKF15" s="99"/>
      <c r="TKG15" s="100"/>
      <c r="TKJ15" s="102"/>
      <c r="TKM15" s="99"/>
      <c r="TKN15" s="100"/>
      <c r="TKQ15" s="102"/>
      <c r="TKT15" s="99"/>
      <c r="TKU15" s="100"/>
      <c r="TKX15" s="102"/>
      <c r="TLA15" s="99"/>
      <c r="TLB15" s="100"/>
      <c r="TLE15" s="102"/>
      <c r="TLH15" s="99"/>
      <c r="TLI15" s="100"/>
      <c r="TLL15" s="102"/>
      <c r="TLO15" s="99"/>
      <c r="TLP15" s="100"/>
      <c r="TLS15" s="102"/>
      <c r="TLV15" s="99"/>
      <c r="TLW15" s="100"/>
      <c r="TLZ15" s="102"/>
      <c r="TMC15" s="99"/>
      <c r="TMD15" s="100"/>
      <c r="TMG15" s="102"/>
      <c r="TMJ15" s="99"/>
      <c r="TMK15" s="100"/>
      <c r="TMN15" s="102"/>
      <c r="TMQ15" s="99"/>
      <c r="TMR15" s="100"/>
      <c r="TMU15" s="102"/>
      <c r="TMX15" s="99"/>
      <c r="TMY15" s="100"/>
      <c r="TNB15" s="102"/>
      <c r="TNE15" s="99"/>
      <c r="TNF15" s="100"/>
      <c r="TNI15" s="102"/>
      <c r="TNL15" s="99"/>
      <c r="TNM15" s="100"/>
      <c r="TNP15" s="102"/>
      <c r="TNS15" s="99"/>
      <c r="TNT15" s="100"/>
      <c r="TNW15" s="102"/>
      <c r="TNZ15" s="99"/>
      <c r="TOA15" s="100"/>
      <c r="TOD15" s="102"/>
      <c r="TOG15" s="99"/>
      <c r="TOH15" s="100"/>
      <c r="TOK15" s="102"/>
      <c r="TON15" s="99"/>
      <c r="TOO15" s="100"/>
      <c r="TOR15" s="102"/>
      <c r="TOU15" s="99"/>
      <c r="TOV15" s="100"/>
      <c r="TOY15" s="102"/>
      <c r="TPB15" s="99"/>
      <c r="TPC15" s="100"/>
      <c r="TPF15" s="102"/>
      <c r="TPI15" s="99"/>
      <c r="TPJ15" s="100"/>
      <c r="TPM15" s="102"/>
      <c r="TPP15" s="99"/>
      <c r="TPQ15" s="100"/>
      <c r="TPT15" s="102"/>
      <c r="TPW15" s="99"/>
      <c r="TPX15" s="100"/>
      <c r="TQA15" s="102"/>
      <c r="TQD15" s="99"/>
      <c r="TQE15" s="100"/>
      <c r="TQH15" s="102"/>
      <c r="TQK15" s="99"/>
      <c r="TQL15" s="100"/>
      <c r="TQO15" s="102"/>
      <c r="TQR15" s="99"/>
      <c r="TQS15" s="100"/>
      <c r="TQV15" s="102"/>
      <c r="TQY15" s="99"/>
      <c r="TQZ15" s="100"/>
      <c r="TRC15" s="102"/>
      <c r="TRF15" s="99"/>
      <c r="TRG15" s="100"/>
      <c r="TRJ15" s="102"/>
      <c r="TRM15" s="99"/>
      <c r="TRN15" s="100"/>
      <c r="TRQ15" s="102"/>
      <c r="TRT15" s="99"/>
      <c r="TRU15" s="100"/>
      <c r="TRX15" s="102"/>
      <c r="TSA15" s="99"/>
      <c r="TSB15" s="100"/>
      <c r="TSE15" s="102"/>
      <c r="TSH15" s="99"/>
      <c r="TSI15" s="100"/>
      <c r="TSL15" s="102"/>
      <c r="TSO15" s="99"/>
      <c r="TSP15" s="100"/>
      <c r="TSS15" s="102"/>
      <c r="TSV15" s="99"/>
      <c r="TSW15" s="100"/>
      <c r="TSZ15" s="102"/>
      <c r="TTC15" s="99"/>
      <c r="TTD15" s="100"/>
      <c r="TTG15" s="102"/>
      <c r="TTJ15" s="99"/>
      <c r="TTK15" s="100"/>
      <c r="TTN15" s="102"/>
      <c r="TTQ15" s="99"/>
      <c r="TTR15" s="100"/>
      <c r="TTU15" s="102"/>
      <c r="TTX15" s="99"/>
      <c r="TTY15" s="100"/>
      <c r="TUB15" s="102"/>
      <c r="TUE15" s="99"/>
      <c r="TUF15" s="100"/>
      <c r="TUI15" s="102"/>
      <c r="TUL15" s="99"/>
      <c r="TUM15" s="100"/>
      <c r="TUP15" s="102"/>
      <c r="TUS15" s="99"/>
      <c r="TUT15" s="100"/>
      <c r="TUW15" s="102"/>
      <c r="TUZ15" s="99"/>
      <c r="TVA15" s="100"/>
      <c r="TVD15" s="102"/>
      <c r="TVG15" s="99"/>
      <c r="TVH15" s="100"/>
      <c r="TVK15" s="102"/>
      <c r="TVN15" s="99"/>
      <c r="TVO15" s="100"/>
      <c r="TVR15" s="102"/>
      <c r="TVU15" s="99"/>
      <c r="TVV15" s="100"/>
      <c r="TVY15" s="102"/>
      <c r="TWB15" s="99"/>
      <c r="TWC15" s="100"/>
      <c r="TWF15" s="102"/>
      <c r="TWI15" s="99"/>
      <c r="TWJ15" s="100"/>
      <c r="TWM15" s="102"/>
      <c r="TWP15" s="99"/>
      <c r="TWQ15" s="100"/>
      <c r="TWT15" s="102"/>
      <c r="TWW15" s="99"/>
      <c r="TWX15" s="100"/>
      <c r="TXA15" s="102"/>
      <c r="TXD15" s="99"/>
      <c r="TXE15" s="100"/>
      <c r="TXH15" s="102"/>
      <c r="TXK15" s="99"/>
      <c r="TXL15" s="100"/>
      <c r="TXO15" s="102"/>
      <c r="TXR15" s="99"/>
      <c r="TXS15" s="100"/>
      <c r="TXV15" s="102"/>
      <c r="TXY15" s="99"/>
      <c r="TXZ15" s="100"/>
      <c r="TYC15" s="102"/>
      <c r="TYF15" s="99"/>
      <c r="TYG15" s="100"/>
      <c r="TYJ15" s="102"/>
      <c r="TYM15" s="99"/>
      <c r="TYN15" s="100"/>
      <c r="TYQ15" s="102"/>
      <c r="TYT15" s="99"/>
      <c r="TYU15" s="100"/>
      <c r="TYX15" s="102"/>
      <c r="TZA15" s="99"/>
      <c r="TZB15" s="100"/>
      <c r="TZE15" s="102"/>
      <c r="TZH15" s="99"/>
      <c r="TZI15" s="100"/>
      <c r="TZL15" s="102"/>
      <c r="TZO15" s="99"/>
      <c r="TZP15" s="100"/>
      <c r="TZS15" s="102"/>
      <c r="TZV15" s="99"/>
      <c r="TZW15" s="100"/>
      <c r="TZZ15" s="102"/>
      <c r="UAC15" s="99"/>
      <c r="UAD15" s="100"/>
      <c r="UAG15" s="102"/>
      <c r="UAJ15" s="99"/>
      <c r="UAK15" s="100"/>
      <c r="UAN15" s="102"/>
      <c r="UAQ15" s="99"/>
      <c r="UAR15" s="100"/>
      <c r="UAU15" s="102"/>
      <c r="UAX15" s="99"/>
      <c r="UAY15" s="100"/>
      <c r="UBB15" s="102"/>
      <c r="UBE15" s="99"/>
      <c r="UBF15" s="100"/>
      <c r="UBI15" s="102"/>
      <c r="UBL15" s="99"/>
      <c r="UBM15" s="100"/>
      <c r="UBP15" s="102"/>
      <c r="UBS15" s="99"/>
      <c r="UBT15" s="100"/>
      <c r="UBW15" s="102"/>
      <c r="UBZ15" s="99"/>
      <c r="UCA15" s="100"/>
      <c r="UCD15" s="102"/>
      <c r="UCG15" s="99"/>
      <c r="UCH15" s="100"/>
      <c r="UCK15" s="102"/>
      <c r="UCN15" s="99"/>
      <c r="UCO15" s="100"/>
      <c r="UCR15" s="102"/>
      <c r="UCU15" s="99"/>
      <c r="UCV15" s="100"/>
      <c r="UCY15" s="102"/>
      <c r="UDB15" s="99"/>
      <c r="UDC15" s="100"/>
      <c r="UDF15" s="102"/>
      <c r="UDI15" s="99"/>
      <c r="UDJ15" s="100"/>
      <c r="UDM15" s="102"/>
      <c r="UDP15" s="99"/>
      <c r="UDQ15" s="100"/>
      <c r="UDT15" s="102"/>
      <c r="UDW15" s="99"/>
      <c r="UDX15" s="100"/>
      <c r="UEA15" s="102"/>
      <c r="UED15" s="99"/>
      <c r="UEE15" s="100"/>
      <c r="UEH15" s="102"/>
      <c r="UEK15" s="99"/>
      <c r="UEL15" s="100"/>
      <c r="UEO15" s="102"/>
      <c r="UER15" s="99"/>
      <c r="UES15" s="100"/>
      <c r="UEV15" s="102"/>
      <c r="UEY15" s="99"/>
      <c r="UEZ15" s="100"/>
      <c r="UFC15" s="102"/>
      <c r="UFF15" s="99"/>
      <c r="UFG15" s="100"/>
      <c r="UFJ15" s="102"/>
      <c r="UFM15" s="99"/>
      <c r="UFN15" s="100"/>
      <c r="UFQ15" s="102"/>
      <c r="UFT15" s="99"/>
      <c r="UFU15" s="100"/>
      <c r="UFX15" s="102"/>
      <c r="UGA15" s="99"/>
      <c r="UGB15" s="100"/>
      <c r="UGE15" s="102"/>
      <c r="UGH15" s="99"/>
      <c r="UGI15" s="100"/>
      <c r="UGL15" s="102"/>
      <c r="UGO15" s="99"/>
      <c r="UGP15" s="100"/>
      <c r="UGS15" s="102"/>
      <c r="UGV15" s="99"/>
      <c r="UGW15" s="100"/>
      <c r="UGZ15" s="102"/>
      <c r="UHC15" s="99"/>
      <c r="UHD15" s="100"/>
      <c r="UHG15" s="102"/>
      <c r="UHJ15" s="99"/>
      <c r="UHK15" s="100"/>
      <c r="UHN15" s="102"/>
      <c r="UHQ15" s="99"/>
      <c r="UHR15" s="100"/>
      <c r="UHU15" s="102"/>
      <c r="UHX15" s="99"/>
      <c r="UHY15" s="100"/>
      <c r="UIB15" s="102"/>
      <c r="UIE15" s="99"/>
      <c r="UIF15" s="100"/>
      <c r="UII15" s="102"/>
      <c r="UIL15" s="99"/>
      <c r="UIM15" s="100"/>
      <c r="UIP15" s="102"/>
      <c r="UIS15" s="99"/>
      <c r="UIT15" s="100"/>
      <c r="UIW15" s="102"/>
      <c r="UIZ15" s="99"/>
      <c r="UJA15" s="100"/>
      <c r="UJD15" s="102"/>
      <c r="UJG15" s="99"/>
      <c r="UJH15" s="100"/>
      <c r="UJK15" s="102"/>
      <c r="UJN15" s="99"/>
      <c r="UJO15" s="100"/>
      <c r="UJR15" s="102"/>
      <c r="UJU15" s="99"/>
      <c r="UJV15" s="100"/>
      <c r="UJY15" s="102"/>
      <c r="UKB15" s="99"/>
      <c r="UKC15" s="100"/>
      <c r="UKF15" s="102"/>
      <c r="UKI15" s="99"/>
      <c r="UKJ15" s="100"/>
      <c r="UKM15" s="102"/>
      <c r="UKP15" s="99"/>
      <c r="UKQ15" s="100"/>
      <c r="UKT15" s="102"/>
      <c r="UKW15" s="99"/>
      <c r="UKX15" s="100"/>
      <c r="ULA15" s="102"/>
      <c r="ULD15" s="99"/>
      <c r="ULE15" s="100"/>
      <c r="ULH15" s="102"/>
      <c r="ULK15" s="99"/>
      <c r="ULL15" s="100"/>
      <c r="ULO15" s="102"/>
      <c r="ULR15" s="99"/>
      <c r="ULS15" s="100"/>
      <c r="ULV15" s="102"/>
      <c r="ULY15" s="99"/>
      <c r="ULZ15" s="100"/>
      <c r="UMC15" s="102"/>
      <c r="UMF15" s="99"/>
      <c r="UMG15" s="100"/>
      <c r="UMJ15" s="102"/>
      <c r="UMM15" s="99"/>
      <c r="UMN15" s="100"/>
      <c r="UMQ15" s="102"/>
      <c r="UMT15" s="99"/>
      <c r="UMU15" s="100"/>
      <c r="UMX15" s="102"/>
      <c r="UNA15" s="99"/>
      <c r="UNB15" s="100"/>
      <c r="UNE15" s="102"/>
      <c r="UNH15" s="99"/>
      <c r="UNI15" s="100"/>
      <c r="UNL15" s="102"/>
      <c r="UNO15" s="99"/>
      <c r="UNP15" s="100"/>
      <c r="UNS15" s="102"/>
      <c r="UNV15" s="99"/>
      <c r="UNW15" s="100"/>
      <c r="UNZ15" s="102"/>
      <c r="UOC15" s="99"/>
      <c r="UOD15" s="100"/>
      <c r="UOG15" s="102"/>
      <c r="UOJ15" s="99"/>
      <c r="UOK15" s="100"/>
      <c r="UON15" s="102"/>
      <c r="UOQ15" s="99"/>
      <c r="UOR15" s="100"/>
      <c r="UOU15" s="102"/>
      <c r="UOX15" s="99"/>
      <c r="UOY15" s="100"/>
      <c r="UPB15" s="102"/>
      <c r="UPE15" s="99"/>
      <c r="UPF15" s="100"/>
      <c r="UPI15" s="102"/>
      <c r="UPL15" s="99"/>
      <c r="UPM15" s="100"/>
      <c r="UPP15" s="102"/>
      <c r="UPS15" s="99"/>
      <c r="UPT15" s="100"/>
      <c r="UPW15" s="102"/>
      <c r="UPZ15" s="99"/>
      <c r="UQA15" s="100"/>
      <c r="UQD15" s="102"/>
      <c r="UQG15" s="99"/>
      <c r="UQH15" s="100"/>
      <c r="UQK15" s="102"/>
      <c r="UQN15" s="99"/>
      <c r="UQO15" s="100"/>
      <c r="UQR15" s="102"/>
      <c r="UQU15" s="99"/>
      <c r="UQV15" s="100"/>
      <c r="UQY15" s="102"/>
      <c r="URB15" s="99"/>
      <c r="URC15" s="100"/>
      <c r="URF15" s="102"/>
      <c r="URI15" s="99"/>
      <c r="URJ15" s="100"/>
      <c r="URM15" s="102"/>
      <c r="URP15" s="99"/>
      <c r="URQ15" s="100"/>
      <c r="URT15" s="102"/>
      <c r="URW15" s="99"/>
      <c r="URX15" s="100"/>
      <c r="USA15" s="102"/>
      <c r="USD15" s="99"/>
      <c r="USE15" s="100"/>
      <c r="USH15" s="102"/>
      <c r="USK15" s="99"/>
      <c r="USL15" s="100"/>
      <c r="USO15" s="102"/>
      <c r="USR15" s="99"/>
      <c r="USS15" s="100"/>
      <c r="USV15" s="102"/>
      <c r="USY15" s="99"/>
      <c r="USZ15" s="100"/>
      <c r="UTC15" s="102"/>
      <c r="UTF15" s="99"/>
      <c r="UTG15" s="100"/>
      <c r="UTJ15" s="102"/>
      <c r="UTM15" s="99"/>
      <c r="UTN15" s="100"/>
      <c r="UTQ15" s="102"/>
      <c r="UTT15" s="99"/>
      <c r="UTU15" s="100"/>
      <c r="UTX15" s="102"/>
      <c r="UUA15" s="99"/>
      <c r="UUB15" s="100"/>
      <c r="UUE15" s="102"/>
      <c r="UUH15" s="99"/>
      <c r="UUI15" s="100"/>
      <c r="UUL15" s="102"/>
      <c r="UUO15" s="99"/>
      <c r="UUP15" s="100"/>
      <c r="UUS15" s="102"/>
      <c r="UUV15" s="99"/>
      <c r="UUW15" s="100"/>
      <c r="UUZ15" s="102"/>
      <c r="UVC15" s="99"/>
      <c r="UVD15" s="100"/>
      <c r="UVG15" s="102"/>
      <c r="UVJ15" s="99"/>
      <c r="UVK15" s="100"/>
      <c r="UVN15" s="102"/>
      <c r="UVQ15" s="99"/>
      <c r="UVR15" s="100"/>
      <c r="UVU15" s="102"/>
      <c r="UVX15" s="99"/>
      <c r="UVY15" s="100"/>
      <c r="UWB15" s="102"/>
      <c r="UWE15" s="99"/>
      <c r="UWF15" s="100"/>
      <c r="UWI15" s="102"/>
      <c r="UWL15" s="99"/>
      <c r="UWM15" s="100"/>
      <c r="UWP15" s="102"/>
      <c r="UWS15" s="99"/>
      <c r="UWT15" s="100"/>
      <c r="UWW15" s="102"/>
      <c r="UWZ15" s="99"/>
      <c r="UXA15" s="100"/>
      <c r="UXD15" s="102"/>
      <c r="UXG15" s="99"/>
      <c r="UXH15" s="100"/>
      <c r="UXK15" s="102"/>
      <c r="UXN15" s="99"/>
      <c r="UXO15" s="100"/>
      <c r="UXR15" s="102"/>
      <c r="UXU15" s="99"/>
      <c r="UXV15" s="100"/>
      <c r="UXY15" s="102"/>
      <c r="UYB15" s="99"/>
      <c r="UYC15" s="100"/>
      <c r="UYF15" s="102"/>
      <c r="UYI15" s="99"/>
      <c r="UYJ15" s="100"/>
      <c r="UYM15" s="102"/>
      <c r="UYP15" s="99"/>
      <c r="UYQ15" s="100"/>
      <c r="UYT15" s="102"/>
      <c r="UYW15" s="99"/>
      <c r="UYX15" s="100"/>
      <c r="UZA15" s="102"/>
      <c r="UZD15" s="99"/>
      <c r="UZE15" s="100"/>
      <c r="UZH15" s="102"/>
      <c r="UZK15" s="99"/>
      <c r="UZL15" s="100"/>
      <c r="UZO15" s="102"/>
      <c r="UZR15" s="99"/>
      <c r="UZS15" s="100"/>
      <c r="UZV15" s="102"/>
      <c r="UZY15" s="99"/>
      <c r="UZZ15" s="100"/>
      <c r="VAC15" s="102"/>
      <c r="VAF15" s="99"/>
      <c r="VAG15" s="100"/>
      <c r="VAJ15" s="102"/>
      <c r="VAM15" s="99"/>
      <c r="VAN15" s="100"/>
      <c r="VAQ15" s="102"/>
      <c r="VAT15" s="99"/>
      <c r="VAU15" s="100"/>
      <c r="VAX15" s="102"/>
      <c r="VBA15" s="99"/>
      <c r="VBB15" s="100"/>
      <c r="VBE15" s="102"/>
      <c r="VBH15" s="99"/>
      <c r="VBI15" s="100"/>
      <c r="VBL15" s="102"/>
      <c r="VBO15" s="99"/>
      <c r="VBP15" s="100"/>
      <c r="VBS15" s="102"/>
      <c r="VBV15" s="99"/>
      <c r="VBW15" s="100"/>
      <c r="VBZ15" s="102"/>
      <c r="VCC15" s="99"/>
      <c r="VCD15" s="100"/>
      <c r="VCG15" s="102"/>
      <c r="VCJ15" s="99"/>
      <c r="VCK15" s="100"/>
      <c r="VCN15" s="102"/>
      <c r="VCQ15" s="99"/>
      <c r="VCR15" s="100"/>
      <c r="VCU15" s="102"/>
      <c r="VCX15" s="99"/>
      <c r="VCY15" s="100"/>
      <c r="VDB15" s="102"/>
      <c r="VDE15" s="99"/>
      <c r="VDF15" s="100"/>
      <c r="VDI15" s="102"/>
      <c r="VDL15" s="99"/>
      <c r="VDM15" s="100"/>
      <c r="VDP15" s="102"/>
      <c r="VDS15" s="99"/>
      <c r="VDT15" s="100"/>
      <c r="VDW15" s="102"/>
      <c r="VDZ15" s="99"/>
      <c r="VEA15" s="100"/>
      <c r="VED15" s="102"/>
      <c r="VEG15" s="99"/>
      <c r="VEH15" s="100"/>
      <c r="VEK15" s="102"/>
      <c r="VEN15" s="99"/>
      <c r="VEO15" s="100"/>
      <c r="VER15" s="102"/>
      <c r="VEU15" s="99"/>
      <c r="VEV15" s="100"/>
      <c r="VEY15" s="102"/>
      <c r="VFB15" s="99"/>
      <c r="VFC15" s="100"/>
      <c r="VFF15" s="102"/>
      <c r="VFI15" s="99"/>
      <c r="VFJ15" s="100"/>
      <c r="VFM15" s="102"/>
      <c r="VFP15" s="99"/>
      <c r="VFQ15" s="100"/>
      <c r="VFT15" s="102"/>
      <c r="VFW15" s="99"/>
      <c r="VFX15" s="100"/>
      <c r="VGA15" s="102"/>
      <c r="VGD15" s="99"/>
      <c r="VGE15" s="100"/>
      <c r="VGH15" s="102"/>
      <c r="VGK15" s="99"/>
      <c r="VGL15" s="100"/>
      <c r="VGO15" s="102"/>
      <c r="VGR15" s="99"/>
      <c r="VGS15" s="100"/>
      <c r="VGV15" s="102"/>
      <c r="VGY15" s="99"/>
      <c r="VGZ15" s="100"/>
      <c r="VHC15" s="102"/>
      <c r="VHF15" s="99"/>
      <c r="VHG15" s="100"/>
      <c r="VHJ15" s="102"/>
      <c r="VHM15" s="99"/>
      <c r="VHN15" s="100"/>
      <c r="VHQ15" s="102"/>
      <c r="VHT15" s="99"/>
      <c r="VHU15" s="100"/>
      <c r="VHX15" s="102"/>
      <c r="VIA15" s="99"/>
      <c r="VIB15" s="100"/>
      <c r="VIE15" s="102"/>
      <c r="VIH15" s="99"/>
      <c r="VII15" s="100"/>
      <c r="VIL15" s="102"/>
      <c r="VIO15" s="99"/>
      <c r="VIP15" s="100"/>
      <c r="VIS15" s="102"/>
      <c r="VIV15" s="99"/>
      <c r="VIW15" s="100"/>
      <c r="VIZ15" s="102"/>
      <c r="VJC15" s="99"/>
      <c r="VJD15" s="100"/>
      <c r="VJG15" s="102"/>
      <c r="VJJ15" s="99"/>
      <c r="VJK15" s="100"/>
      <c r="VJN15" s="102"/>
      <c r="VJQ15" s="99"/>
      <c r="VJR15" s="100"/>
      <c r="VJU15" s="102"/>
      <c r="VJX15" s="99"/>
      <c r="VJY15" s="100"/>
      <c r="VKB15" s="102"/>
      <c r="VKE15" s="99"/>
      <c r="VKF15" s="100"/>
      <c r="VKI15" s="102"/>
      <c r="VKL15" s="99"/>
      <c r="VKM15" s="100"/>
      <c r="VKP15" s="102"/>
      <c r="VKS15" s="99"/>
      <c r="VKT15" s="100"/>
      <c r="VKW15" s="102"/>
      <c r="VKZ15" s="99"/>
      <c r="VLA15" s="100"/>
      <c r="VLD15" s="102"/>
      <c r="VLG15" s="99"/>
      <c r="VLH15" s="100"/>
      <c r="VLK15" s="102"/>
      <c r="VLN15" s="99"/>
      <c r="VLO15" s="100"/>
      <c r="VLR15" s="102"/>
      <c r="VLU15" s="99"/>
      <c r="VLV15" s="100"/>
      <c r="VLY15" s="102"/>
      <c r="VMB15" s="99"/>
      <c r="VMC15" s="100"/>
      <c r="VMF15" s="102"/>
      <c r="VMI15" s="99"/>
      <c r="VMJ15" s="100"/>
      <c r="VMM15" s="102"/>
      <c r="VMP15" s="99"/>
      <c r="VMQ15" s="100"/>
      <c r="VMT15" s="102"/>
      <c r="VMW15" s="99"/>
      <c r="VMX15" s="100"/>
      <c r="VNA15" s="102"/>
      <c r="VND15" s="99"/>
      <c r="VNE15" s="100"/>
      <c r="VNH15" s="102"/>
      <c r="VNK15" s="99"/>
      <c r="VNL15" s="100"/>
      <c r="VNO15" s="102"/>
      <c r="VNR15" s="99"/>
      <c r="VNS15" s="100"/>
      <c r="VNV15" s="102"/>
      <c r="VNY15" s="99"/>
      <c r="VNZ15" s="100"/>
      <c r="VOC15" s="102"/>
      <c r="VOF15" s="99"/>
      <c r="VOG15" s="100"/>
      <c r="VOJ15" s="102"/>
      <c r="VOM15" s="99"/>
      <c r="VON15" s="100"/>
      <c r="VOQ15" s="102"/>
      <c r="VOT15" s="99"/>
      <c r="VOU15" s="100"/>
      <c r="VOX15" s="102"/>
      <c r="VPA15" s="99"/>
      <c r="VPB15" s="100"/>
      <c r="VPE15" s="102"/>
      <c r="VPH15" s="99"/>
      <c r="VPI15" s="100"/>
      <c r="VPL15" s="102"/>
      <c r="VPO15" s="99"/>
      <c r="VPP15" s="100"/>
      <c r="VPS15" s="102"/>
      <c r="VPV15" s="99"/>
      <c r="VPW15" s="100"/>
      <c r="VPZ15" s="102"/>
      <c r="VQC15" s="99"/>
      <c r="VQD15" s="100"/>
      <c r="VQG15" s="102"/>
      <c r="VQJ15" s="99"/>
      <c r="VQK15" s="100"/>
      <c r="VQN15" s="102"/>
      <c r="VQQ15" s="99"/>
      <c r="VQR15" s="100"/>
      <c r="VQU15" s="102"/>
      <c r="VQX15" s="99"/>
      <c r="VQY15" s="100"/>
      <c r="VRB15" s="102"/>
      <c r="VRE15" s="99"/>
      <c r="VRF15" s="100"/>
      <c r="VRI15" s="102"/>
      <c r="VRL15" s="99"/>
      <c r="VRM15" s="100"/>
      <c r="VRP15" s="102"/>
      <c r="VRS15" s="99"/>
      <c r="VRT15" s="100"/>
      <c r="VRW15" s="102"/>
      <c r="VRZ15" s="99"/>
      <c r="VSA15" s="100"/>
      <c r="VSD15" s="102"/>
      <c r="VSG15" s="99"/>
      <c r="VSH15" s="100"/>
      <c r="VSK15" s="102"/>
      <c r="VSN15" s="99"/>
      <c r="VSO15" s="100"/>
      <c r="VSR15" s="102"/>
      <c r="VSU15" s="99"/>
      <c r="VSV15" s="100"/>
      <c r="VSY15" s="102"/>
      <c r="VTB15" s="99"/>
      <c r="VTC15" s="100"/>
      <c r="VTF15" s="102"/>
      <c r="VTI15" s="99"/>
      <c r="VTJ15" s="100"/>
      <c r="VTM15" s="102"/>
      <c r="VTP15" s="99"/>
      <c r="VTQ15" s="100"/>
      <c r="VTT15" s="102"/>
      <c r="VTW15" s="99"/>
      <c r="VTX15" s="100"/>
      <c r="VUA15" s="102"/>
      <c r="VUD15" s="99"/>
      <c r="VUE15" s="100"/>
      <c r="VUH15" s="102"/>
      <c r="VUK15" s="99"/>
      <c r="VUL15" s="100"/>
      <c r="VUO15" s="102"/>
      <c r="VUR15" s="99"/>
      <c r="VUS15" s="100"/>
      <c r="VUV15" s="102"/>
      <c r="VUY15" s="99"/>
      <c r="VUZ15" s="100"/>
      <c r="VVC15" s="102"/>
      <c r="VVF15" s="99"/>
      <c r="VVG15" s="100"/>
      <c r="VVJ15" s="102"/>
      <c r="VVM15" s="99"/>
      <c r="VVN15" s="100"/>
      <c r="VVQ15" s="102"/>
      <c r="VVT15" s="99"/>
      <c r="VVU15" s="100"/>
      <c r="VVX15" s="102"/>
      <c r="VWA15" s="99"/>
      <c r="VWB15" s="100"/>
      <c r="VWE15" s="102"/>
      <c r="VWH15" s="99"/>
      <c r="VWI15" s="100"/>
      <c r="VWL15" s="102"/>
      <c r="VWO15" s="99"/>
      <c r="VWP15" s="100"/>
      <c r="VWS15" s="102"/>
      <c r="VWV15" s="99"/>
      <c r="VWW15" s="100"/>
      <c r="VWZ15" s="102"/>
      <c r="VXC15" s="99"/>
      <c r="VXD15" s="100"/>
      <c r="VXG15" s="102"/>
      <c r="VXJ15" s="99"/>
      <c r="VXK15" s="100"/>
      <c r="VXN15" s="102"/>
      <c r="VXQ15" s="99"/>
      <c r="VXR15" s="100"/>
      <c r="VXU15" s="102"/>
      <c r="VXX15" s="99"/>
      <c r="VXY15" s="100"/>
      <c r="VYB15" s="102"/>
      <c r="VYE15" s="99"/>
      <c r="VYF15" s="100"/>
      <c r="VYI15" s="102"/>
      <c r="VYL15" s="99"/>
      <c r="VYM15" s="100"/>
      <c r="VYP15" s="102"/>
      <c r="VYS15" s="99"/>
      <c r="VYT15" s="100"/>
      <c r="VYW15" s="102"/>
      <c r="VYZ15" s="99"/>
      <c r="VZA15" s="100"/>
      <c r="VZD15" s="102"/>
      <c r="VZG15" s="99"/>
      <c r="VZH15" s="100"/>
      <c r="VZK15" s="102"/>
      <c r="VZN15" s="99"/>
      <c r="VZO15" s="100"/>
      <c r="VZR15" s="102"/>
      <c r="VZU15" s="99"/>
      <c r="VZV15" s="100"/>
      <c r="VZY15" s="102"/>
      <c r="WAB15" s="99"/>
      <c r="WAC15" s="100"/>
      <c r="WAF15" s="102"/>
      <c r="WAI15" s="99"/>
      <c r="WAJ15" s="100"/>
      <c r="WAM15" s="102"/>
      <c r="WAP15" s="99"/>
      <c r="WAQ15" s="100"/>
      <c r="WAT15" s="102"/>
      <c r="WAW15" s="99"/>
      <c r="WAX15" s="100"/>
      <c r="WBA15" s="102"/>
      <c r="WBD15" s="99"/>
      <c r="WBE15" s="100"/>
      <c r="WBH15" s="102"/>
      <c r="WBK15" s="99"/>
      <c r="WBL15" s="100"/>
      <c r="WBO15" s="102"/>
      <c r="WBR15" s="99"/>
      <c r="WBS15" s="100"/>
      <c r="WBV15" s="102"/>
      <c r="WBY15" s="99"/>
      <c r="WBZ15" s="100"/>
      <c r="WCC15" s="102"/>
      <c r="WCF15" s="99"/>
      <c r="WCG15" s="100"/>
      <c r="WCJ15" s="102"/>
      <c r="WCM15" s="99"/>
      <c r="WCN15" s="100"/>
      <c r="WCQ15" s="102"/>
      <c r="WCT15" s="99"/>
      <c r="WCU15" s="100"/>
      <c r="WCX15" s="102"/>
      <c r="WDA15" s="99"/>
      <c r="WDB15" s="100"/>
      <c r="WDE15" s="102"/>
      <c r="WDH15" s="99"/>
      <c r="WDI15" s="100"/>
      <c r="WDL15" s="102"/>
      <c r="WDO15" s="99"/>
      <c r="WDP15" s="100"/>
      <c r="WDS15" s="102"/>
      <c r="WDV15" s="99"/>
      <c r="WDW15" s="100"/>
      <c r="WDZ15" s="102"/>
      <c r="WEC15" s="99"/>
      <c r="WED15" s="100"/>
      <c r="WEG15" s="102"/>
      <c r="WEJ15" s="99"/>
      <c r="WEK15" s="100"/>
      <c r="WEN15" s="102"/>
      <c r="WEQ15" s="99"/>
      <c r="WER15" s="100"/>
      <c r="WEU15" s="102"/>
      <c r="WEX15" s="99"/>
      <c r="WEY15" s="100"/>
      <c r="WFB15" s="102"/>
      <c r="WFE15" s="99"/>
      <c r="WFF15" s="100"/>
      <c r="WFI15" s="102"/>
      <c r="WFL15" s="99"/>
      <c r="WFM15" s="100"/>
      <c r="WFP15" s="102"/>
      <c r="WFS15" s="99"/>
      <c r="WFT15" s="100"/>
      <c r="WFW15" s="102"/>
      <c r="WFZ15" s="99"/>
      <c r="WGA15" s="100"/>
      <c r="WGD15" s="102"/>
      <c r="WGG15" s="99"/>
      <c r="WGH15" s="100"/>
      <c r="WGK15" s="102"/>
      <c r="WGN15" s="99"/>
      <c r="WGO15" s="100"/>
      <c r="WGR15" s="102"/>
      <c r="WGU15" s="99"/>
      <c r="WGV15" s="100"/>
      <c r="WGY15" s="102"/>
      <c r="WHB15" s="99"/>
      <c r="WHC15" s="100"/>
      <c r="WHF15" s="102"/>
      <c r="WHI15" s="99"/>
      <c r="WHJ15" s="100"/>
      <c r="WHM15" s="102"/>
      <c r="WHP15" s="99"/>
      <c r="WHQ15" s="100"/>
      <c r="WHT15" s="102"/>
      <c r="WHW15" s="99"/>
      <c r="WHX15" s="100"/>
      <c r="WIA15" s="102"/>
      <c r="WID15" s="99"/>
      <c r="WIE15" s="100"/>
      <c r="WIH15" s="102"/>
      <c r="WIK15" s="99"/>
      <c r="WIL15" s="100"/>
      <c r="WIO15" s="102"/>
      <c r="WIR15" s="99"/>
      <c r="WIS15" s="100"/>
      <c r="WIV15" s="102"/>
      <c r="WIY15" s="99"/>
      <c r="WIZ15" s="100"/>
      <c r="WJC15" s="102"/>
      <c r="WJF15" s="99"/>
      <c r="WJG15" s="100"/>
      <c r="WJJ15" s="102"/>
      <c r="WJM15" s="99"/>
      <c r="WJN15" s="100"/>
      <c r="WJQ15" s="102"/>
      <c r="WJT15" s="99"/>
      <c r="WJU15" s="100"/>
      <c r="WJX15" s="102"/>
      <c r="WKA15" s="99"/>
      <c r="WKB15" s="100"/>
      <c r="WKE15" s="102"/>
      <c r="WKH15" s="99"/>
      <c r="WKI15" s="100"/>
      <c r="WKL15" s="102"/>
      <c r="WKO15" s="99"/>
      <c r="WKP15" s="100"/>
      <c r="WKS15" s="102"/>
      <c r="WKV15" s="99"/>
      <c r="WKW15" s="100"/>
      <c r="WKZ15" s="102"/>
      <c r="WLC15" s="99"/>
      <c r="WLD15" s="100"/>
      <c r="WLG15" s="102"/>
      <c r="WLJ15" s="99"/>
      <c r="WLK15" s="100"/>
      <c r="WLN15" s="102"/>
      <c r="WLQ15" s="99"/>
      <c r="WLR15" s="100"/>
      <c r="WLU15" s="102"/>
      <c r="WLX15" s="99"/>
      <c r="WLY15" s="100"/>
      <c r="WMB15" s="102"/>
      <c r="WME15" s="99"/>
      <c r="WMF15" s="100"/>
      <c r="WMI15" s="102"/>
      <c r="WML15" s="99"/>
      <c r="WMM15" s="100"/>
      <c r="WMP15" s="102"/>
      <c r="WMS15" s="99"/>
      <c r="WMT15" s="100"/>
      <c r="WMW15" s="102"/>
      <c r="WMZ15" s="99"/>
      <c r="WNA15" s="100"/>
      <c r="WND15" s="102"/>
      <c r="WNG15" s="99"/>
      <c r="WNH15" s="100"/>
      <c r="WNK15" s="102"/>
      <c r="WNN15" s="99"/>
      <c r="WNO15" s="100"/>
      <c r="WNR15" s="102"/>
      <c r="WNU15" s="99"/>
      <c r="WNV15" s="100"/>
      <c r="WNY15" s="102"/>
      <c r="WOB15" s="99"/>
      <c r="WOC15" s="100"/>
      <c r="WOF15" s="102"/>
      <c r="WOI15" s="99"/>
      <c r="WOJ15" s="100"/>
      <c r="WOM15" s="102"/>
      <c r="WOP15" s="99"/>
      <c r="WOQ15" s="100"/>
      <c r="WOT15" s="102"/>
      <c r="WOW15" s="99"/>
      <c r="WOX15" s="100"/>
      <c r="WPA15" s="102"/>
      <c r="WPD15" s="99"/>
      <c r="WPE15" s="100"/>
      <c r="WPH15" s="102"/>
      <c r="WPK15" s="99"/>
      <c r="WPL15" s="100"/>
      <c r="WPO15" s="102"/>
      <c r="WPR15" s="99"/>
      <c r="WPS15" s="100"/>
      <c r="WPV15" s="102"/>
      <c r="WPY15" s="99"/>
      <c r="WPZ15" s="100"/>
      <c r="WQC15" s="102"/>
      <c r="WQF15" s="99"/>
      <c r="WQG15" s="100"/>
      <c r="WQJ15" s="102"/>
      <c r="WQM15" s="99"/>
      <c r="WQN15" s="100"/>
      <c r="WQQ15" s="102"/>
      <c r="WQT15" s="99"/>
      <c r="WQU15" s="100"/>
      <c r="WQX15" s="102"/>
      <c r="WRA15" s="99"/>
      <c r="WRB15" s="100"/>
      <c r="WRE15" s="102"/>
      <c r="WRH15" s="99"/>
      <c r="WRI15" s="100"/>
      <c r="WRL15" s="102"/>
      <c r="WRO15" s="99"/>
      <c r="WRP15" s="100"/>
      <c r="WRS15" s="102"/>
      <c r="WRV15" s="99"/>
      <c r="WRW15" s="100"/>
      <c r="WRZ15" s="102"/>
      <c r="WSC15" s="99"/>
      <c r="WSD15" s="100"/>
      <c r="WSG15" s="102"/>
      <c r="WSJ15" s="99"/>
      <c r="WSK15" s="100"/>
      <c r="WSN15" s="102"/>
      <c r="WSQ15" s="99"/>
      <c r="WSR15" s="100"/>
      <c r="WSU15" s="102"/>
      <c r="WSX15" s="99"/>
      <c r="WSY15" s="100"/>
      <c r="WTB15" s="102"/>
      <c r="WTE15" s="99"/>
      <c r="WTF15" s="100"/>
      <c r="WTI15" s="102"/>
      <c r="WTL15" s="99"/>
      <c r="WTM15" s="100"/>
      <c r="WTP15" s="102"/>
      <c r="WTS15" s="99"/>
      <c r="WTT15" s="100"/>
      <c r="WTW15" s="102"/>
      <c r="WTZ15" s="99"/>
      <c r="WUA15" s="100"/>
      <c r="WUD15" s="102"/>
      <c r="WUG15" s="99"/>
      <c r="WUH15" s="100"/>
      <c r="WUK15" s="102"/>
      <c r="WUN15" s="99"/>
      <c r="WUO15" s="100"/>
      <c r="WUR15" s="102"/>
      <c r="WUU15" s="99"/>
      <c r="WUV15" s="100"/>
      <c r="WUY15" s="102"/>
      <c r="WVB15" s="99"/>
      <c r="WVC15" s="100"/>
      <c r="WVF15" s="102"/>
      <c r="WVI15" s="99"/>
      <c r="WVJ15" s="100"/>
      <c r="WVM15" s="102"/>
      <c r="WVP15" s="99"/>
      <c r="WVQ15" s="100"/>
      <c r="WVT15" s="102"/>
      <c r="WVW15" s="99"/>
      <c r="WVX15" s="100"/>
      <c r="WWA15" s="102"/>
      <c r="WWD15" s="99"/>
      <c r="WWE15" s="100"/>
      <c r="WWH15" s="102"/>
      <c r="WWK15" s="99"/>
      <c r="WWL15" s="100"/>
      <c r="WWO15" s="102"/>
      <c r="WWR15" s="99"/>
      <c r="WWS15" s="100"/>
      <c r="WWV15" s="102"/>
      <c r="WWY15" s="99"/>
      <c r="WWZ15" s="100"/>
      <c r="WXC15" s="102"/>
      <c r="WXF15" s="99"/>
      <c r="WXG15" s="100"/>
      <c r="WXJ15" s="102"/>
      <c r="WXM15" s="99"/>
      <c r="WXN15" s="100"/>
      <c r="WXQ15" s="102"/>
      <c r="WXT15" s="99"/>
      <c r="WXU15" s="100"/>
      <c r="WXX15" s="102"/>
      <c r="WYA15" s="99"/>
      <c r="WYB15" s="100"/>
      <c r="WYE15" s="102"/>
      <c r="WYH15" s="99"/>
      <c r="WYI15" s="100"/>
      <c r="WYL15" s="102"/>
      <c r="WYO15" s="99"/>
      <c r="WYP15" s="100"/>
      <c r="WYS15" s="102"/>
      <c r="WYV15" s="99"/>
      <c r="WYW15" s="100"/>
      <c r="WYZ15" s="102"/>
      <c r="WZC15" s="99"/>
      <c r="WZD15" s="100"/>
      <c r="WZG15" s="102"/>
      <c r="WZJ15" s="99"/>
      <c r="WZK15" s="100"/>
      <c r="WZN15" s="102"/>
      <c r="WZQ15" s="99"/>
      <c r="WZR15" s="100"/>
      <c r="WZU15" s="102"/>
      <c r="WZX15" s="99"/>
      <c r="WZY15" s="100"/>
      <c r="XAB15" s="102"/>
      <c r="XAE15" s="99"/>
      <c r="XAF15" s="100"/>
      <c r="XAI15" s="102"/>
      <c r="XAL15" s="99"/>
      <c r="XAM15" s="100"/>
      <c r="XAP15" s="102"/>
      <c r="XAS15" s="99"/>
      <c r="XAT15" s="100"/>
      <c r="XAW15" s="102"/>
      <c r="XAZ15" s="99"/>
      <c r="XBA15" s="100"/>
      <c r="XBD15" s="102"/>
      <c r="XBG15" s="99"/>
      <c r="XBH15" s="100"/>
      <c r="XBK15" s="102"/>
      <c r="XBN15" s="99"/>
      <c r="XBO15" s="100"/>
      <c r="XBR15" s="102"/>
      <c r="XBU15" s="99"/>
      <c r="XBV15" s="100"/>
      <c r="XBY15" s="102"/>
      <c r="XCB15" s="99"/>
      <c r="XCC15" s="100"/>
      <c r="XCF15" s="102"/>
      <c r="XCI15" s="99"/>
      <c r="XCJ15" s="100"/>
      <c r="XCM15" s="102"/>
      <c r="XCP15" s="99"/>
      <c r="XCQ15" s="100"/>
      <c r="XCT15" s="102"/>
      <c r="XCW15" s="99"/>
      <c r="XCX15" s="100"/>
      <c r="XDA15" s="102"/>
      <c r="XDD15" s="99"/>
      <c r="XDE15" s="100"/>
      <c r="XDH15" s="102"/>
      <c r="XDK15" s="99"/>
      <c r="XDL15" s="100"/>
      <c r="XDO15" s="102"/>
      <c r="XDR15" s="99"/>
      <c r="XDS15" s="100"/>
      <c r="XDV15" s="102"/>
      <c r="XDY15" s="99"/>
      <c r="XDZ15" s="100"/>
      <c r="XEC15" s="102"/>
      <c r="XEF15" s="99"/>
      <c r="XEG15" s="100"/>
      <c r="XEJ15" s="102"/>
      <c r="XEM15" s="99"/>
      <c r="XEN15" s="100"/>
      <c r="XEQ15" s="102"/>
      <c r="XET15" s="99"/>
      <c r="XEU15" s="100"/>
      <c r="XEX15" s="102"/>
      <c r="XFA15" s="99"/>
      <c r="XFB15" s="100"/>
    </row>
    <row r="16" spans="1:1024 1027:2046 2049:3071 3074:5119 5122:6144 6147:7166 7169:8192 8195:9214 9217:10239 10242:12287 12290:13312 13315:14334 14337:15360 15363:16382" s="76" customFormat="1" ht="27.75" customHeight="1" x14ac:dyDescent="0.25">
      <c r="A16" s="495" t="s">
        <v>249</v>
      </c>
      <c r="B16" s="496" t="s">
        <v>250</v>
      </c>
      <c r="C16" s="218">
        <f>SUM(C17:C22)</f>
        <v>4005094.02</v>
      </c>
      <c r="D16" s="118">
        <f>SUM(D17:D22)</f>
        <v>0</v>
      </c>
      <c r="E16" s="232">
        <f>SUM(E17:E22)</f>
        <v>29675616.84</v>
      </c>
      <c r="F16" s="118">
        <f>SUM(F17:F22)</f>
        <v>0</v>
      </c>
      <c r="G16" s="118">
        <f>SUM(G17:G22)</f>
        <v>33680710.860000007</v>
      </c>
    </row>
    <row r="17" spans="1:7" s="76" customFormat="1" ht="24.95" customHeight="1" x14ac:dyDescent="0.25">
      <c r="A17" s="175" t="s">
        <v>35</v>
      </c>
      <c r="B17" s="142" t="s">
        <v>36</v>
      </c>
      <c r="C17" s="245">
        <v>3951250</v>
      </c>
      <c r="D17" s="96">
        <v>0</v>
      </c>
      <c r="E17" s="391">
        <v>23474666.84</v>
      </c>
      <c r="F17" s="118">
        <f>SUM(F18:F23)</f>
        <v>0</v>
      </c>
      <c r="G17" s="110">
        <f t="shared" ref="G17:G22" si="0">SUM(C17:F17)</f>
        <v>27425916.84</v>
      </c>
    </row>
    <row r="18" spans="1:7" s="76" customFormat="1" ht="33.75" customHeight="1" x14ac:dyDescent="0.25">
      <c r="A18" s="175" t="s">
        <v>24</v>
      </c>
      <c r="B18" s="143" t="s">
        <v>25</v>
      </c>
      <c r="C18" s="110">
        <v>0</v>
      </c>
      <c r="D18" s="96">
        <v>0</v>
      </c>
      <c r="E18" s="391">
        <v>5845650</v>
      </c>
      <c r="F18" s="118">
        <f>SUM(F19:F24)</f>
        <v>0</v>
      </c>
      <c r="G18" s="110">
        <f t="shared" si="0"/>
        <v>5845650</v>
      </c>
    </row>
    <row r="19" spans="1:7" s="76" customFormat="1" ht="25.5" customHeight="1" x14ac:dyDescent="0.25">
      <c r="A19" s="175" t="s">
        <v>29</v>
      </c>
      <c r="B19" s="143" t="s">
        <v>30</v>
      </c>
      <c r="C19" s="110">
        <v>0</v>
      </c>
      <c r="D19" s="96">
        <v>0</v>
      </c>
      <c r="E19" s="391">
        <v>355300</v>
      </c>
      <c r="F19" s="118">
        <f>SUM(F21:F25)</f>
        <v>0</v>
      </c>
      <c r="G19" s="110">
        <f t="shared" si="0"/>
        <v>355300</v>
      </c>
    </row>
    <row r="20" spans="1:7" s="76" customFormat="1" ht="24.95" customHeight="1" x14ac:dyDescent="0.25">
      <c r="A20" s="175" t="s">
        <v>376</v>
      </c>
      <c r="B20" s="143" t="s">
        <v>377</v>
      </c>
      <c r="C20" s="110">
        <v>0</v>
      </c>
      <c r="D20" s="96">
        <v>0</v>
      </c>
      <c r="E20" s="391">
        <v>0</v>
      </c>
      <c r="F20" s="118">
        <f>SUM(F22:F27)</f>
        <v>0</v>
      </c>
      <c r="G20" s="110">
        <f t="shared" si="0"/>
        <v>0</v>
      </c>
    </row>
    <row r="21" spans="1:7" s="76" customFormat="1" ht="24.95" customHeight="1" x14ac:dyDescent="0.25">
      <c r="A21" s="176" t="s">
        <v>275</v>
      </c>
      <c r="B21" s="142" t="s">
        <v>276</v>
      </c>
      <c r="C21" s="110">
        <v>53844.02</v>
      </c>
      <c r="D21" s="96">
        <v>0</v>
      </c>
      <c r="E21" s="391">
        <v>0</v>
      </c>
      <c r="F21" s="118">
        <f>SUM(F22:F27)</f>
        <v>0</v>
      </c>
      <c r="G21" s="110">
        <f t="shared" si="0"/>
        <v>53844.02</v>
      </c>
    </row>
    <row r="22" spans="1:7" s="76" customFormat="1" ht="24.95" customHeight="1" x14ac:dyDescent="0.2">
      <c r="A22" s="175" t="s">
        <v>277</v>
      </c>
      <c r="B22" s="142" t="s">
        <v>278</v>
      </c>
      <c r="C22" s="96">
        <v>0</v>
      </c>
      <c r="D22" s="96">
        <v>0</v>
      </c>
      <c r="E22" s="391">
        <v>0</v>
      </c>
      <c r="F22" s="96"/>
      <c r="G22" s="96">
        <f t="shared" si="0"/>
        <v>0</v>
      </c>
    </row>
    <row r="23" spans="1:7" s="76" customFormat="1" ht="24.95" customHeight="1" thickBot="1" x14ac:dyDescent="0.3">
      <c r="A23" s="173" t="s">
        <v>318</v>
      </c>
      <c r="B23" s="144" t="s">
        <v>410</v>
      </c>
      <c r="C23" s="219">
        <f>SUM(C24)</f>
        <v>3901637.2</v>
      </c>
      <c r="D23" s="112">
        <f>+D24</f>
        <v>0</v>
      </c>
      <c r="E23" s="112">
        <f>E24</f>
        <v>559653.48</v>
      </c>
      <c r="F23" s="112">
        <f>+F24</f>
        <v>0</v>
      </c>
      <c r="G23" s="112">
        <f>G24</f>
        <v>4461290.68</v>
      </c>
    </row>
    <row r="24" spans="1:7" s="76" customFormat="1" ht="24.95" customHeight="1" x14ac:dyDescent="0.2">
      <c r="A24" s="175" t="s">
        <v>63</v>
      </c>
      <c r="B24" s="142" t="s">
        <v>64</v>
      </c>
      <c r="C24" s="96">
        <v>3901637.2</v>
      </c>
      <c r="D24" s="113">
        <v>0</v>
      </c>
      <c r="E24" s="350">
        <v>559653.48</v>
      </c>
      <c r="F24" s="113">
        <v>0</v>
      </c>
      <c r="G24" s="110">
        <f>SUM(C24:F24)</f>
        <v>4461290.68</v>
      </c>
    </row>
    <row r="25" spans="1:7" s="76" customFormat="1" ht="27.75" customHeight="1" thickBot="1" x14ac:dyDescent="0.3">
      <c r="A25" s="173" t="s">
        <v>359</v>
      </c>
      <c r="B25" s="145" t="s">
        <v>319</v>
      </c>
      <c r="C25" s="112">
        <f>C26+C27</f>
        <v>328051.59999999998</v>
      </c>
      <c r="D25" s="112">
        <f>+D27</f>
        <v>0</v>
      </c>
      <c r="E25" s="112">
        <f>E27</f>
        <v>0</v>
      </c>
      <c r="F25" s="112">
        <f>+F27</f>
        <v>0</v>
      </c>
      <c r="G25" s="112">
        <f>G26</f>
        <v>328051.59999999998</v>
      </c>
    </row>
    <row r="26" spans="1:7" s="76" customFormat="1" ht="24.95" customHeight="1" x14ac:dyDescent="0.25">
      <c r="A26" s="177" t="s">
        <v>394</v>
      </c>
      <c r="B26" s="146" t="s">
        <v>400</v>
      </c>
      <c r="C26" s="114">
        <v>328051.59999999998</v>
      </c>
      <c r="D26" s="115">
        <v>0</v>
      </c>
      <c r="E26" s="115">
        <v>0</v>
      </c>
      <c r="F26" s="115"/>
      <c r="G26" s="114">
        <f>C26+D26+E26+F26</f>
        <v>328051.59999999998</v>
      </c>
    </row>
    <row r="27" spans="1:7" s="79" customFormat="1" ht="24.95" customHeight="1" x14ac:dyDescent="0.25">
      <c r="A27" s="177" t="s">
        <v>313</v>
      </c>
      <c r="B27" s="144" t="s">
        <v>395</v>
      </c>
      <c r="C27" s="96">
        <v>0</v>
      </c>
      <c r="D27" s="220">
        <v>0</v>
      </c>
      <c r="E27" s="116">
        <v>0</v>
      </c>
      <c r="F27" s="220">
        <v>0</v>
      </c>
      <c r="G27" s="397">
        <f>C27+D27+E27+F27</f>
        <v>0</v>
      </c>
    </row>
    <row r="28" spans="1:7" s="76" customFormat="1" ht="27.75" customHeight="1" thickBot="1" x14ac:dyDescent="0.3">
      <c r="A28" s="178" t="s">
        <v>133</v>
      </c>
      <c r="B28" s="145" t="s">
        <v>132</v>
      </c>
      <c r="C28" s="112">
        <f>C29</f>
        <v>0</v>
      </c>
      <c r="D28" s="112">
        <f>+D29</f>
        <v>0</v>
      </c>
      <c r="E28" s="112">
        <f>+E29</f>
        <v>0</v>
      </c>
      <c r="F28" s="112">
        <f>+F29</f>
        <v>0</v>
      </c>
      <c r="G28" s="112">
        <f>+G29</f>
        <v>0</v>
      </c>
    </row>
    <row r="29" spans="1:7" s="76" customFormat="1" ht="24.95" customHeight="1" x14ac:dyDescent="0.2">
      <c r="A29" s="179" t="s">
        <v>271</v>
      </c>
      <c r="B29" s="147" t="s">
        <v>272</v>
      </c>
      <c r="C29" s="96">
        <v>0</v>
      </c>
      <c r="D29" s="96">
        <v>0</v>
      </c>
      <c r="E29" s="96">
        <v>0</v>
      </c>
      <c r="F29" s="96">
        <v>0</v>
      </c>
      <c r="G29" s="96">
        <f>SUM(C29:F29)</f>
        <v>0</v>
      </c>
    </row>
    <row r="30" spans="1:7" s="76" customFormat="1" ht="27.75" customHeight="1" thickBot="1" x14ac:dyDescent="0.3">
      <c r="A30" s="180" t="s">
        <v>134</v>
      </c>
      <c r="B30" s="145" t="s">
        <v>135</v>
      </c>
      <c r="C30" s="219">
        <f>SUM(C31:C33)</f>
        <v>622427.49</v>
      </c>
      <c r="D30" s="112">
        <f>SUM(D31:D33)</f>
        <v>0</v>
      </c>
      <c r="E30" s="112">
        <f>SUM(E31:E33)</f>
        <v>4548234.7300000004</v>
      </c>
      <c r="F30" s="112">
        <f>SUM(F31:F33)</f>
        <v>0</v>
      </c>
      <c r="G30" s="112">
        <f>SUM(G31:G33)</f>
        <v>5170662.2200000007</v>
      </c>
    </row>
    <row r="31" spans="1:7" s="76" customFormat="1" ht="31.5" customHeight="1" x14ac:dyDescent="0.2">
      <c r="A31" s="175" t="s">
        <v>31</v>
      </c>
      <c r="B31" s="142" t="s">
        <v>32</v>
      </c>
      <c r="C31" s="245">
        <v>288994.2</v>
      </c>
      <c r="D31" s="113">
        <v>0</v>
      </c>
      <c r="E31" s="391">
        <v>2100706.33</v>
      </c>
      <c r="F31" s="110">
        <v>0</v>
      </c>
      <c r="G31" s="110">
        <f>SUM(C31:F31)</f>
        <v>2389700.5300000003</v>
      </c>
    </row>
    <row r="32" spans="1:7" s="76" customFormat="1" ht="31.5" customHeight="1" x14ac:dyDescent="0.2">
      <c r="A32" s="175" t="s">
        <v>33</v>
      </c>
      <c r="B32" s="144" t="s">
        <v>34</v>
      </c>
      <c r="C32" s="245">
        <v>287124.45</v>
      </c>
      <c r="D32" s="113">
        <v>0</v>
      </c>
      <c r="E32" s="391">
        <v>2106968.79</v>
      </c>
      <c r="F32" s="110">
        <v>0</v>
      </c>
      <c r="G32" s="110">
        <f>SUM(C32:F32)</f>
        <v>2394093.2400000002</v>
      </c>
    </row>
    <row r="33" spans="1:9" s="76" customFormat="1" ht="31.5" customHeight="1" x14ac:dyDescent="0.2">
      <c r="A33" s="175" t="s">
        <v>27</v>
      </c>
      <c r="B33" s="143" t="s">
        <v>28</v>
      </c>
      <c r="C33" s="245">
        <v>46308.84</v>
      </c>
      <c r="D33" s="113">
        <v>0</v>
      </c>
      <c r="E33" s="391">
        <v>340559.61</v>
      </c>
      <c r="F33" s="110">
        <v>0</v>
      </c>
      <c r="G33" s="110">
        <f>SUM(C33:F33)</f>
        <v>386868.44999999995</v>
      </c>
    </row>
    <row r="34" spans="1:9" s="76" customFormat="1" ht="33" customHeight="1" thickBot="1" x14ac:dyDescent="0.3">
      <c r="A34" s="180">
        <v>2.2000000000000002</v>
      </c>
      <c r="B34" s="140" t="s">
        <v>95</v>
      </c>
      <c r="C34" s="112">
        <f>C35+C43+C46+C48+C52+C56+C61+C64+C72</f>
        <v>36924</v>
      </c>
      <c r="D34" s="112">
        <f>D35+D48+D64</f>
        <v>20784.11</v>
      </c>
      <c r="E34" s="508">
        <f>E35+E43+E46+E52+E61+E64+E72+E56</f>
        <v>1612082.94</v>
      </c>
      <c r="F34" s="112">
        <f>F46+F52+F61+F64+F35</f>
        <v>0</v>
      </c>
      <c r="G34" s="112">
        <f>G35+G43+G46+G48+G52+G56+G61+G64+G72</f>
        <v>1669791.0499999998</v>
      </c>
      <c r="H34" s="398"/>
      <c r="I34" s="77"/>
    </row>
    <row r="35" spans="1:9" s="76" customFormat="1" ht="27.75" customHeight="1" x14ac:dyDescent="0.25">
      <c r="A35" s="180" t="s">
        <v>136</v>
      </c>
      <c r="B35" s="140" t="s">
        <v>137</v>
      </c>
      <c r="C35" s="109">
        <f>C36+C37+C38+C39+C40+C41+C42</f>
        <v>0</v>
      </c>
      <c r="D35" s="109">
        <f>SUM(D39:D42)</f>
        <v>16624</v>
      </c>
      <c r="E35" s="131">
        <f>E36+E37+E38+E39+E40+E41+E42</f>
        <v>1399429.1199999999</v>
      </c>
      <c r="F35" s="115">
        <f>SUM(F37:F42)</f>
        <v>0</v>
      </c>
      <c r="G35" s="115">
        <f>G36+G37+G38+G39+G40+G41+G42</f>
        <v>1416053.1199999999</v>
      </c>
      <c r="H35" s="77"/>
    </row>
    <row r="36" spans="1:9" s="76" customFormat="1" ht="24.95" customHeight="1" x14ac:dyDescent="0.25">
      <c r="A36" s="175" t="s">
        <v>378</v>
      </c>
      <c r="B36" s="142" t="s">
        <v>379</v>
      </c>
      <c r="C36" s="115">
        <v>0</v>
      </c>
      <c r="D36" s="115">
        <v>0</v>
      </c>
      <c r="E36" s="115">
        <v>0</v>
      </c>
      <c r="F36" s="115">
        <v>0</v>
      </c>
      <c r="G36" s="115">
        <v>0</v>
      </c>
    </row>
    <row r="37" spans="1:9" s="76" customFormat="1" ht="27" customHeight="1" x14ac:dyDescent="0.25">
      <c r="A37" s="175" t="s">
        <v>26</v>
      </c>
      <c r="B37" s="142" t="s">
        <v>20</v>
      </c>
      <c r="C37" s="96">
        <v>0</v>
      </c>
      <c r="D37" s="115">
        <v>0</v>
      </c>
      <c r="E37" s="391">
        <v>1098567.21</v>
      </c>
      <c r="F37" s="115">
        <f>SUM(F39:F43)</f>
        <v>0</v>
      </c>
      <c r="G37" s="96">
        <f>C37+D37+E37</f>
        <v>1098567.21</v>
      </c>
    </row>
    <row r="38" spans="1:9" s="76" customFormat="1" ht="24.95" customHeight="1" x14ac:dyDescent="0.25">
      <c r="A38" s="175" t="s">
        <v>365</v>
      </c>
      <c r="B38" s="61" t="s">
        <v>367</v>
      </c>
      <c r="C38" s="382">
        <v>0</v>
      </c>
      <c r="D38" s="115">
        <v>0</v>
      </c>
      <c r="E38" s="115">
        <v>0</v>
      </c>
      <c r="F38" s="109"/>
      <c r="G38" s="96">
        <f>C38+D38+E38</f>
        <v>0</v>
      </c>
    </row>
    <row r="39" spans="1:9" s="76" customFormat="1" ht="29.25" customHeight="1" x14ac:dyDescent="0.25">
      <c r="A39" s="175" t="s">
        <v>48</v>
      </c>
      <c r="B39" s="144" t="s">
        <v>49</v>
      </c>
      <c r="C39" s="110">
        <v>0</v>
      </c>
      <c r="D39" s="115">
        <v>0</v>
      </c>
      <c r="E39" s="391">
        <v>36259.42</v>
      </c>
      <c r="F39" s="115">
        <f t="shared" ref="F39:F41" si="1">SUM(F40:F44)</f>
        <v>0</v>
      </c>
      <c r="G39" s="96">
        <f t="shared" ref="G39:G45" si="2">C39+D39+E39+F39</f>
        <v>36259.42</v>
      </c>
      <c r="H39" s="37"/>
      <c r="I39" s="194"/>
    </row>
    <row r="40" spans="1:9" s="76" customFormat="1" ht="29.25" customHeight="1" x14ac:dyDescent="0.25">
      <c r="A40" s="175" t="s">
        <v>69</v>
      </c>
      <c r="B40" s="142" t="s">
        <v>68</v>
      </c>
      <c r="C40" s="110">
        <v>0</v>
      </c>
      <c r="D40" s="115">
        <v>0</v>
      </c>
      <c r="E40" s="391">
        <v>264602.49</v>
      </c>
      <c r="F40" s="115">
        <f t="shared" si="1"/>
        <v>0</v>
      </c>
      <c r="G40" s="96">
        <f t="shared" si="2"/>
        <v>264602.49</v>
      </c>
      <c r="H40" s="37"/>
      <c r="I40" s="194"/>
    </row>
    <row r="41" spans="1:9" s="76" customFormat="1" ht="24.95" customHeight="1" x14ac:dyDescent="0.25">
      <c r="A41" s="175" t="s">
        <v>307</v>
      </c>
      <c r="B41" s="142" t="s">
        <v>308</v>
      </c>
      <c r="C41" s="96">
        <v>0</v>
      </c>
      <c r="D41" s="119">
        <v>8377</v>
      </c>
      <c r="E41" s="235">
        <v>0</v>
      </c>
      <c r="F41" s="115">
        <f t="shared" si="1"/>
        <v>0</v>
      </c>
      <c r="G41" s="96">
        <f t="shared" si="2"/>
        <v>8377</v>
      </c>
      <c r="H41" s="37"/>
      <c r="I41" s="194"/>
    </row>
    <row r="42" spans="1:9" s="76" customFormat="1" ht="24.95" customHeight="1" x14ac:dyDescent="0.2">
      <c r="A42" s="175" t="s">
        <v>98</v>
      </c>
      <c r="B42" s="142" t="s">
        <v>126</v>
      </c>
      <c r="C42" s="96">
        <v>0</v>
      </c>
      <c r="D42" s="119">
        <v>8247</v>
      </c>
      <c r="E42" s="96">
        <v>0</v>
      </c>
      <c r="F42" s="96"/>
      <c r="G42" s="96">
        <f t="shared" si="2"/>
        <v>8247</v>
      </c>
    </row>
    <row r="43" spans="1:9" s="76" customFormat="1" ht="29.25" customHeight="1" thickBot="1" x14ac:dyDescent="0.3">
      <c r="A43" s="181" t="s">
        <v>138</v>
      </c>
      <c r="B43" s="145" t="s">
        <v>139</v>
      </c>
      <c r="C43" s="112">
        <f>C44+C45</f>
        <v>0</v>
      </c>
      <c r="D43" s="112">
        <f>SUM(D44)</f>
        <v>0</v>
      </c>
      <c r="E43" s="112">
        <f>E44+E45</f>
        <v>0</v>
      </c>
      <c r="F43" s="112">
        <f>SUM(F44:F45)</f>
        <v>0</v>
      </c>
      <c r="G43" s="112">
        <f>SUM(C43:F43)</f>
        <v>0</v>
      </c>
    </row>
    <row r="44" spans="1:9" s="76" customFormat="1" ht="24.95" customHeight="1" x14ac:dyDescent="0.2">
      <c r="A44" s="176" t="s">
        <v>79</v>
      </c>
      <c r="B44" s="142" t="s">
        <v>96</v>
      </c>
      <c r="C44" s="96">
        <v>0</v>
      </c>
      <c r="D44" s="96">
        <v>0</v>
      </c>
      <c r="E44" s="195">
        <v>0</v>
      </c>
      <c r="F44" s="96">
        <v>0</v>
      </c>
      <c r="G44" s="96">
        <f>SUM(C44:F44)</f>
        <v>0</v>
      </c>
    </row>
    <row r="45" spans="1:9" s="76" customFormat="1" ht="24.95" customHeight="1" x14ac:dyDescent="0.2">
      <c r="A45" s="177" t="s">
        <v>102</v>
      </c>
      <c r="B45" s="146" t="s">
        <v>125</v>
      </c>
      <c r="C45" s="382">
        <v>0</v>
      </c>
      <c r="D45" s="96">
        <v>0</v>
      </c>
      <c r="E45" s="195">
        <v>0</v>
      </c>
      <c r="F45" s="110">
        <v>0</v>
      </c>
      <c r="G45" s="96">
        <f t="shared" si="2"/>
        <v>0</v>
      </c>
    </row>
    <row r="46" spans="1:9" s="76" customFormat="1" ht="31.5" customHeight="1" thickBot="1" x14ac:dyDescent="0.3">
      <c r="A46" s="178" t="s">
        <v>141</v>
      </c>
      <c r="B46" s="140" t="s">
        <v>140</v>
      </c>
      <c r="C46" s="112">
        <f>SUM(C47)</f>
        <v>328051.59999999998</v>
      </c>
      <c r="D46" s="112">
        <v>0</v>
      </c>
      <c r="E46" s="112">
        <f>SUM(E47)</f>
        <v>19450</v>
      </c>
      <c r="F46" s="112">
        <f>SUM(F47)</f>
        <v>0</v>
      </c>
      <c r="G46" s="112">
        <f>SUM(G47)</f>
        <v>347501.6</v>
      </c>
    </row>
    <row r="47" spans="1:9" s="76" customFormat="1" ht="33" customHeight="1" x14ac:dyDescent="0.2">
      <c r="A47" s="175" t="s">
        <v>86</v>
      </c>
      <c r="B47" s="142" t="s">
        <v>267</v>
      </c>
      <c r="C47" s="245">
        <v>328051.59999999998</v>
      </c>
      <c r="D47" s="96">
        <v>0</v>
      </c>
      <c r="E47" s="391">
        <v>19450</v>
      </c>
      <c r="F47" s="110">
        <v>0</v>
      </c>
      <c r="G47" s="96">
        <f>SUM(C47:F47)</f>
        <v>347501.6</v>
      </c>
    </row>
    <row r="48" spans="1:9" s="76" customFormat="1" ht="31.5" customHeight="1" thickBot="1" x14ac:dyDescent="0.3">
      <c r="A48" s="173" t="s">
        <v>142</v>
      </c>
      <c r="B48" s="140" t="s">
        <v>143</v>
      </c>
      <c r="C48" s="112">
        <f>C49+C50+C51</f>
        <v>17001</v>
      </c>
      <c r="D48" s="112">
        <f>SUM(D49:D51)</f>
        <v>0</v>
      </c>
      <c r="E48" s="112">
        <f>E49+E50+E51</f>
        <v>0</v>
      </c>
      <c r="F48" s="112">
        <f>+F49+F51+F50</f>
        <v>0</v>
      </c>
      <c r="G48" s="112">
        <f>SUM(C48:F48)</f>
        <v>17001</v>
      </c>
    </row>
    <row r="49" spans="1:7" s="76" customFormat="1" ht="24.95" customHeight="1" x14ac:dyDescent="0.2">
      <c r="A49" s="179" t="s">
        <v>80</v>
      </c>
      <c r="B49" s="142" t="s">
        <v>94</v>
      </c>
      <c r="C49" s="96">
        <v>5000</v>
      </c>
      <c r="D49" s="113">
        <v>0</v>
      </c>
      <c r="E49" s="96">
        <v>0</v>
      </c>
      <c r="F49" s="90">
        <v>0</v>
      </c>
      <c r="G49" s="96">
        <f t="shared" ref="G49:G51" si="3">SUM(C49:F49)</f>
        <v>5000</v>
      </c>
    </row>
    <row r="50" spans="1:7" s="76" customFormat="1" ht="24.95" customHeight="1" x14ac:dyDescent="0.2">
      <c r="A50" s="175" t="s">
        <v>310</v>
      </c>
      <c r="B50" s="148" t="s">
        <v>311</v>
      </c>
      <c r="C50" s="96">
        <v>0</v>
      </c>
      <c r="D50" s="96">
        <v>0</v>
      </c>
      <c r="E50" s="96">
        <v>0</v>
      </c>
      <c r="F50" s="90">
        <v>0</v>
      </c>
      <c r="G50" s="96">
        <f t="shared" si="3"/>
        <v>0</v>
      </c>
    </row>
    <row r="51" spans="1:7" s="76" customFormat="1" ht="24.95" customHeight="1" x14ac:dyDescent="0.25">
      <c r="A51" s="175" t="s">
        <v>76</v>
      </c>
      <c r="B51" s="142" t="s">
        <v>78</v>
      </c>
      <c r="C51" s="382">
        <v>12001</v>
      </c>
      <c r="D51" s="109">
        <v>0</v>
      </c>
      <c r="E51" s="96">
        <v>0</v>
      </c>
      <c r="F51" s="90">
        <v>0</v>
      </c>
      <c r="G51" s="96">
        <f t="shared" si="3"/>
        <v>12001</v>
      </c>
    </row>
    <row r="52" spans="1:7" s="76" customFormat="1" ht="24.95" customHeight="1" thickBot="1" x14ac:dyDescent="0.3">
      <c r="A52" s="178" t="s">
        <v>145</v>
      </c>
      <c r="B52" s="140" t="s">
        <v>144</v>
      </c>
      <c r="C52" s="112">
        <f>C53+C54+C55+C55</f>
        <v>0</v>
      </c>
      <c r="D52" s="499"/>
      <c r="E52" s="112">
        <f>E53+E54+E55</f>
        <v>0</v>
      </c>
      <c r="F52" s="112">
        <v>0</v>
      </c>
      <c r="G52" s="112">
        <f>SUM(C52:F52)</f>
        <v>0</v>
      </c>
    </row>
    <row r="53" spans="1:7" s="76" customFormat="1" ht="24.95" customHeight="1" x14ac:dyDescent="0.2">
      <c r="A53" s="179" t="s">
        <v>344</v>
      </c>
      <c r="B53" s="143" t="s">
        <v>347</v>
      </c>
      <c r="C53" s="96">
        <v>0</v>
      </c>
      <c r="D53" s="111">
        <v>0</v>
      </c>
      <c r="E53" s="195">
        <v>0</v>
      </c>
      <c r="F53" s="96">
        <v>0</v>
      </c>
      <c r="G53" s="96">
        <f>SUM(C53:F53)</f>
        <v>0</v>
      </c>
    </row>
    <row r="54" spans="1:7" s="76" customFormat="1" ht="24.95" customHeight="1" x14ac:dyDescent="0.2">
      <c r="A54" s="179" t="s">
        <v>258</v>
      </c>
      <c r="B54" s="146" t="s">
        <v>314</v>
      </c>
      <c r="C54" s="96">
        <v>0</v>
      </c>
      <c r="D54" s="96">
        <v>0</v>
      </c>
      <c r="E54" s="96">
        <v>0</v>
      </c>
      <c r="F54" s="96">
        <v>0</v>
      </c>
      <c r="G54" s="96">
        <f>SUM(C54:F54)</f>
        <v>0</v>
      </c>
    </row>
    <row r="55" spans="1:7" s="76" customFormat="1" ht="24.95" customHeight="1" x14ac:dyDescent="0.2">
      <c r="A55" s="179" t="s">
        <v>373</v>
      </c>
      <c r="B55" s="146" t="s">
        <v>374</v>
      </c>
      <c r="C55" s="116">
        <v>0</v>
      </c>
      <c r="D55" s="116">
        <v>0</v>
      </c>
      <c r="E55" s="116">
        <v>0</v>
      </c>
      <c r="F55" s="116"/>
      <c r="G55" s="96">
        <f>SUM(C55:F55)</f>
        <v>0</v>
      </c>
    </row>
    <row r="56" spans="1:7" s="76" customFormat="1" ht="24.95" customHeight="1" thickBot="1" x14ac:dyDescent="0.3">
      <c r="A56" s="178" t="s">
        <v>146</v>
      </c>
      <c r="B56" s="149" t="s">
        <v>147</v>
      </c>
      <c r="C56" s="112">
        <f>C57+C58+C59+C60</f>
        <v>0</v>
      </c>
      <c r="D56" s="112">
        <f>SUM(D57:D60)</f>
        <v>0</v>
      </c>
      <c r="E56" s="112">
        <f>E57+E58+E59+E60</f>
        <v>0</v>
      </c>
      <c r="F56" s="112">
        <f>SUM(F58)</f>
        <v>0</v>
      </c>
      <c r="G56" s="112">
        <f>SUM(G57:G60)</f>
        <v>0</v>
      </c>
    </row>
    <row r="57" spans="1:7" s="76" customFormat="1" ht="24.95" customHeight="1" x14ac:dyDescent="0.2">
      <c r="A57" s="175" t="s">
        <v>106</v>
      </c>
      <c r="B57" s="142" t="s">
        <v>107</v>
      </c>
      <c r="C57" s="96">
        <v>0</v>
      </c>
      <c r="D57" s="96">
        <v>0</v>
      </c>
      <c r="E57" s="90">
        <v>0</v>
      </c>
      <c r="F57" s="90">
        <v>0</v>
      </c>
      <c r="G57" s="96">
        <f t="shared" ref="G57:G63" si="4">SUM(C57:F57)</f>
        <v>0</v>
      </c>
    </row>
    <row r="58" spans="1:7" s="76" customFormat="1" ht="24.95" customHeight="1" x14ac:dyDescent="0.2">
      <c r="A58" s="177" t="s">
        <v>108</v>
      </c>
      <c r="B58" s="146" t="s">
        <v>109</v>
      </c>
      <c r="C58" s="96">
        <v>0</v>
      </c>
      <c r="D58" s="96">
        <v>0</v>
      </c>
      <c r="E58" s="96"/>
      <c r="F58" s="90">
        <v>0</v>
      </c>
      <c r="G58" s="96">
        <f t="shared" si="4"/>
        <v>0</v>
      </c>
    </row>
    <row r="59" spans="1:7" s="76" customFormat="1" ht="24.95" customHeight="1" x14ac:dyDescent="0.2">
      <c r="A59" s="177" t="s">
        <v>396</v>
      </c>
      <c r="B59" s="146" t="s">
        <v>399</v>
      </c>
      <c r="C59" s="114">
        <v>0</v>
      </c>
      <c r="D59" s="114">
        <v>0</v>
      </c>
      <c r="E59" s="114"/>
      <c r="F59" s="120">
        <v>0</v>
      </c>
      <c r="G59" s="96">
        <f t="shared" si="4"/>
        <v>0</v>
      </c>
    </row>
    <row r="60" spans="1:7" s="76" customFormat="1" ht="24.95" customHeight="1" x14ac:dyDescent="0.2">
      <c r="A60" s="177" t="s">
        <v>397</v>
      </c>
      <c r="B60" s="146" t="s">
        <v>398</v>
      </c>
      <c r="C60" s="114">
        <v>0</v>
      </c>
      <c r="D60" s="114">
        <v>0</v>
      </c>
      <c r="E60" s="114">
        <v>0</v>
      </c>
      <c r="F60" s="120">
        <v>0</v>
      </c>
      <c r="G60" s="96">
        <f t="shared" si="4"/>
        <v>0</v>
      </c>
    </row>
    <row r="61" spans="1:7" s="76" customFormat="1" ht="40.5" customHeight="1" thickBot="1" x14ac:dyDescent="0.3">
      <c r="A61" s="178" t="s">
        <v>148</v>
      </c>
      <c r="B61" s="145" t="s">
        <v>149</v>
      </c>
      <c r="C61" s="112">
        <f>SUM(C63)</f>
        <v>2950</v>
      </c>
      <c r="D61" s="112">
        <f>D62+D63</f>
        <v>0</v>
      </c>
      <c r="E61" s="112">
        <f>E62+E63</f>
        <v>53863.519999999997</v>
      </c>
      <c r="F61" s="112">
        <f>SUM(F62:F63)</f>
        <v>0</v>
      </c>
      <c r="G61" s="112">
        <f t="shared" si="4"/>
        <v>56813.52</v>
      </c>
    </row>
    <row r="62" spans="1:7" s="76" customFormat="1" ht="34.5" customHeight="1" x14ac:dyDescent="0.2">
      <c r="A62" s="176" t="s">
        <v>110</v>
      </c>
      <c r="B62" s="143" t="s">
        <v>306</v>
      </c>
      <c r="C62" s="96">
        <v>0</v>
      </c>
      <c r="D62" s="96">
        <v>0</v>
      </c>
      <c r="E62" s="96">
        <v>0</v>
      </c>
      <c r="F62" s="96">
        <v>0</v>
      </c>
      <c r="G62" s="96">
        <f t="shared" si="4"/>
        <v>0</v>
      </c>
    </row>
    <row r="63" spans="1:7" s="76" customFormat="1" ht="34.5" customHeight="1" x14ac:dyDescent="0.2">
      <c r="A63" s="175" t="s">
        <v>55</v>
      </c>
      <c r="B63" s="143" t="s">
        <v>47</v>
      </c>
      <c r="C63" s="245">
        <v>2950</v>
      </c>
      <c r="D63" s="96">
        <v>0</v>
      </c>
      <c r="E63" s="195">
        <v>53863.519999999997</v>
      </c>
      <c r="F63" s="110">
        <v>0</v>
      </c>
      <c r="G63" s="96">
        <f t="shared" si="4"/>
        <v>56813.52</v>
      </c>
    </row>
    <row r="64" spans="1:7" s="76" customFormat="1" ht="39" customHeight="1" thickBot="1" x14ac:dyDescent="0.3">
      <c r="A64" s="173" t="s">
        <v>151</v>
      </c>
      <c r="B64" s="145" t="s">
        <v>150</v>
      </c>
      <c r="C64" s="112">
        <f>SUM(C65:C71)</f>
        <v>-311078.59999999998</v>
      </c>
      <c r="D64" s="112">
        <f>SUM(D66:D71)</f>
        <v>4160.1099999999997</v>
      </c>
      <c r="E64" s="112">
        <f>E65+E66+E67+E68+E69+E70+E71</f>
        <v>80240</v>
      </c>
      <c r="F64" s="112">
        <f>SUM(F65:F71)</f>
        <v>0</v>
      </c>
      <c r="G64" s="112">
        <f>SUM(C64:F64)</f>
        <v>-226678.49</v>
      </c>
    </row>
    <row r="65" spans="1:9" s="76" customFormat="1" ht="24.95" customHeight="1" x14ac:dyDescent="0.25">
      <c r="A65" s="175" t="s">
        <v>358</v>
      </c>
      <c r="B65" s="143" t="s">
        <v>360</v>
      </c>
      <c r="C65" s="96">
        <v>0</v>
      </c>
      <c r="D65" s="115"/>
      <c r="E65" s="108">
        <v>0</v>
      </c>
      <c r="F65" s="115">
        <v>0</v>
      </c>
      <c r="G65" s="115">
        <f>C65+D65+E65+F65</f>
        <v>0</v>
      </c>
    </row>
    <row r="66" spans="1:9" s="76" customFormat="1" ht="24.95" customHeight="1" x14ac:dyDescent="0.2">
      <c r="A66" s="175" t="s">
        <v>65</v>
      </c>
      <c r="B66" s="143" t="s">
        <v>21</v>
      </c>
      <c r="C66" s="382">
        <v>12868.96</v>
      </c>
      <c r="D66" s="119">
        <v>4160.1099999999997</v>
      </c>
      <c r="E66" s="96">
        <v>0</v>
      </c>
      <c r="F66" s="110">
        <v>0</v>
      </c>
      <c r="G66" s="96">
        <f>SUM(C66:F66)</f>
        <v>17029.07</v>
      </c>
    </row>
    <row r="67" spans="1:9" s="76" customFormat="1" ht="24.95" customHeight="1" x14ac:dyDescent="0.2">
      <c r="A67" s="175" t="s">
        <v>259</v>
      </c>
      <c r="B67" s="143" t="s">
        <v>279</v>
      </c>
      <c r="C67" s="96">
        <v>0</v>
      </c>
      <c r="D67" s="96">
        <v>0</v>
      </c>
      <c r="E67" s="96">
        <v>0</v>
      </c>
      <c r="F67" s="110">
        <v>0</v>
      </c>
      <c r="G67" s="96">
        <f t="shared" ref="G67:G70" si="5">SUM(C67:F67)</f>
        <v>0</v>
      </c>
    </row>
    <row r="68" spans="1:9" s="76" customFormat="1" ht="24.95" customHeight="1" x14ac:dyDescent="0.2">
      <c r="A68" s="175" t="s">
        <v>372</v>
      </c>
      <c r="B68" s="143" t="s">
        <v>375</v>
      </c>
      <c r="C68" s="382">
        <v>0</v>
      </c>
      <c r="D68" s="96">
        <v>0</v>
      </c>
      <c r="E68" s="96">
        <v>0</v>
      </c>
      <c r="F68" s="110">
        <v>0</v>
      </c>
      <c r="G68" s="96">
        <f>SUM(C68:F68)</f>
        <v>0</v>
      </c>
    </row>
    <row r="69" spans="1:9" s="76" customFormat="1" ht="24.95" customHeight="1" x14ac:dyDescent="0.2">
      <c r="A69" s="179" t="s">
        <v>338</v>
      </c>
      <c r="B69" s="143" t="s">
        <v>341</v>
      </c>
      <c r="C69" s="96">
        <v>0</v>
      </c>
      <c r="D69" s="96">
        <v>0</v>
      </c>
      <c r="E69" s="96">
        <v>0</v>
      </c>
      <c r="F69" s="110">
        <v>0</v>
      </c>
      <c r="G69" s="96">
        <f t="shared" si="5"/>
        <v>0</v>
      </c>
    </row>
    <row r="70" spans="1:9" s="76" customFormat="1" ht="24.95" customHeight="1" x14ac:dyDescent="0.2">
      <c r="A70" s="176" t="s">
        <v>73</v>
      </c>
      <c r="B70" s="143" t="s">
        <v>74</v>
      </c>
      <c r="C70" s="96">
        <v>0</v>
      </c>
      <c r="D70" s="96">
        <v>0</v>
      </c>
      <c r="E70" s="96">
        <v>80240</v>
      </c>
      <c r="F70" s="110">
        <v>0</v>
      </c>
      <c r="G70" s="96">
        <f t="shared" si="5"/>
        <v>80240</v>
      </c>
    </row>
    <row r="71" spans="1:9" s="76" customFormat="1" ht="24.95" customHeight="1" x14ac:dyDescent="0.2">
      <c r="A71" s="175" t="s">
        <v>66</v>
      </c>
      <c r="B71" s="143" t="s">
        <v>67</v>
      </c>
      <c r="C71" s="96">
        <v>-323947.56</v>
      </c>
      <c r="D71" s="96">
        <v>0</v>
      </c>
      <c r="E71" s="96">
        <v>0</v>
      </c>
      <c r="F71" s="110">
        <v>0</v>
      </c>
      <c r="G71" s="96">
        <f>SUM(C71:F71)</f>
        <v>-323947.56</v>
      </c>
    </row>
    <row r="72" spans="1:9" s="76" customFormat="1" ht="30.75" customHeight="1" thickBot="1" x14ac:dyDescent="0.3">
      <c r="A72" s="173" t="s">
        <v>152</v>
      </c>
      <c r="B72" s="145" t="s">
        <v>153</v>
      </c>
      <c r="C72" s="112">
        <f>C73+C74</f>
        <v>0</v>
      </c>
      <c r="D72" s="121">
        <v>0</v>
      </c>
      <c r="E72" s="112">
        <f>E73+E74</f>
        <v>59100.3</v>
      </c>
      <c r="F72" s="112">
        <f>SUM(F74:F74)</f>
        <v>0</v>
      </c>
      <c r="G72" s="112">
        <f>SUM(C72:F72)</f>
        <v>59100.3</v>
      </c>
    </row>
    <row r="73" spans="1:9" s="76" customFormat="1" ht="24.95" customHeight="1" x14ac:dyDescent="0.25">
      <c r="A73" s="175" t="s">
        <v>366</v>
      </c>
      <c r="B73" s="61" t="s">
        <v>368</v>
      </c>
      <c r="C73" s="221">
        <v>0</v>
      </c>
      <c r="D73" s="116">
        <v>0</v>
      </c>
      <c r="E73" s="109">
        <v>0</v>
      </c>
      <c r="F73" s="109">
        <v>0</v>
      </c>
      <c r="G73" s="109">
        <f>SUM(C73:F73)</f>
        <v>0</v>
      </c>
    </row>
    <row r="74" spans="1:9" s="76" customFormat="1" ht="24.95" customHeight="1" thickBot="1" x14ac:dyDescent="0.25">
      <c r="A74" s="175" t="s">
        <v>100</v>
      </c>
      <c r="B74" s="142" t="s">
        <v>268</v>
      </c>
      <c r="C74" s="382">
        <v>0</v>
      </c>
      <c r="D74" s="121">
        <v>0</v>
      </c>
      <c r="E74" s="195">
        <v>59100.3</v>
      </c>
      <c r="F74" s="122">
        <v>0</v>
      </c>
      <c r="G74" s="121">
        <f>SUM(C74:F74)</f>
        <v>59100.3</v>
      </c>
    </row>
    <row r="75" spans="1:9" s="76" customFormat="1" ht="37.5" customHeight="1" thickBot="1" x14ac:dyDescent="0.3">
      <c r="A75" s="182">
        <v>2.2999999999999998</v>
      </c>
      <c r="B75" s="150" t="s">
        <v>154</v>
      </c>
      <c r="C75" s="226">
        <f>C76+C81+C86+C92+C95+C108+C100+C105+C110</f>
        <v>98935.88</v>
      </c>
      <c r="D75" s="123">
        <f>D76+D81+D86+D92+D95+D100+D105+D108+D110</f>
        <v>0</v>
      </c>
      <c r="E75" s="123">
        <f>E76+E81+E122+E86+E92+E95+E100+E105+E108+E110</f>
        <v>947035</v>
      </c>
      <c r="F75" s="123">
        <f>F76+F86+F95+F100+F105+F110+F81+F92</f>
        <v>0</v>
      </c>
      <c r="G75" s="123">
        <f>+G76+G86+G92+G95+G100+G105+G108+G110+G81</f>
        <v>1045970.8800000001</v>
      </c>
      <c r="H75" s="393"/>
      <c r="I75" s="77"/>
    </row>
    <row r="76" spans="1:9" s="76" customFormat="1" ht="34.5" customHeight="1" x14ac:dyDescent="0.25">
      <c r="A76" s="181" t="s">
        <v>155</v>
      </c>
      <c r="B76" s="145" t="s">
        <v>156</v>
      </c>
      <c r="C76" s="109">
        <f>C77+C78+C79+C80</f>
        <v>12180.31</v>
      </c>
      <c r="D76" s="109">
        <v>0</v>
      </c>
      <c r="E76" s="109">
        <f>E77+E78+E79+E80</f>
        <v>83806</v>
      </c>
      <c r="F76" s="109">
        <f>SUM(F77:F80)</f>
        <v>0</v>
      </c>
      <c r="G76" s="109">
        <f>SUM(G77:G80)</f>
        <v>95986.31</v>
      </c>
      <c r="H76" s="77"/>
    </row>
    <row r="77" spans="1:9" s="76" customFormat="1" ht="24.95" customHeight="1" x14ac:dyDescent="0.2">
      <c r="A77" s="175" t="s">
        <v>50</v>
      </c>
      <c r="B77" s="142" t="s">
        <v>51</v>
      </c>
      <c r="C77" s="116">
        <v>12180.31</v>
      </c>
      <c r="D77" s="487">
        <v>0</v>
      </c>
      <c r="E77" s="391">
        <v>83806</v>
      </c>
      <c r="F77" s="110">
        <v>0</v>
      </c>
      <c r="G77" s="96">
        <f>SUM(C77:F77)</f>
        <v>95986.31</v>
      </c>
    </row>
    <row r="78" spans="1:9" s="76" customFormat="1" ht="24.95" customHeight="1" x14ac:dyDescent="0.25">
      <c r="A78" s="175" t="s">
        <v>72</v>
      </c>
      <c r="B78" s="142" t="s">
        <v>280</v>
      </c>
      <c r="C78" s="109">
        <f t="shared" ref="C78:C79" si="6">C79+C80+C81+C82</f>
        <v>0</v>
      </c>
      <c r="D78" s="113">
        <v>0</v>
      </c>
      <c r="E78" s="195">
        <v>0</v>
      </c>
      <c r="F78" s="110">
        <v>0</v>
      </c>
      <c r="G78" s="96">
        <f>SUM(C78:F78)</f>
        <v>0</v>
      </c>
    </row>
    <row r="79" spans="1:9" s="76" customFormat="1" ht="24.95" customHeight="1" x14ac:dyDescent="0.25">
      <c r="A79" s="183" t="s">
        <v>81</v>
      </c>
      <c r="B79" s="142" t="s">
        <v>270</v>
      </c>
      <c r="C79" s="109">
        <f t="shared" si="6"/>
        <v>0</v>
      </c>
      <c r="D79" s="43">
        <v>0</v>
      </c>
      <c r="E79" s="195">
        <v>0</v>
      </c>
      <c r="F79" s="110">
        <v>0</v>
      </c>
      <c r="G79" s="96">
        <f>SUM(C79:F79)</f>
        <v>0</v>
      </c>
    </row>
    <row r="80" spans="1:9" s="76" customFormat="1" ht="24.95" customHeight="1" x14ac:dyDescent="0.2">
      <c r="A80" s="175" t="s">
        <v>104</v>
      </c>
      <c r="B80" s="142" t="s">
        <v>309</v>
      </c>
      <c r="C80" s="96">
        <v>0</v>
      </c>
      <c r="D80" s="113">
        <v>0</v>
      </c>
      <c r="E80" s="96">
        <v>0</v>
      </c>
      <c r="F80" s="96">
        <v>0</v>
      </c>
      <c r="G80" s="96">
        <f>SUM(C80:F80)</f>
        <v>0</v>
      </c>
    </row>
    <row r="81" spans="1:7" s="76" customFormat="1" ht="24.95" customHeight="1" thickBot="1" x14ac:dyDescent="0.3">
      <c r="A81" s="173" t="s">
        <v>157</v>
      </c>
      <c r="B81" s="151" t="s">
        <v>158</v>
      </c>
      <c r="C81" s="112">
        <f>C82+C83+C84+C85</f>
        <v>0</v>
      </c>
      <c r="D81" s="112">
        <v>0</v>
      </c>
      <c r="E81" s="112">
        <f>SUM(E82:E85)</f>
        <v>0</v>
      </c>
      <c r="F81" s="112">
        <f>SUM(F82:F85)</f>
        <v>0</v>
      </c>
      <c r="G81" s="112">
        <f>SUM(G82:G85)</f>
        <v>0</v>
      </c>
    </row>
    <row r="82" spans="1:7" s="76" customFormat="1" ht="24.95" customHeight="1" x14ac:dyDescent="0.25">
      <c r="A82" s="176" t="s">
        <v>361</v>
      </c>
      <c r="B82" s="143" t="s">
        <v>364</v>
      </c>
      <c r="C82" s="115">
        <v>0</v>
      </c>
      <c r="D82" s="115">
        <v>0</v>
      </c>
      <c r="E82" s="114">
        <v>0</v>
      </c>
      <c r="F82" s="114">
        <v>0</v>
      </c>
      <c r="G82" s="114">
        <f>F82+E82+D82+C82</f>
        <v>0</v>
      </c>
    </row>
    <row r="83" spans="1:7" s="76" customFormat="1" ht="24.95" customHeight="1" x14ac:dyDescent="0.25">
      <c r="A83" s="176" t="s">
        <v>82</v>
      </c>
      <c r="B83" s="142" t="s">
        <v>290</v>
      </c>
      <c r="C83" s="115">
        <v>0</v>
      </c>
      <c r="D83" s="113">
        <v>0</v>
      </c>
      <c r="E83" s="96">
        <v>0</v>
      </c>
      <c r="F83" s="96">
        <v>0</v>
      </c>
      <c r="G83" s="96">
        <f>SUM(C83:F83)</f>
        <v>0</v>
      </c>
    </row>
    <row r="84" spans="1:7" s="76" customFormat="1" ht="24.95" customHeight="1" x14ac:dyDescent="0.2">
      <c r="A84" s="179" t="s">
        <v>85</v>
      </c>
      <c r="B84" s="142" t="s">
        <v>92</v>
      </c>
      <c r="C84" s="96">
        <v>0</v>
      </c>
      <c r="D84" s="96">
        <v>0</v>
      </c>
      <c r="E84" s="96">
        <v>0</v>
      </c>
      <c r="F84" s="96">
        <v>0</v>
      </c>
      <c r="G84" s="96">
        <f>SUM(C84:F84)</f>
        <v>0</v>
      </c>
    </row>
    <row r="85" spans="1:7" s="76" customFormat="1" ht="24.95" customHeight="1" x14ac:dyDescent="0.2">
      <c r="A85" s="175" t="s">
        <v>42</v>
      </c>
      <c r="B85" s="142" t="s">
        <v>43</v>
      </c>
      <c r="C85" s="110">
        <v>0</v>
      </c>
      <c r="D85" s="113">
        <v>0</v>
      </c>
      <c r="E85" s="96">
        <v>0</v>
      </c>
      <c r="F85" s="96">
        <v>0</v>
      </c>
      <c r="G85" s="96">
        <f>SUM(C85:F85)</f>
        <v>0</v>
      </c>
    </row>
    <row r="86" spans="1:7" s="76" customFormat="1" ht="30.75" customHeight="1" thickBot="1" x14ac:dyDescent="0.3">
      <c r="A86" s="173" t="s">
        <v>159</v>
      </c>
      <c r="B86" s="145" t="s">
        <v>160</v>
      </c>
      <c r="C86" s="112">
        <f>SUM(C87:C91)</f>
        <v>6026.53</v>
      </c>
      <c r="D86" s="112">
        <f>SUM(D87:D91)</f>
        <v>0</v>
      </c>
      <c r="E86" s="112">
        <f>E87+E88+E89+E90+E91</f>
        <v>0</v>
      </c>
      <c r="F86" s="112">
        <f>SUM(F87:F91)</f>
        <v>0</v>
      </c>
      <c r="G86" s="112">
        <f>SUM(G87:G91)</f>
        <v>6026.53</v>
      </c>
    </row>
    <row r="87" spans="1:7" s="76" customFormat="1" ht="24.95" customHeight="1" x14ac:dyDescent="0.2">
      <c r="A87" s="177" t="s">
        <v>281</v>
      </c>
      <c r="B87" s="146" t="s">
        <v>305</v>
      </c>
      <c r="C87" s="96">
        <v>0</v>
      </c>
      <c r="D87" s="113">
        <v>0</v>
      </c>
      <c r="E87" s="195">
        <v>0</v>
      </c>
      <c r="F87" s="110">
        <v>0</v>
      </c>
      <c r="G87" s="96">
        <f>SUM(C87:F87)</f>
        <v>0</v>
      </c>
    </row>
    <row r="88" spans="1:7" s="76" customFormat="1" ht="24.95" customHeight="1" x14ac:dyDescent="0.2">
      <c r="A88" s="175" t="s">
        <v>56</v>
      </c>
      <c r="B88" s="142" t="s">
        <v>57</v>
      </c>
      <c r="C88" s="96">
        <v>2639.93</v>
      </c>
      <c r="D88" s="96">
        <v>0</v>
      </c>
      <c r="E88" s="195">
        <v>0</v>
      </c>
      <c r="F88" s="113">
        <v>0</v>
      </c>
      <c r="G88" s="96">
        <f>SUM(C88:F88)</f>
        <v>2639.93</v>
      </c>
    </row>
    <row r="89" spans="1:7" s="76" customFormat="1" ht="24.95" customHeight="1" x14ac:dyDescent="0.2">
      <c r="A89" s="175" t="s">
        <v>99</v>
      </c>
      <c r="B89" s="142" t="s">
        <v>111</v>
      </c>
      <c r="C89" s="96">
        <v>3386.6</v>
      </c>
      <c r="D89" s="113">
        <v>0</v>
      </c>
      <c r="E89" s="195">
        <v>0</v>
      </c>
      <c r="F89" s="113">
        <v>0</v>
      </c>
      <c r="G89" s="96">
        <f>SUM(C89:F89)</f>
        <v>3386.6</v>
      </c>
    </row>
    <row r="90" spans="1:7" s="76" customFormat="1" ht="24.95" customHeight="1" x14ac:dyDescent="0.2">
      <c r="A90" s="179" t="s">
        <v>303</v>
      </c>
      <c r="B90" s="142" t="s">
        <v>304</v>
      </c>
      <c r="C90" s="96">
        <v>0</v>
      </c>
      <c r="D90" s="96">
        <v>0</v>
      </c>
      <c r="E90" s="110">
        <v>0</v>
      </c>
      <c r="F90" s="113">
        <v>0</v>
      </c>
      <c r="G90" s="96">
        <f>SUM(C90:F90)</f>
        <v>0</v>
      </c>
    </row>
    <row r="91" spans="1:7" s="76" customFormat="1" ht="24.95" customHeight="1" x14ac:dyDescent="0.2">
      <c r="A91" s="175" t="s">
        <v>252</v>
      </c>
      <c r="B91" s="142" t="s">
        <v>253</v>
      </c>
      <c r="C91" s="96">
        <v>0</v>
      </c>
      <c r="D91" s="96">
        <v>0</v>
      </c>
      <c r="E91" s="96">
        <v>0</v>
      </c>
      <c r="F91" s="113">
        <v>0</v>
      </c>
      <c r="G91" s="96">
        <f>SUM(C91:F91)</f>
        <v>0</v>
      </c>
    </row>
    <row r="92" spans="1:7" s="76" customFormat="1" ht="31.5" customHeight="1" thickBot="1" x14ac:dyDescent="0.3">
      <c r="A92" s="173" t="s">
        <v>161</v>
      </c>
      <c r="B92" s="151" t="s">
        <v>162</v>
      </c>
      <c r="C92" s="112">
        <f>C93+C94</f>
        <v>660</v>
      </c>
      <c r="D92" s="112">
        <f>SUM(D93:D94)</f>
        <v>0</v>
      </c>
      <c r="E92" s="112">
        <f>SUM(E93:E94)</f>
        <v>0</v>
      </c>
      <c r="F92" s="112">
        <v>0</v>
      </c>
      <c r="G92" s="112">
        <f>SUM(G93:G94)</f>
        <v>660</v>
      </c>
    </row>
    <row r="93" spans="1:7" s="76" customFormat="1" ht="24.95" customHeight="1" x14ac:dyDescent="0.2">
      <c r="A93" s="175" t="s">
        <v>87</v>
      </c>
      <c r="B93" s="143" t="s">
        <v>312</v>
      </c>
      <c r="C93" s="96">
        <v>660</v>
      </c>
      <c r="D93" s="96">
        <v>0</v>
      </c>
      <c r="E93" s="195">
        <v>0</v>
      </c>
      <c r="F93" s="96">
        <v>0</v>
      </c>
      <c r="G93" s="96">
        <f>SUM(C93:F93)</f>
        <v>660</v>
      </c>
    </row>
    <row r="94" spans="1:7" s="76" customFormat="1" ht="24.95" customHeight="1" x14ac:dyDescent="0.2">
      <c r="A94" s="175" t="s">
        <v>75</v>
      </c>
      <c r="B94" s="143" t="s">
        <v>273</v>
      </c>
      <c r="C94" s="382">
        <v>0</v>
      </c>
      <c r="D94" s="113">
        <v>0</v>
      </c>
      <c r="E94" s="195">
        <v>0</v>
      </c>
      <c r="F94" s="113">
        <v>0</v>
      </c>
      <c r="G94" s="96">
        <f>SUM(C94:F94)</f>
        <v>0</v>
      </c>
    </row>
    <row r="95" spans="1:7" s="76" customFormat="1" ht="24" customHeight="1" thickBot="1" x14ac:dyDescent="0.3">
      <c r="A95" s="173" t="s">
        <v>163</v>
      </c>
      <c r="B95" s="145" t="s">
        <v>164</v>
      </c>
      <c r="C95" s="112">
        <f>C96+C97+C98+C99</f>
        <v>1048.03</v>
      </c>
      <c r="D95" s="112">
        <f>SUM(D96:D99)</f>
        <v>0</v>
      </c>
      <c r="E95" s="112">
        <f>SUM(E96:E99)</f>
        <v>0</v>
      </c>
      <c r="F95" s="112">
        <v>0</v>
      </c>
      <c r="G95" s="112">
        <f>SUM(G96:G99)</f>
        <v>1048.03</v>
      </c>
    </row>
    <row r="96" spans="1:7" s="76" customFormat="1" ht="24.95" customHeight="1" x14ac:dyDescent="0.25">
      <c r="A96" s="179" t="s">
        <v>345</v>
      </c>
      <c r="B96" s="152" t="s">
        <v>348</v>
      </c>
      <c r="C96" s="114">
        <v>0</v>
      </c>
      <c r="D96" s="115">
        <v>0</v>
      </c>
      <c r="E96" s="115">
        <v>0</v>
      </c>
      <c r="F96" s="115">
        <v>0</v>
      </c>
      <c r="G96" s="114">
        <f>C96+D96+E96+F96</f>
        <v>0</v>
      </c>
    </row>
    <row r="97" spans="1:9" s="76" customFormat="1" ht="24.95" customHeight="1" x14ac:dyDescent="0.25">
      <c r="A97" s="175" t="s">
        <v>103</v>
      </c>
      <c r="B97" s="142" t="s">
        <v>264</v>
      </c>
      <c r="C97" s="96">
        <v>0</v>
      </c>
      <c r="D97" s="113">
        <v>0</v>
      </c>
      <c r="E97" s="114">
        <v>0</v>
      </c>
      <c r="F97" s="109">
        <v>0</v>
      </c>
      <c r="G97" s="116">
        <f>SUM(C97:F97)</f>
        <v>0</v>
      </c>
    </row>
    <row r="98" spans="1:9" s="76" customFormat="1" ht="24.95" customHeight="1" x14ac:dyDescent="0.2">
      <c r="A98" s="175" t="s">
        <v>83</v>
      </c>
      <c r="B98" s="142" t="s">
        <v>93</v>
      </c>
      <c r="C98" s="96">
        <v>0</v>
      </c>
      <c r="D98" s="113">
        <v>0</v>
      </c>
      <c r="E98" s="114">
        <v>0</v>
      </c>
      <c r="F98" s="96">
        <v>0</v>
      </c>
      <c r="G98" s="96">
        <f>SUM(C98:F98)</f>
        <v>0</v>
      </c>
    </row>
    <row r="99" spans="1:9" s="76" customFormat="1" ht="24.95" customHeight="1" x14ac:dyDescent="0.2">
      <c r="A99" s="175" t="s">
        <v>58</v>
      </c>
      <c r="B99" s="142" t="s">
        <v>59</v>
      </c>
      <c r="C99" s="222">
        <v>1048.03</v>
      </c>
      <c r="D99" s="91">
        <v>0</v>
      </c>
      <c r="E99" s="195">
        <v>0</v>
      </c>
      <c r="F99" s="96">
        <v>0</v>
      </c>
      <c r="G99" s="96">
        <f>SUM(C99:F99)</f>
        <v>1048.03</v>
      </c>
    </row>
    <row r="100" spans="1:9" s="76" customFormat="1" ht="37.5" customHeight="1" thickBot="1" x14ac:dyDescent="0.3">
      <c r="A100" s="173" t="s">
        <v>166</v>
      </c>
      <c r="B100" s="145" t="s">
        <v>165</v>
      </c>
      <c r="C100" s="112">
        <f>SUM(C101:C103)</f>
        <v>4434.99</v>
      </c>
      <c r="D100" s="112">
        <v>0</v>
      </c>
      <c r="E100" s="112">
        <f>E101+E102+E103+E104</f>
        <v>0</v>
      </c>
      <c r="F100" s="112">
        <f>SUM(F101:F103)</f>
        <v>0</v>
      </c>
      <c r="G100" s="112">
        <f>SUM(G101:G104)</f>
        <v>4434.99</v>
      </c>
    </row>
    <row r="101" spans="1:9" s="76" customFormat="1" ht="26.25" customHeight="1" x14ac:dyDescent="0.2">
      <c r="A101" s="177" t="s">
        <v>101</v>
      </c>
      <c r="B101" s="143" t="s">
        <v>127</v>
      </c>
      <c r="C101" s="96">
        <v>2450</v>
      </c>
      <c r="D101" s="113">
        <v>0</v>
      </c>
      <c r="E101" s="96">
        <v>0</v>
      </c>
      <c r="F101" s="96">
        <v>0</v>
      </c>
      <c r="G101" s="96">
        <f>SUM(C101:F101)</f>
        <v>2450</v>
      </c>
    </row>
    <row r="102" spans="1:9" s="76" customFormat="1" ht="24.95" customHeight="1" x14ac:dyDescent="0.2">
      <c r="A102" s="176" t="s">
        <v>260</v>
      </c>
      <c r="B102" s="143" t="s">
        <v>274</v>
      </c>
      <c r="C102" s="96">
        <v>0</v>
      </c>
      <c r="D102" s="96">
        <v>0</v>
      </c>
      <c r="E102" s="96">
        <v>0</v>
      </c>
      <c r="F102" s="96">
        <v>0</v>
      </c>
      <c r="G102" s="96">
        <f>SUM(C102:F102)</f>
        <v>0</v>
      </c>
    </row>
    <row r="103" spans="1:9" s="76" customFormat="1" ht="24.95" customHeight="1" x14ac:dyDescent="0.2">
      <c r="A103" s="175" t="s">
        <v>70</v>
      </c>
      <c r="B103" s="143" t="s">
        <v>88</v>
      </c>
      <c r="C103" s="386">
        <v>1984.99</v>
      </c>
      <c r="D103" s="91">
        <v>0</v>
      </c>
      <c r="E103" s="195">
        <v>0</v>
      </c>
      <c r="F103" s="96">
        <v>0</v>
      </c>
      <c r="G103" s="96">
        <f>SUM(C103:F103)</f>
        <v>1984.99</v>
      </c>
    </row>
    <row r="104" spans="1:9" s="76" customFormat="1" ht="24.95" customHeight="1" x14ac:dyDescent="0.2">
      <c r="A104" s="175" t="s">
        <v>419</v>
      </c>
      <c r="B104" s="143" t="s">
        <v>424</v>
      </c>
      <c r="C104" s="116">
        <v>0</v>
      </c>
      <c r="D104" s="223">
        <v>0</v>
      </c>
      <c r="E104" s="195">
        <v>0</v>
      </c>
      <c r="F104" s="116">
        <v>0</v>
      </c>
      <c r="G104" s="116">
        <f>SUM(C104:F104)</f>
        <v>0</v>
      </c>
    </row>
    <row r="105" spans="1:9" s="76" customFormat="1" ht="36.75" customHeight="1" thickBot="1" x14ac:dyDescent="0.3">
      <c r="A105" s="173" t="s">
        <v>167</v>
      </c>
      <c r="B105" s="145" t="s">
        <v>168</v>
      </c>
      <c r="C105" s="112">
        <f>SUM(C106:C107)</f>
        <v>20703.440000000002</v>
      </c>
      <c r="D105" s="112">
        <v>0</v>
      </c>
      <c r="E105" s="112">
        <f>E106+E107</f>
        <v>0</v>
      </c>
      <c r="F105" s="112">
        <f>SUM(F106:F107)</f>
        <v>0</v>
      </c>
      <c r="G105" s="112">
        <f>SUM(G106:G107)</f>
        <v>20703.440000000002</v>
      </c>
    </row>
    <row r="106" spans="1:9" s="76" customFormat="1" ht="24.95" customHeight="1" x14ac:dyDescent="0.2">
      <c r="A106" s="175" t="s">
        <v>54</v>
      </c>
      <c r="B106" s="142" t="s">
        <v>22</v>
      </c>
      <c r="C106" s="394">
        <v>18018.2</v>
      </c>
      <c r="D106" s="113">
        <v>0</v>
      </c>
      <c r="E106" s="350">
        <v>0</v>
      </c>
      <c r="F106" s="113">
        <v>0</v>
      </c>
      <c r="G106" s="110">
        <f>SUM(C106:F106)</f>
        <v>18018.2</v>
      </c>
    </row>
    <row r="107" spans="1:9" s="76" customFormat="1" ht="24.95" customHeight="1" x14ac:dyDescent="0.2">
      <c r="A107" s="175" t="s">
        <v>77</v>
      </c>
      <c r="B107" s="142" t="s">
        <v>112</v>
      </c>
      <c r="C107" s="245">
        <v>2685.24</v>
      </c>
      <c r="D107" s="96">
        <v>0</v>
      </c>
      <c r="E107" s="350">
        <v>0</v>
      </c>
      <c r="F107" s="113">
        <v>0</v>
      </c>
      <c r="G107" s="110">
        <f>SUM(C107:F107)</f>
        <v>2685.24</v>
      </c>
    </row>
    <row r="108" spans="1:9" s="76" customFormat="1" ht="44.25" customHeight="1" thickBot="1" x14ac:dyDescent="0.3">
      <c r="A108" s="173" t="s">
        <v>169</v>
      </c>
      <c r="B108" s="145" t="s">
        <v>170</v>
      </c>
      <c r="C108" s="112">
        <f>+C109</f>
        <v>0</v>
      </c>
      <c r="D108" s="112">
        <v>0</v>
      </c>
      <c r="E108" s="112">
        <v>0</v>
      </c>
      <c r="F108" s="112">
        <v>0</v>
      </c>
      <c r="G108" s="112">
        <v>0</v>
      </c>
    </row>
    <row r="109" spans="1:9" s="76" customFormat="1" ht="36" customHeight="1" thickBot="1" x14ac:dyDescent="0.3">
      <c r="A109" s="179" t="s">
        <v>342</v>
      </c>
      <c r="B109" s="153" t="s">
        <v>343</v>
      </c>
      <c r="C109" s="112">
        <v>0</v>
      </c>
      <c r="D109" s="112">
        <v>0</v>
      </c>
      <c r="E109" s="112">
        <v>0</v>
      </c>
      <c r="F109" s="112"/>
      <c r="G109" s="126"/>
    </row>
    <row r="110" spans="1:9" s="76" customFormat="1" ht="30" customHeight="1" thickBot="1" x14ac:dyDescent="0.3">
      <c r="A110" s="173" t="s">
        <v>171</v>
      </c>
      <c r="B110" s="151" t="s">
        <v>172</v>
      </c>
      <c r="C110" s="112">
        <f>SUM(C111:C118)</f>
        <v>53882.58</v>
      </c>
      <c r="D110" s="112">
        <v>0</v>
      </c>
      <c r="E110" s="112">
        <f>SUM(E111:E118)</f>
        <v>863229</v>
      </c>
      <c r="F110" s="112">
        <f>SUM(F113:F118)</f>
        <v>0</v>
      </c>
      <c r="G110" s="112">
        <f>SUM(G111:G118)</f>
        <v>917111.58000000007</v>
      </c>
    </row>
    <row r="111" spans="1:9" s="76" customFormat="1" ht="24.95" customHeight="1" x14ac:dyDescent="0.25">
      <c r="A111" s="175" t="s">
        <v>60</v>
      </c>
      <c r="B111" s="142" t="str">
        <f>[1]Hoja1!$C$322</f>
        <v xml:space="preserve"> Material para limpieza </v>
      </c>
      <c r="C111" s="119">
        <v>8778.69</v>
      </c>
      <c r="D111" s="109">
        <v>0</v>
      </c>
      <c r="E111" s="350">
        <v>0</v>
      </c>
      <c r="F111" s="109">
        <v>0</v>
      </c>
      <c r="G111" s="110">
        <f>SUM(C111:F111)</f>
        <v>8778.69</v>
      </c>
      <c r="H111" s="166"/>
      <c r="I111" s="49"/>
    </row>
    <row r="112" spans="1:9" s="76" customFormat="1" ht="36" customHeight="1" x14ac:dyDescent="0.25">
      <c r="A112" s="175" t="s">
        <v>84</v>
      </c>
      <c r="B112" s="143" t="str">
        <f>[1]Hoja1!$C$324</f>
        <v xml:space="preserve"> Útiles de escritorio, oficina, informática y de enseñanza </v>
      </c>
      <c r="C112" s="119">
        <v>11354</v>
      </c>
      <c r="D112" s="116">
        <v>0</v>
      </c>
      <c r="E112" s="195">
        <v>0</v>
      </c>
      <c r="F112" s="109">
        <v>0</v>
      </c>
      <c r="G112" s="110">
        <f>SUM(C112:F112)</f>
        <v>11354</v>
      </c>
      <c r="H112" s="166"/>
      <c r="I112" s="49"/>
    </row>
    <row r="113" spans="1:9" s="76" customFormat="1" ht="24.95" customHeight="1" x14ac:dyDescent="0.25">
      <c r="A113" s="175" t="s">
        <v>261</v>
      </c>
      <c r="B113" s="142" t="s">
        <v>269</v>
      </c>
      <c r="C113" s="119">
        <v>0</v>
      </c>
      <c r="D113" s="113">
        <v>0</v>
      </c>
      <c r="E113" s="391">
        <v>793255</v>
      </c>
      <c r="F113" s="109">
        <v>0</v>
      </c>
      <c r="G113" s="110">
        <f>SUM(C113:F113)</f>
        <v>793255</v>
      </c>
      <c r="H113" s="166"/>
      <c r="I113" s="49"/>
    </row>
    <row r="114" spans="1:9" s="76" customFormat="1" ht="24.95" customHeight="1" x14ac:dyDescent="0.25">
      <c r="A114" s="176" t="s">
        <v>262</v>
      </c>
      <c r="B114" s="142" t="s">
        <v>265</v>
      </c>
      <c r="C114" s="119">
        <v>5360.68</v>
      </c>
      <c r="D114" s="96">
        <v>0</v>
      </c>
      <c r="E114" s="391">
        <v>0</v>
      </c>
      <c r="F114" s="109">
        <v>0</v>
      </c>
      <c r="G114" s="110">
        <f>SUM(C114:F114)</f>
        <v>5360.68</v>
      </c>
      <c r="H114" s="166"/>
      <c r="I114" s="49"/>
    </row>
    <row r="115" spans="1:9" s="76" customFormat="1" ht="24.95" customHeight="1" x14ac:dyDescent="0.25">
      <c r="A115" s="175" t="s">
        <v>71</v>
      </c>
      <c r="B115" s="142" t="s">
        <v>89</v>
      </c>
      <c r="C115" s="119">
        <v>11417.79</v>
      </c>
      <c r="D115" s="96">
        <v>0</v>
      </c>
      <c r="E115" s="391">
        <v>0</v>
      </c>
      <c r="F115" s="109">
        <v>0</v>
      </c>
      <c r="G115" s="110">
        <f>SUM(C115:F115)</f>
        <v>11417.79</v>
      </c>
      <c r="H115" s="166"/>
      <c r="I115" s="49"/>
    </row>
    <row r="116" spans="1:9" s="76" customFormat="1" ht="24.95" customHeight="1" x14ac:dyDescent="0.25">
      <c r="A116" s="176" t="s">
        <v>320</v>
      </c>
      <c r="B116" s="142" t="s">
        <v>321</v>
      </c>
      <c r="C116" s="96">
        <v>0</v>
      </c>
      <c r="D116" s="96">
        <v>0</v>
      </c>
      <c r="E116" s="391">
        <v>0</v>
      </c>
      <c r="F116" s="109">
        <v>0</v>
      </c>
      <c r="G116" s="110">
        <f t="shared" ref="G116:G118" si="7">SUM(C116:F116)</f>
        <v>0</v>
      </c>
      <c r="H116" s="166"/>
      <c r="I116" s="49"/>
    </row>
    <row r="117" spans="1:9" s="76" customFormat="1" ht="24.95" customHeight="1" x14ac:dyDescent="0.25">
      <c r="A117" s="175" t="s">
        <v>52</v>
      </c>
      <c r="B117" s="142" t="s">
        <v>53</v>
      </c>
      <c r="C117" s="119">
        <v>13315</v>
      </c>
      <c r="D117" s="113">
        <v>0</v>
      </c>
      <c r="E117" s="391">
        <v>69974</v>
      </c>
      <c r="F117" s="109">
        <v>0</v>
      </c>
      <c r="G117" s="110">
        <f t="shared" si="7"/>
        <v>83289</v>
      </c>
      <c r="H117" s="166"/>
      <c r="I117" s="49"/>
    </row>
    <row r="118" spans="1:9" s="76" customFormat="1" ht="38.25" customHeight="1" x14ac:dyDescent="0.25">
      <c r="A118" s="175" t="s">
        <v>61</v>
      </c>
      <c r="B118" s="143" t="s">
        <v>62</v>
      </c>
      <c r="C118" s="119">
        <v>3656.42</v>
      </c>
      <c r="D118" s="96">
        <v>0</v>
      </c>
      <c r="E118" s="391">
        <v>0</v>
      </c>
      <c r="F118" s="109">
        <v>0</v>
      </c>
      <c r="G118" s="110">
        <f t="shared" si="7"/>
        <v>3656.42</v>
      </c>
    </row>
    <row r="119" spans="1:9" s="76" customFormat="1" ht="27.75" customHeight="1" thickBot="1" x14ac:dyDescent="0.3">
      <c r="A119" s="184" t="s">
        <v>173</v>
      </c>
      <c r="B119" s="150" t="s">
        <v>174</v>
      </c>
      <c r="C119" s="124">
        <f>C120+C122+C124+C125+C126+C127+C129+C130</f>
        <v>1788138</v>
      </c>
      <c r="D119" s="117">
        <f>D120+D121+D122+D124+D125+D126</f>
        <v>1982102.8</v>
      </c>
      <c r="E119" s="124">
        <f>+E120</f>
        <v>0</v>
      </c>
      <c r="F119" s="124">
        <f>+F120</f>
        <v>0</v>
      </c>
      <c r="G119" s="124">
        <f>SUM(C119:F119)</f>
        <v>3770240.8</v>
      </c>
    </row>
    <row r="120" spans="1:9" s="76" customFormat="1" ht="37.5" customHeight="1" thickBot="1" x14ac:dyDescent="0.3">
      <c r="A120" s="175" t="s">
        <v>175</v>
      </c>
      <c r="B120" s="154" t="s">
        <v>411</v>
      </c>
      <c r="C120" s="125">
        <f>C121</f>
        <v>150000</v>
      </c>
      <c r="D120" s="126">
        <v>0</v>
      </c>
      <c r="E120" s="125">
        <f>+E121+E127+E130</f>
        <v>0</v>
      </c>
      <c r="F120" s="125">
        <f>+F121+F130</f>
        <v>0</v>
      </c>
      <c r="G120" s="125">
        <f>C120+D120+E120</f>
        <v>150000</v>
      </c>
    </row>
    <row r="121" spans="1:9" s="76" customFormat="1" ht="33.75" customHeight="1" x14ac:dyDescent="0.2">
      <c r="A121" s="179" t="s">
        <v>294</v>
      </c>
      <c r="B121" s="143" t="s">
        <v>302</v>
      </c>
      <c r="C121" s="96">
        <v>150000</v>
      </c>
      <c r="D121" s="113">
        <v>0</v>
      </c>
      <c r="E121" s="110">
        <v>0</v>
      </c>
      <c r="F121" s="96">
        <v>0</v>
      </c>
      <c r="G121" s="127">
        <f>+C121+D121+E121+F121</f>
        <v>150000</v>
      </c>
    </row>
    <row r="122" spans="1:9" s="76" customFormat="1" ht="34.5" customHeight="1" x14ac:dyDescent="0.25">
      <c r="A122" s="173" t="s">
        <v>176</v>
      </c>
      <c r="B122" s="155" t="s">
        <v>297</v>
      </c>
      <c r="C122" s="505">
        <f>C123</f>
        <v>1638138</v>
      </c>
      <c r="D122" s="500">
        <f>D123</f>
        <v>1982102.8</v>
      </c>
      <c r="E122" s="110">
        <f>E123</f>
        <v>0</v>
      </c>
      <c r="F122" s="96">
        <f>F123</f>
        <v>0</v>
      </c>
      <c r="G122" s="127">
        <f>D122+E122+F122</f>
        <v>1982102.8</v>
      </c>
      <c r="H122" s="77"/>
    </row>
    <row r="123" spans="1:9" s="76" customFormat="1" ht="34.5" customHeight="1" x14ac:dyDescent="0.2">
      <c r="A123" s="506" t="s">
        <v>995</v>
      </c>
      <c r="B123" s="143" t="s">
        <v>297</v>
      </c>
      <c r="C123" s="113">
        <v>1638138</v>
      </c>
      <c r="D123" s="113">
        <v>1982102.8</v>
      </c>
      <c r="E123" s="110">
        <v>0</v>
      </c>
      <c r="F123" s="96">
        <v>0</v>
      </c>
      <c r="G123" s="127">
        <f>D123+E123+F123</f>
        <v>1982102.8</v>
      </c>
    </row>
    <row r="124" spans="1:9" s="76" customFormat="1" ht="33.75" customHeight="1" x14ac:dyDescent="0.25">
      <c r="A124" s="173" t="s">
        <v>177</v>
      </c>
      <c r="B124" s="143" t="s">
        <v>298</v>
      </c>
      <c r="C124" s="110">
        <v>0</v>
      </c>
      <c r="D124" s="113">
        <v>0</v>
      </c>
      <c r="E124" s="110">
        <v>0</v>
      </c>
      <c r="F124" s="96">
        <v>0</v>
      </c>
      <c r="G124" s="127">
        <f t="shared" ref="G124:G135" si="8">+C124+D124+E124+F124</f>
        <v>0</v>
      </c>
    </row>
    <row r="125" spans="1:9" s="76" customFormat="1" ht="33.75" customHeight="1" x14ac:dyDescent="0.25">
      <c r="A125" s="173" t="s">
        <v>178</v>
      </c>
      <c r="B125" s="143" t="s">
        <v>299</v>
      </c>
      <c r="C125" s="110">
        <v>0</v>
      </c>
      <c r="D125" s="113">
        <v>0</v>
      </c>
      <c r="E125" s="110">
        <v>0</v>
      </c>
      <c r="F125" s="96">
        <v>0</v>
      </c>
      <c r="G125" s="127">
        <f>+C125+D125+E125+F125</f>
        <v>0</v>
      </c>
    </row>
    <row r="126" spans="1:9" s="76" customFormat="1" ht="33.75" customHeight="1" x14ac:dyDescent="0.25">
      <c r="A126" s="173" t="s">
        <v>179</v>
      </c>
      <c r="B126" s="143" t="s">
        <v>300</v>
      </c>
      <c r="C126" s="110">
        <v>0</v>
      </c>
      <c r="D126" s="113">
        <v>0</v>
      </c>
      <c r="E126" s="110">
        <v>0</v>
      </c>
      <c r="F126" s="96">
        <v>0</v>
      </c>
      <c r="G126" s="127">
        <f t="shared" si="8"/>
        <v>0</v>
      </c>
    </row>
    <row r="127" spans="1:9" s="76" customFormat="1" ht="27" customHeight="1" x14ac:dyDescent="0.25">
      <c r="A127" s="185" t="s">
        <v>349</v>
      </c>
      <c r="B127" s="155" t="s">
        <v>350</v>
      </c>
      <c r="C127" s="110">
        <f>C128</f>
        <v>0</v>
      </c>
      <c r="D127" s="96">
        <f>D128</f>
        <v>0</v>
      </c>
      <c r="E127" s="110">
        <f>E128</f>
        <v>0</v>
      </c>
      <c r="F127" s="96">
        <f>F128</f>
        <v>0</v>
      </c>
      <c r="G127" s="127">
        <f>C127+D127+E127+F127</f>
        <v>0</v>
      </c>
    </row>
    <row r="128" spans="1:9" s="76" customFormat="1" ht="25.5" customHeight="1" x14ac:dyDescent="0.2">
      <c r="A128" s="186" t="s">
        <v>351</v>
      </c>
      <c r="B128" s="156" t="s">
        <v>352</v>
      </c>
      <c r="C128" s="110">
        <v>0</v>
      </c>
      <c r="D128" s="113">
        <v>0</v>
      </c>
      <c r="E128" s="110">
        <v>0</v>
      </c>
      <c r="F128" s="96">
        <v>0</v>
      </c>
      <c r="G128" s="127">
        <v>0</v>
      </c>
    </row>
    <row r="129" spans="1:8" s="79" customFormat="1" ht="33.75" customHeight="1" x14ac:dyDescent="0.25">
      <c r="A129" s="173" t="s">
        <v>180</v>
      </c>
      <c r="B129" s="143" t="s">
        <v>301</v>
      </c>
      <c r="C129" s="110">
        <v>0</v>
      </c>
      <c r="D129" s="113">
        <v>0</v>
      </c>
      <c r="E129" s="110">
        <v>0</v>
      </c>
      <c r="F129" s="96">
        <v>0</v>
      </c>
      <c r="G129" s="127">
        <f t="shared" si="8"/>
        <v>0</v>
      </c>
    </row>
    <row r="130" spans="1:8" s="76" customFormat="1" ht="43.5" customHeight="1" thickBot="1" x14ac:dyDescent="0.3">
      <c r="A130" s="173" t="s">
        <v>256</v>
      </c>
      <c r="B130" s="155" t="s">
        <v>245</v>
      </c>
      <c r="C130" s="128"/>
      <c r="D130" s="227">
        <f>D131</f>
        <v>0</v>
      </c>
      <c r="E130" s="128">
        <f>E131</f>
        <v>0</v>
      </c>
      <c r="F130" s="121">
        <v>0</v>
      </c>
      <c r="G130" s="128">
        <f>SUM(C130:F130)</f>
        <v>0</v>
      </c>
    </row>
    <row r="131" spans="1:8" s="76" customFormat="1" ht="33.75" customHeight="1" x14ac:dyDescent="0.2">
      <c r="A131" s="175" t="s">
        <v>254</v>
      </c>
      <c r="B131" s="143" t="s">
        <v>255</v>
      </c>
      <c r="C131" s="96"/>
      <c r="D131" s="224">
        <v>0</v>
      </c>
      <c r="E131" s="111">
        <v>0</v>
      </c>
      <c r="F131" s="111">
        <v>0</v>
      </c>
      <c r="G131" s="127">
        <f>SUM(C131:F131)</f>
        <v>0</v>
      </c>
    </row>
    <row r="132" spans="1:8" s="76" customFormat="1" ht="32.25" customHeight="1" thickBot="1" x14ac:dyDescent="0.3">
      <c r="A132" s="184" t="s">
        <v>181</v>
      </c>
      <c r="B132" s="150" t="s">
        <v>189</v>
      </c>
      <c r="C132" s="124">
        <f>C133</f>
        <v>0</v>
      </c>
      <c r="D132" s="124">
        <f>SUM(D133:D140)</f>
        <v>0</v>
      </c>
      <c r="E132" s="124">
        <f>SUM(E133:E140)</f>
        <v>0</v>
      </c>
      <c r="F132" s="124">
        <f>SUM(F133:F140)</f>
        <v>0</v>
      </c>
      <c r="G132" s="129">
        <f>G133+G135+G136+G137+G138+G139+G140</f>
        <v>0</v>
      </c>
    </row>
    <row r="133" spans="1:8" s="76" customFormat="1" ht="36" customHeight="1" x14ac:dyDescent="0.25">
      <c r="A133" s="173" t="s">
        <v>182</v>
      </c>
      <c r="B133" s="143" t="s">
        <v>412</v>
      </c>
      <c r="C133" s="110">
        <v>0</v>
      </c>
      <c r="D133" s="96">
        <v>0</v>
      </c>
      <c r="E133" s="110">
        <v>0</v>
      </c>
      <c r="F133" s="110">
        <v>0</v>
      </c>
      <c r="G133" s="127">
        <f t="shared" si="8"/>
        <v>0</v>
      </c>
    </row>
    <row r="134" spans="1:8" s="76" customFormat="1" ht="36" customHeight="1" x14ac:dyDescent="0.2">
      <c r="A134" s="176" t="s">
        <v>427</v>
      </c>
      <c r="B134" s="143" t="s">
        <v>289</v>
      </c>
      <c r="C134" s="96">
        <v>0</v>
      </c>
      <c r="D134" s="96">
        <v>0</v>
      </c>
      <c r="E134" s="96">
        <v>0</v>
      </c>
      <c r="F134" s="110">
        <v>0</v>
      </c>
      <c r="G134" s="127">
        <f>+C134+D134+E134+F134</f>
        <v>0</v>
      </c>
    </row>
    <row r="135" spans="1:8" s="76" customFormat="1" ht="36" customHeight="1" x14ac:dyDescent="0.2">
      <c r="A135" s="175" t="s">
        <v>183</v>
      </c>
      <c r="B135" s="143" t="s">
        <v>413</v>
      </c>
      <c r="C135" s="110">
        <v>0</v>
      </c>
      <c r="D135" s="96">
        <v>0</v>
      </c>
      <c r="E135" s="110">
        <v>0</v>
      </c>
      <c r="F135" s="110">
        <v>0</v>
      </c>
      <c r="G135" s="127">
        <f t="shared" si="8"/>
        <v>0</v>
      </c>
    </row>
    <row r="136" spans="1:8" s="76" customFormat="1" ht="36" customHeight="1" x14ac:dyDescent="0.2">
      <c r="A136" s="175" t="s">
        <v>184</v>
      </c>
      <c r="B136" s="143" t="s">
        <v>414</v>
      </c>
      <c r="C136" s="110">
        <v>0</v>
      </c>
      <c r="D136" s="96">
        <v>0</v>
      </c>
      <c r="E136" s="110">
        <v>0</v>
      </c>
      <c r="F136" s="110">
        <v>0</v>
      </c>
      <c r="G136" s="110">
        <v>0</v>
      </c>
    </row>
    <row r="137" spans="1:8" s="76" customFormat="1" ht="36" customHeight="1" x14ac:dyDescent="0.2">
      <c r="A137" s="175" t="s">
        <v>185</v>
      </c>
      <c r="B137" s="143" t="s">
        <v>415</v>
      </c>
      <c r="C137" s="110">
        <v>0</v>
      </c>
      <c r="D137" s="96">
        <v>0</v>
      </c>
      <c r="E137" s="110">
        <v>0</v>
      </c>
      <c r="F137" s="110">
        <v>0</v>
      </c>
      <c r="G137" s="110">
        <v>0</v>
      </c>
    </row>
    <row r="138" spans="1:8" s="76" customFormat="1" ht="36" customHeight="1" x14ac:dyDescent="0.2">
      <c r="A138" s="175" t="s">
        <v>186</v>
      </c>
      <c r="B138" s="143" t="s">
        <v>416</v>
      </c>
      <c r="C138" s="110">
        <v>0</v>
      </c>
      <c r="D138" s="96">
        <v>0</v>
      </c>
      <c r="E138" s="110">
        <v>0</v>
      </c>
      <c r="F138" s="110">
        <v>0</v>
      </c>
      <c r="G138" s="110">
        <v>0</v>
      </c>
    </row>
    <row r="139" spans="1:8" s="76" customFormat="1" ht="36" customHeight="1" x14ac:dyDescent="0.2">
      <c r="A139" s="175" t="s">
        <v>187</v>
      </c>
      <c r="B139" s="143" t="s">
        <v>417</v>
      </c>
      <c r="C139" s="110">
        <v>0</v>
      </c>
      <c r="D139" s="96">
        <v>0</v>
      </c>
      <c r="E139" s="110">
        <v>0</v>
      </c>
      <c r="F139" s="110">
        <v>0</v>
      </c>
      <c r="G139" s="110">
        <v>0</v>
      </c>
    </row>
    <row r="140" spans="1:8" s="76" customFormat="1" ht="36" customHeight="1" x14ac:dyDescent="0.2">
      <c r="A140" s="175" t="s">
        <v>188</v>
      </c>
      <c r="B140" s="143" t="s">
        <v>418</v>
      </c>
      <c r="C140" s="110">
        <v>0</v>
      </c>
      <c r="D140" s="96">
        <v>0</v>
      </c>
      <c r="E140" s="110">
        <v>0</v>
      </c>
      <c r="F140" s="110">
        <v>0</v>
      </c>
      <c r="G140" s="110">
        <v>0</v>
      </c>
    </row>
    <row r="141" spans="1:8" s="76" customFormat="1" ht="29.25" customHeight="1" thickBot="1" x14ac:dyDescent="0.3">
      <c r="A141" s="184" t="s">
        <v>190</v>
      </c>
      <c r="B141" s="157" t="s">
        <v>97</v>
      </c>
      <c r="C141" s="129"/>
      <c r="D141" s="117">
        <v>0</v>
      </c>
      <c r="E141" s="129">
        <f>E142+E147+E151+E155+E158+E166</f>
        <v>545141.78</v>
      </c>
      <c r="F141" s="130">
        <v>0</v>
      </c>
      <c r="G141" s="129">
        <f>SUM(C141:F141)</f>
        <v>545141.78</v>
      </c>
      <c r="H141" s="52"/>
    </row>
    <row r="142" spans="1:8" s="76" customFormat="1" ht="24.95" customHeight="1" x14ac:dyDescent="0.25">
      <c r="A142" s="173" t="s">
        <v>192</v>
      </c>
      <c r="B142" s="151" t="s">
        <v>191</v>
      </c>
      <c r="C142" s="131">
        <f>C143+C144+C145+C146</f>
        <v>0</v>
      </c>
      <c r="D142" s="131">
        <f>SUM(D143:D146)</f>
        <v>0</v>
      </c>
      <c r="E142" s="131">
        <f>E143+E144+E145+E146</f>
        <v>0</v>
      </c>
      <c r="F142" s="127">
        <v>0</v>
      </c>
      <c r="G142" s="131">
        <f>SUM(G143:G146)</f>
        <v>0</v>
      </c>
      <c r="H142" s="77"/>
    </row>
    <row r="143" spans="1:8" s="76" customFormat="1" ht="24.95" customHeight="1" x14ac:dyDescent="0.25">
      <c r="A143" s="175" t="s">
        <v>105</v>
      </c>
      <c r="B143" s="143" t="s">
        <v>113</v>
      </c>
      <c r="C143" s="131">
        <v>0</v>
      </c>
      <c r="D143" s="131">
        <v>0</v>
      </c>
      <c r="E143" s="131">
        <v>0</v>
      </c>
      <c r="F143" s="110">
        <v>0</v>
      </c>
      <c r="G143" s="96">
        <f>SUM(C143:F143)</f>
        <v>0</v>
      </c>
    </row>
    <row r="144" spans="1:8" s="76" customFormat="1" ht="24.95" customHeight="1" x14ac:dyDescent="0.25">
      <c r="A144" s="175" t="s">
        <v>295</v>
      </c>
      <c r="B144" s="143" t="s">
        <v>296</v>
      </c>
      <c r="C144" s="131">
        <f t="shared" ref="C144" si="9">SUM(C145:C149)</f>
        <v>0</v>
      </c>
      <c r="D144" s="131">
        <v>0</v>
      </c>
      <c r="E144" s="131">
        <v>0</v>
      </c>
      <c r="F144" s="110">
        <v>0</v>
      </c>
      <c r="G144" s="96">
        <f>SUM(C144:F144)</f>
        <v>0</v>
      </c>
    </row>
    <row r="145" spans="1:7" s="76" customFormat="1" ht="35.25" customHeight="1" x14ac:dyDescent="0.25">
      <c r="A145" s="176" t="s">
        <v>114</v>
      </c>
      <c r="B145" s="143" t="s">
        <v>315</v>
      </c>
      <c r="C145" s="131">
        <f>SUM(C146:C151)</f>
        <v>0</v>
      </c>
      <c r="D145" s="131">
        <v>0</v>
      </c>
      <c r="E145" s="195">
        <v>0</v>
      </c>
      <c r="F145" s="110">
        <v>0</v>
      </c>
      <c r="G145" s="96">
        <f>SUM(C145:F145)</f>
        <v>0</v>
      </c>
    </row>
    <row r="146" spans="1:7" s="76" customFormat="1" ht="24.95" customHeight="1" x14ac:dyDescent="0.25">
      <c r="A146" s="176" t="s">
        <v>263</v>
      </c>
      <c r="B146" s="143" t="s">
        <v>266</v>
      </c>
      <c r="C146" s="131">
        <f>SUM(C147:C152)</f>
        <v>0</v>
      </c>
      <c r="D146" s="131">
        <v>0</v>
      </c>
      <c r="E146" s="131">
        <v>0</v>
      </c>
      <c r="F146" s="131">
        <f>SUM(F147:F151)</f>
        <v>0</v>
      </c>
      <c r="G146" s="96">
        <f>SUM(C146:F146)</f>
        <v>0</v>
      </c>
    </row>
    <row r="147" spans="1:7" s="79" customFormat="1" ht="37.5" customHeight="1" x14ac:dyDescent="0.25">
      <c r="A147" s="173" t="s">
        <v>193</v>
      </c>
      <c r="B147" s="145" t="s">
        <v>194</v>
      </c>
      <c r="C147" s="115">
        <f>SUM(C148:C149)</f>
        <v>0</v>
      </c>
      <c r="D147" s="115">
        <f>SUM(D149:D155)</f>
        <v>0</v>
      </c>
      <c r="E147" s="131">
        <f>E148+E149+E150</f>
        <v>0</v>
      </c>
      <c r="F147" s="115">
        <f>SUM(F149:F152)</f>
        <v>0</v>
      </c>
      <c r="G147" s="118"/>
    </row>
    <row r="148" spans="1:7" s="79" customFormat="1" ht="24.95" customHeight="1" x14ac:dyDescent="0.25">
      <c r="A148" s="179" t="s">
        <v>406</v>
      </c>
      <c r="B148" s="152" t="s">
        <v>380</v>
      </c>
      <c r="C148" s="118">
        <v>0</v>
      </c>
      <c r="D148" s="118">
        <v>0</v>
      </c>
      <c r="E148" s="118">
        <v>0</v>
      </c>
      <c r="F148" s="118">
        <v>0</v>
      </c>
      <c r="G148" s="118">
        <v>0</v>
      </c>
    </row>
    <row r="149" spans="1:7" s="79" customFormat="1" ht="24.95" customHeight="1" x14ac:dyDescent="0.25">
      <c r="A149" s="179" t="s">
        <v>407</v>
      </c>
      <c r="B149" s="152" t="s">
        <v>357</v>
      </c>
      <c r="C149" s="118">
        <f>SUM(C151:C156)</f>
        <v>0</v>
      </c>
      <c r="D149" s="118">
        <v>0</v>
      </c>
      <c r="E149" s="90">
        <v>0</v>
      </c>
      <c r="F149" s="118">
        <f>SUM(F151:F155)</f>
        <v>0</v>
      </c>
      <c r="G149" s="96">
        <f>SUM(C149:F149)</f>
        <v>0</v>
      </c>
    </row>
    <row r="150" spans="1:7" s="79" customFormat="1" ht="24.95" customHeight="1" x14ac:dyDescent="0.25">
      <c r="A150" s="179" t="s">
        <v>388</v>
      </c>
      <c r="B150" s="152" t="s">
        <v>422</v>
      </c>
      <c r="C150" s="118">
        <v>0</v>
      </c>
      <c r="D150" s="118">
        <v>0</v>
      </c>
      <c r="E150" s="90">
        <v>0</v>
      </c>
      <c r="F150" s="118">
        <f>SUM(F152:F156)</f>
        <v>0</v>
      </c>
      <c r="G150" s="96"/>
    </row>
    <row r="151" spans="1:7" s="76" customFormat="1" ht="33.75" customHeight="1" x14ac:dyDescent="0.25">
      <c r="A151" s="173" t="s">
        <v>195</v>
      </c>
      <c r="B151" s="145" t="s">
        <v>196</v>
      </c>
      <c r="C151" s="118">
        <f>SUM(C152:C153)</f>
        <v>0</v>
      </c>
      <c r="D151" s="118">
        <f>SUM(D152:D153)</f>
        <v>0</v>
      </c>
      <c r="E151" s="118">
        <f>E152+E153+E154</f>
        <v>0</v>
      </c>
      <c r="F151" s="118">
        <f>SUM(F152:F152)</f>
        <v>0</v>
      </c>
      <c r="G151" s="118">
        <f>SUM(C151:F151)</f>
        <v>0</v>
      </c>
    </row>
    <row r="152" spans="1:7" s="76" customFormat="1" ht="24.95" customHeight="1" x14ac:dyDescent="0.25">
      <c r="A152" s="175" t="s">
        <v>115</v>
      </c>
      <c r="B152" s="142" t="s">
        <v>116</v>
      </c>
      <c r="C152" s="111">
        <v>0</v>
      </c>
      <c r="D152" s="111">
        <v>0</v>
      </c>
      <c r="E152" s="132">
        <v>0</v>
      </c>
      <c r="F152" s="118">
        <f t="shared" ref="F152:F154" si="10">SUM(F153:F153)</f>
        <v>0</v>
      </c>
      <c r="G152" s="111">
        <f>C152+D152+E152+F152</f>
        <v>0</v>
      </c>
    </row>
    <row r="153" spans="1:7" s="76" customFormat="1" ht="24.95" customHeight="1" x14ac:dyDescent="0.25">
      <c r="A153" s="175" t="s">
        <v>353</v>
      </c>
      <c r="B153" s="142" t="s">
        <v>354</v>
      </c>
      <c r="C153" s="114">
        <v>0</v>
      </c>
      <c r="D153" s="114">
        <v>0</v>
      </c>
      <c r="E153" s="120">
        <v>0</v>
      </c>
      <c r="F153" s="118">
        <f t="shared" si="10"/>
        <v>0</v>
      </c>
      <c r="G153" s="96">
        <f>C153+D153+E153+F153</f>
        <v>0</v>
      </c>
    </row>
    <row r="154" spans="1:7" s="76" customFormat="1" ht="26.25" customHeight="1" x14ac:dyDescent="0.25">
      <c r="A154" s="175" t="s">
        <v>369</v>
      </c>
      <c r="B154" s="143" t="s">
        <v>370</v>
      </c>
      <c r="C154" s="116">
        <v>0</v>
      </c>
      <c r="D154" s="116">
        <v>0</v>
      </c>
      <c r="E154" s="133">
        <v>0</v>
      </c>
      <c r="F154" s="118">
        <f t="shared" si="10"/>
        <v>0</v>
      </c>
      <c r="G154" s="116">
        <f>SUM(C154:F154)</f>
        <v>0</v>
      </c>
    </row>
    <row r="155" spans="1:7" s="76" customFormat="1" ht="43.5" customHeight="1" thickBot="1" x14ac:dyDescent="0.3">
      <c r="A155" s="173" t="s">
        <v>197</v>
      </c>
      <c r="B155" s="145" t="s">
        <v>198</v>
      </c>
      <c r="C155" s="112">
        <f>SUM(C157:C157)</f>
        <v>0</v>
      </c>
      <c r="D155" s="112">
        <f>SUM(D156:D157)</f>
        <v>0</v>
      </c>
      <c r="E155" s="112">
        <f>E156+E157</f>
        <v>0</v>
      </c>
      <c r="F155" s="112">
        <f>SUM(F157:F157)</f>
        <v>0</v>
      </c>
      <c r="G155" s="112">
        <f>SUM(G156:G157)</f>
        <v>0</v>
      </c>
    </row>
    <row r="156" spans="1:7" s="76" customFormat="1" ht="24.95" customHeight="1" x14ac:dyDescent="0.25">
      <c r="A156" s="175" t="s">
        <v>282</v>
      </c>
      <c r="B156" s="142" t="s">
        <v>283</v>
      </c>
      <c r="C156" s="96">
        <v>0</v>
      </c>
      <c r="D156" s="96">
        <v>0</v>
      </c>
      <c r="E156" s="96">
        <v>0</v>
      </c>
      <c r="F156" s="96">
        <v>0</v>
      </c>
      <c r="G156" s="109">
        <f>SUM(E156:F156)</f>
        <v>0</v>
      </c>
    </row>
    <row r="157" spans="1:7" s="76" customFormat="1" ht="24.95" customHeight="1" x14ac:dyDescent="0.25">
      <c r="A157" s="175" t="s">
        <v>117</v>
      </c>
      <c r="B157" s="147" t="s">
        <v>118</v>
      </c>
      <c r="C157" s="96">
        <v>0</v>
      </c>
      <c r="D157" s="96">
        <v>0</v>
      </c>
      <c r="E157" s="96">
        <v>0</v>
      </c>
      <c r="F157" s="43">
        <v>0</v>
      </c>
      <c r="G157" s="118">
        <f>SUM(C157:F157)</f>
        <v>0</v>
      </c>
    </row>
    <row r="158" spans="1:7" s="76" customFormat="1" ht="39" customHeight="1" thickBot="1" x14ac:dyDescent="0.3">
      <c r="A158" s="173" t="s">
        <v>199</v>
      </c>
      <c r="B158" s="155" t="s">
        <v>200</v>
      </c>
      <c r="C158" s="112">
        <f>C159+C160+C161+C163+C164+C165</f>
        <v>0</v>
      </c>
      <c r="D158" s="112">
        <v>0</v>
      </c>
      <c r="E158" s="112">
        <f>E159+E160+E161+E162+E163+E164+E165</f>
        <v>0</v>
      </c>
      <c r="F158" s="112">
        <f>+F159+F160+F161</f>
        <v>0</v>
      </c>
      <c r="G158" s="112">
        <f>SUM(C158:F158)</f>
        <v>0</v>
      </c>
    </row>
    <row r="159" spans="1:7" s="76" customFormat="1" ht="24" customHeight="1" x14ac:dyDescent="0.25">
      <c r="A159" s="175" t="s">
        <v>119</v>
      </c>
      <c r="B159" s="142" t="s">
        <v>120</v>
      </c>
      <c r="C159" s="96">
        <v>0</v>
      </c>
      <c r="D159" s="96">
        <v>0</v>
      </c>
      <c r="E159" s="90">
        <v>0</v>
      </c>
      <c r="F159" s="90">
        <v>0</v>
      </c>
      <c r="G159" s="118">
        <f>SUM(C159:F159)</f>
        <v>0</v>
      </c>
    </row>
    <row r="160" spans="1:7" s="76" customFormat="1" ht="24" customHeight="1" x14ac:dyDescent="0.2">
      <c r="A160" s="175" t="s">
        <v>90</v>
      </c>
      <c r="B160" s="142" t="s">
        <v>91</v>
      </c>
      <c r="C160" s="96">
        <v>0</v>
      </c>
      <c r="D160" s="96">
        <v>0</v>
      </c>
      <c r="E160" s="90">
        <v>0</v>
      </c>
      <c r="F160" s="90">
        <v>0</v>
      </c>
      <c r="G160" s="96">
        <f>SUM(C160:F160)</f>
        <v>0</v>
      </c>
    </row>
    <row r="161" spans="1:7" s="76" customFormat="1" ht="24" customHeight="1" x14ac:dyDescent="0.2">
      <c r="A161" s="177" t="s">
        <v>316</v>
      </c>
      <c r="B161" s="146" t="s">
        <v>317</v>
      </c>
      <c r="C161" s="96">
        <v>0</v>
      </c>
      <c r="D161" s="96">
        <v>0</v>
      </c>
      <c r="E161" s="90">
        <v>0</v>
      </c>
      <c r="F161" s="96">
        <v>0</v>
      </c>
      <c r="G161" s="96">
        <f>SUM(E161:F161)</f>
        <v>0</v>
      </c>
    </row>
    <row r="162" spans="1:7" s="76" customFormat="1" ht="30" customHeight="1" x14ac:dyDescent="0.2">
      <c r="A162" s="177" t="s">
        <v>404</v>
      </c>
      <c r="B162" s="143" t="s">
        <v>405</v>
      </c>
      <c r="C162" s="96">
        <v>0</v>
      </c>
      <c r="D162" s="96">
        <v>0</v>
      </c>
      <c r="E162" s="90">
        <v>0</v>
      </c>
      <c r="F162" s="96"/>
      <c r="G162" s="96">
        <f>SUM(E162:F162)</f>
        <v>0</v>
      </c>
    </row>
    <row r="163" spans="1:7" s="76" customFormat="1" ht="24" customHeight="1" x14ac:dyDescent="0.2">
      <c r="A163" s="183" t="s">
        <v>121</v>
      </c>
      <c r="B163" s="147" t="s">
        <v>122</v>
      </c>
      <c r="C163" s="96">
        <v>0</v>
      </c>
      <c r="D163" s="96">
        <v>0</v>
      </c>
      <c r="E163" s="90">
        <v>0</v>
      </c>
      <c r="F163" s="96">
        <v>0</v>
      </c>
      <c r="G163" s="96">
        <f t="shared" ref="G163" si="11">SUM(C163:F163)</f>
        <v>0</v>
      </c>
    </row>
    <row r="164" spans="1:7" s="76" customFormat="1" ht="24" customHeight="1" x14ac:dyDescent="0.2">
      <c r="A164" s="183" t="s">
        <v>355</v>
      </c>
      <c r="B164" s="147" t="s">
        <v>356</v>
      </c>
      <c r="C164" s="96">
        <v>0</v>
      </c>
      <c r="D164" s="96">
        <v>0</v>
      </c>
      <c r="E164" s="90">
        <v>0</v>
      </c>
      <c r="F164" s="96"/>
      <c r="G164" s="96">
        <f>SUM(C164:F164)</f>
        <v>0</v>
      </c>
    </row>
    <row r="165" spans="1:7" s="76" customFormat="1" ht="24" customHeight="1" x14ac:dyDescent="0.2">
      <c r="A165" s="175" t="s">
        <v>123</v>
      </c>
      <c r="B165" s="142" t="s">
        <v>124</v>
      </c>
      <c r="C165" s="96">
        <v>0</v>
      </c>
      <c r="D165" s="96">
        <v>0</v>
      </c>
      <c r="E165" s="90">
        <v>0</v>
      </c>
      <c r="F165" s="90">
        <v>0</v>
      </c>
      <c r="G165" s="96">
        <f>C165+D165+E165</f>
        <v>0</v>
      </c>
    </row>
    <row r="166" spans="1:7" s="76" customFormat="1" ht="24.75" customHeight="1" thickBot="1" x14ac:dyDescent="0.3">
      <c r="A166" s="503" t="s">
        <v>201</v>
      </c>
      <c r="B166" s="504" t="s">
        <v>202</v>
      </c>
      <c r="C166" s="112">
        <f>C167</f>
        <v>0</v>
      </c>
      <c r="D166" s="112">
        <f>D167</f>
        <v>0</v>
      </c>
      <c r="E166" s="112">
        <f>E167</f>
        <v>545141.78</v>
      </c>
      <c r="F166" s="112">
        <v>0</v>
      </c>
      <c r="G166" s="112">
        <f>C166+D166+E166</f>
        <v>545141.78</v>
      </c>
    </row>
    <row r="167" spans="1:7" s="76" customFormat="1" ht="24.75" customHeight="1" x14ac:dyDescent="0.25">
      <c r="A167" s="501" t="s">
        <v>998</v>
      </c>
      <c r="B167" s="502" t="s">
        <v>997</v>
      </c>
      <c r="C167" s="131">
        <v>0</v>
      </c>
      <c r="D167" s="131">
        <v>0</v>
      </c>
      <c r="E167" s="111">
        <v>545141.78</v>
      </c>
      <c r="F167" s="131">
        <v>0</v>
      </c>
      <c r="G167" s="109"/>
    </row>
    <row r="168" spans="1:7" s="76" customFormat="1" ht="24.75" customHeight="1" x14ac:dyDescent="0.25">
      <c r="A168" s="173" t="s">
        <v>203</v>
      </c>
      <c r="B168" s="145" t="s">
        <v>207</v>
      </c>
      <c r="C168" s="118">
        <v>0</v>
      </c>
      <c r="D168" s="118">
        <v>0</v>
      </c>
      <c r="E168" s="118">
        <f>E169+E170</f>
        <v>0</v>
      </c>
      <c r="F168" s="118">
        <v>0</v>
      </c>
      <c r="G168" s="118">
        <f>C168+D168+E168</f>
        <v>0</v>
      </c>
    </row>
    <row r="169" spans="1:7" s="76" customFormat="1" ht="24.95" customHeight="1" x14ac:dyDescent="0.2">
      <c r="A169" s="179" t="s">
        <v>284</v>
      </c>
      <c r="B169" s="147" t="s">
        <v>285</v>
      </c>
      <c r="C169" s="111">
        <v>0</v>
      </c>
      <c r="D169" s="111">
        <v>0</v>
      </c>
      <c r="E169" s="111">
        <v>0</v>
      </c>
      <c r="F169" s="132">
        <v>0</v>
      </c>
      <c r="G169" s="132" cm="1">
        <f t="array" ref="G169">SUM(C169+D169+E169:F169)</f>
        <v>0</v>
      </c>
    </row>
    <row r="170" spans="1:7" s="76" customFormat="1" ht="34.5" customHeight="1" x14ac:dyDescent="0.2">
      <c r="A170" s="179" t="s">
        <v>420</v>
      </c>
      <c r="B170" s="147" t="s">
        <v>423</v>
      </c>
      <c r="C170" s="116">
        <v>0</v>
      </c>
      <c r="D170" s="116">
        <v>0</v>
      </c>
      <c r="E170" s="116">
        <v>0</v>
      </c>
      <c r="F170" s="133">
        <v>0</v>
      </c>
      <c r="G170" s="90" cm="1">
        <f t="array" ref="G170">SUM(C170+D170+E170:F170)</f>
        <v>0</v>
      </c>
    </row>
    <row r="171" spans="1:7" s="76" customFormat="1" ht="24.95" customHeight="1" thickBot="1" x14ac:dyDescent="0.3">
      <c r="A171" s="173" t="s">
        <v>204</v>
      </c>
      <c r="B171" s="151" t="s">
        <v>206</v>
      </c>
      <c r="C171" s="112">
        <v>0</v>
      </c>
      <c r="D171" s="112">
        <v>0</v>
      </c>
      <c r="E171" s="112">
        <f>+E172</f>
        <v>0</v>
      </c>
      <c r="F171" s="112">
        <v>0</v>
      </c>
      <c r="G171" s="134" cm="1">
        <f t="array" ref="G171">SUM(C171+D171+E171:F171)</f>
        <v>0</v>
      </c>
    </row>
    <row r="172" spans="1:7" s="76" customFormat="1" ht="34.5" customHeight="1" x14ac:dyDescent="0.2">
      <c r="A172" s="179" t="s">
        <v>286</v>
      </c>
      <c r="B172" s="147" t="s">
        <v>287</v>
      </c>
      <c r="C172" s="96">
        <v>0</v>
      </c>
      <c r="D172" s="96">
        <v>0</v>
      </c>
      <c r="E172" s="135">
        <v>0</v>
      </c>
      <c r="F172" s="96">
        <v>0</v>
      </c>
      <c r="G172" s="132" cm="1">
        <f t="array" ref="G172">SUM(C172+D172+E172:F172)</f>
        <v>0</v>
      </c>
    </row>
    <row r="173" spans="1:7" s="76" customFormat="1" ht="36" customHeight="1" thickBot="1" x14ac:dyDescent="0.3">
      <c r="A173" s="173" t="s">
        <v>205</v>
      </c>
      <c r="B173" s="145" t="s">
        <v>208</v>
      </c>
      <c r="C173" s="112">
        <v>0</v>
      </c>
      <c r="D173" s="112">
        <f>D174</f>
        <v>0</v>
      </c>
      <c r="E173" s="112">
        <v>0</v>
      </c>
      <c r="F173" s="112">
        <f>F174</f>
        <v>0</v>
      </c>
      <c r="G173" s="134" cm="1">
        <f t="array" ref="G173">SUM(C173+D173+E173:F173)</f>
        <v>0</v>
      </c>
    </row>
    <row r="174" spans="1:7" s="76" customFormat="1" ht="24.75" customHeight="1" x14ac:dyDescent="0.2">
      <c r="A174" s="175" t="s">
        <v>362</v>
      </c>
      <c r="B174" s="147" t="s">
        <v>363</v>
      </c>
      <c r="C174" s="43">
        <v>0</v>
      </c>
      <c r="D174" s="114">
        <v>0</v>
      </c>
      <c r="E174" s="135">
        <v>0</v>
      </c>
      <c r="F174" s="120">
        <v>0</v>
      </c>
      <c r="G174" s="132" cm="1">
        <f t="array" ref="G174">SUM(C174+D174+E174:F174)</f>
        <v>0</v>
      </c>
    </row>
    <row r="175" spans="1:7" s="76" customFormat="1" ht="27.75" customHeight="1" thickBot="1" x14ac:dyDescent="0.3">
      <c r="A175" s="184" t="s">
        <v>209</v>
      </c>
      <c r="B175" s="150" t="s">
        <v>216</v>
      </c>
      <c r="C175" s="117"/>
      <c r="D175" s="117"/>
      <c r="E175" s="117"/>
      <c r="F175" s="117"/>
      <c r="G175" s="117">
        <f>SUM(C175:F175)</f>
        <v>0</v>
      </c>
    </row>
    <row r="176" spans="1:7" s="76" customFormat="1" ht="21.75" customHeight="1" x14ac:dyDescent="0.2">
      <c r="A176" s="175" t="s">
        <v>210</v>
      </c>
      <c r="B176" s="158" t="s">
        <v>217</v>
      </c>
      <c r="C176" s="96">
        <v>0</v>
      </c>
      <c r="D176" s="96">
        <v>0</v>
      </c>
      <c r="E176" s="96">
        <v>0</v>
      </c>
      <c r="F176" s="96">
        <v>0</v>
      </c>
      <c r="G176" s="96">
        <f>SUM(C176:F176)</f>
        <v>0</v>
      </c>
    </row>
    <row r="177" spans="1:9" s="76" customFormat="1" ht="21.75" customHeight="1" x14ac:dyDescent="0.2">
      <c r="A177" s="175" t="s">
        <v>211</v>
      </c>
      <c r="B177" s="158" t="s">
        <v>218</v>
      </c>
      <c r="C177" s="96">
        <v>0</v>
      </c>
      <c r="D177" s="96">
        <v>0</v>
      </c>
      <c r="E177" s="96">
        <v>0</v>
      </c>
      <c r="F177" s="96">
        <v>0</v>
      </c>
      <c r="G177" s="96">
        <f t="shared" ref="G177:G178" si="12">SUM(C177:F177)</f>
        <v>0</v>
      </c>
    </row>
    <row r="178" spans="1:9" s="76" customFormat="1" ht="28.5" x14ac:dyDescent="0.2">
      <c r="A178" s="175" t="s">
        <v>212</v>
      </c>
      <c r="B178" s="147" t="s">
        <v>219</v>
      </c>
      <c r="C178" s="96">
        <v>0</v>
      </c>
      <c r="D178" s="96">
        <v>0</v>
      </c>
      <c r="E178" s="96">
        <v>0</v>
      </c>
      <c r="F178" s="96">
        <v>0</v>
      </c>
      <c r="G178" s="96">
        <f t="shared" si="12"/>
        <v>0</v>
      </c>
    </row>
    <row r="179" spans="1:9" s="76" customFormat="1" ht="42.75" x14ac:dyDescent="0.2">
      <c r="A179" s="175" t="s">
        <v>213</v>
      </c>
      <c r="B179" s="147" t="s">
        <v>220</v>
      </c>
      <c r="C179" s="96">
        <v>0</v>
      </c>
      <c r="D179" s="96">
        <v>0</v>
      </c>
      <c r="E179" s="96">
        <v>0</v>
      </c>
      <c r="F179" s="96">
        <v>0</v>
      </c>
      <c r="G179" s="96">
        <v>0</v>
      </c>
    </row>
    <row r="180" spans="1:9" s="76" customFormat="1" ht="38.25" customHeight="1" thickBot="1" x14ac:dyDescent="0.3">
      <c r="A180" s="184" t="s">
        <v>214</v>
      </c>
      <c r="B180" s="160" t="s">
        <v>246</v>
      </c>
      <c r="C180" s="117">
        <v>0</v>
      </c>
      <c r="D180" s="117">
        <v>0</v>
      </c>
      <c r="E180" s="117"/>
      <c r="F180" s="117">
        <v>0</v>
      </c>
      <c r="G180" s="117">
        <v>0</v>
      </c>
    </row>
    <row r="181" spans="1:9" s="76" customFormat="1" ht="21.75" customHeight="1" x14ac:dyDescent="0.2">
      <c r="A181" s="175" t="s">
        <v>215</v>
      </c>
      <c r="B181" s="148" t="s">
        <v>230</v>
      </c>
      <c r="C181" s="96">
        <v>0</v>
      </c>
      <c r="D181" s="96">
        <v>0</v>
      </c>
      <c r="E181" s="96">
        <v>0</v>
      </c>
      <c r="F181" s="96">
        <v>0</v>
      </c>
      <c r="G181" s="96">
        <v>0</v>
      </c>
    </row>
    <row r="182" spans="1:9" s="76" customFormat="1" ht="31.5" customHeight="1" x14ac:dyDescent="0.2">
      <c r="A182" s="175" t="s">
        <v>221</v>
      </c>
      <c r="B182" s="147" t="s">
        <v>247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</row>
    <row r="183" spans="1:9" s="76" customFormat="1" ht="34.5" customHeight="1" thickBot="1" x14ac:dyDescent="0.3">
      <c r="A183" s="184" t="s">
        <v>222</v>
      </c>
      <c r="B183" s="160" t="s">
        <v>235</v>
      </c>
      <c r="C183" s="117">
        <v>0</v>
      </c>
      <c r="D183" s="117">
        <v>0</v>
      </c>
      <c r="E183" s="117">
        <v>0</v>
      </c>
      <c r="F183" s="117">
        <v>0</v>
      </c>
      <c r="G183" s="117">
        <v>0</v>
      </c>
    </row>
    <row r="184" spans="1:9" s="76" customFormat="1" ht="37.5" customHeight="1" x14ac:dyDescent="0.2">
      <c r="A184" s="175" t="s">
        <v>223</v>
      </c>
      <c r="B184" s="147" t="s">
        <v>333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</row>
    <row r="185" spans="1:9" s="76" customFormat="1" ht="37.5" customHeight="1" x14ac:dyDescent="0.2">
      <c r="A185" s="175" t="s">
        <v>224</v>
      </c>
      <c r="B185" s="147" t="s">
        <v>334</v>
      </c>
      <c r="C185" s="96">
        <v>0</v>
      </c>
      <c r="D185" s="96">
        <v>0</v>
      </c>
      <c r="E185" s="96">
        <v>0</v>
      </c>
      <c r="F185" s="96">
        <v>0</v>
      </c>
      <c r="G185" s="96">
        <v>0</v>
      </c>
    </row>
    <row r="186" spans="1:9" s="76" customFormat="1" ht="30.75" customHeight="1" x14ac:dyDescent="0.2">
      <c r="A186" s="175" t="s">
        <v>225</v>
      </c>
      <c r="B186" s="147" t="s">
        <v>335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</row>
    <row r="187" spans="1:9" s="76" customFormat="1" ht="30.75" customHeight="1" x14ac:dyDescent="0.25">
      <c r="A187" s="188"/>
      <c r="B187" s="189" t="s">
        <v>461</v>
      </c>
      <c r="C187" s="107">
        <f>C141+C119+C75+C34+C15+C132</f>
        <v>10453156.59</v>
      </c>
      <c r="D187" s="107">
        <f>D34+D130+D155+D122</f>
        <v>2002886.9100000001</v>
      </c>
      <c r="E187" s="107">
        <f>E15+E34+E75+E141</f>
        <v>37887764.769999996</v>
      </c>
      <c r="F187" s="107">
        <f>+F15+F34+F75+F119+F141</f>
        <v>0</v>
      </c>
      <c r="G187" s="107">
        <f>SUM(C187:F187)</f>
        <v>50343808.269999996</v>
      </c>
      <c r="H187" s="65"/>
      <c r="I187" s="77"/>
    </row>
    <row r="188" spans="1:9" s="76" customFormat="1" ht="30.75" customHeight="1" x14ac:dyDescent="0.25">
      <c r="A188" s="173" t="s">
        <v>226</v>
      </c>
      <c r="B188" s="159" t="s">
        <v>236</v>
      </c>
      <c r="C188" s="96">
        <v>0</v>
      </c>
      <c r="D188" s="96">
        <v>0</v>
      </c>
      <c r="E188" s="96">
        <v>0</v>
      </c>
      <c r="F188" s="96">
        <v>0</v>
      </c>
      <c r="G188" s="96"/>
      <c r="H188" s="77"/>
    </row>
    <row r="189" spans="1:9" s="76" customFormat="1" ht="27.75" customHeight="1" thickBot="1" x14ac:dyDescent="0.3">
      <c r="A189" s="184" t="s">
        <v>227</v>
      </c>
      <c r="B189" s="160" t="s">
        <v>237</v>
      </c>
      <c r="C189" s="117">
        <v>0</v>
      </c>
      <c r="D189" s="117">
        <v>0</v>
      </c>
      <c r="E189" s="117">
        <v>0</v>
      </c>
      <c r="F189" s="117">
        <v>0</v>
      </c>
      <c r="G189" s="117">
        <v>0</v>
      </c>
    </row>
    <row r="190" spans="1:9" s="76" customFormat="1" ht="39.75" customHeight="1" x14ac:dyDescent="0.2">
      <c r="A190" s="175" t="s">
        <v>228</v>
      </c>
      <c r="B190" s="147" t="s">
        <v>238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</row>
    <row r="191" spans="1:9" s="76" customFormat="1" ht="39.75" customHeight="1" x14ac:dyDescent="0.2">
      <c r="A191" s="175" t="s">
        <v>229</v>
      </c>
      <c r="B191" s="147" t="s">
        <v>239</v>
      </c>
      <c r="C191" s="96">
        <v>0</v>
      </c>
      <c r="D191" s="96">
        <v>0</v>
      </c>
      <c r="E191" s="96">
        <v>0</v>
      </c>
      <c r="F191" s="96">
        <v>0</v>
      </c>
      <c r="G191" s="96">
        <v>0</v>
      </c>
    </row>
    <row r="192" spans="1:9" s="76" customFormat="1" ht="38.25" customHeight="1" thickBot="1" x14ac:dyDescent="0.3">
      <c r="A192" s="184" t="s">
        <v>460</v>
      </c>
      <c r="B192" s="160" t="s">
        <v>240</v>
      </c>
      <c r="C192" s="117">
        <v>0</v>
      </c>
      <c r="D192" s="117">
        <v>0</v>
      </c>
      <c r="E192" s="117">
        <v>0</v>
      </c>
      <c r="F192" s="117">
        <v>0</v>
      </c>
      <c r="G192" s="117">
        <v>0</v>
      </c>
    </row>
    <row r="193" spans="1:8" s="76" customFormat="1" ht="27.75" customHeight="1" x14ac:dyDescent="0.2">
      <c r="A193" s="175" t="s">
        <v>231</v>
      </c>
      <c r="B193" s="147" t="s">
        <v>241</v>
      </c>
      <c r="C193" s="96">
        <v>0</v>
      </c>
      <c r="D193" s="96">
        <v>0</v>
      </c>
      <c r="E193" s="96">
        <v>0</v>
      </c>
      <c r="F193" s="96">
        <v>0</v>
      </c>
      <c r="G193" s="96">
        <v>0</v>
      </c>
    </row>
    <row r="194" spans="1:8" s="76" customFormat="1" ht="27.75" customHeight="1" x14ac:dyDescent="0.2">
      <c r="A194" s="175" t="s">
        <v>232</v>
      </c>
      <c r="B194" s="147" t="s">
        <v>242</v>
      </c>
      <c r="C194" s="96">
        <v>0</v>
      </c>
      <c r="D194" s="96">
        <v>0</v>
      </c>
      <c r="E194" s="96">
        <v>0</v>
      </c>
      <c r="F194" s="96">
        <v>0</v>
      </c>
      <c r="G194" s="96">
        <v>0</v>
      </c>
    </row>
    <row r="195" spans="1:8" s="76" customFormat="1" ht="38.25" customHeight="1" thickBot="1" x14ac:dyDescent="0.3">
      <c r="A195" s="184" t="s">
        <v>233</v>
      </c>
      <c r="B195" s="160" t="s">
        <v>243</v>
      </c>
      <c r="C195" s="117">
        <v>0</v>
      </c>
      <c r="D195" s="117">
        <v>0</v>
      </c>
      <c r="E195" s="117">
        <v>0</v>
      </c>
      <c r="F195" s="117">
        <v>0</v>
      </c>
      <c r="G195" s="117">
        <v>0</v>
      </c>
    </row>
    <row r="196" spans="1:8" s="76" customFormat="1" ht="35.25" customHeight="1" x14ac:dyDescent="0.2">
      <c r="A196" s="175" t="s">
        <v>234</v>
      </c>
      <c r="B196" s="147" t="s">
        <v>244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</row>
    <row r="197" spans="1:8" s="76" customFormat="1" ht="30.75" customHeight="1" x14ac:dyDescent="0.2">
      <c r="A197" s="175"/>
      <c r="B197" s="147" t="s">
        <v>248</v>
      </c>
      <c r="C197" s="96">
        <v>0</v>
      </c>
      <c r="D197" s="96">
        <v>0</v>
      </c>
      <c r="E197" s="96">
        <v>0</v>
      </c>
      <c r="F197" s="96">
        <v>0</v>
      </c>
      <c r="G197" s="96">
        <v>0</v>
      </c>
    </row>
    <row r="198" spans="1:8" s="76" customFormat="1" ht="37.5" customHeight="1" thickBot="1" x14ac:dyDescent="0.3">
      <c r="A198" s="187"/>
      <c r="B198" s="160" t="s">
        <v>467</v>
      </c>
      <c r="C198" s="136">
        <f>C187</f>
        <v>10453156.59</v>
      </c>
      <c r="D198" s="136">
        <f>D187</f>
        <v>2002886.9100000001</v>
      </c>
      <c r="E198" s="136">
        <f>E187</f>
        <v>37887764.769999996</v>
      </c>
      <c r="F198" s="136">
        <f>F187</f>
        <v>0</v>
      </c>
      <c r="G198" s="136">
        <f>G187</f>
        <v>50343808.269999996</v>
      </c>
      <c r="H198" s="392"/>
    </row>
    <row r="199" spans="1:8" s="76" customFormat="1" ht="26.25" customHeight="1" thickTop="1" x14ac:dyDescent="0.25">
      <c r="A199" s="200"/>
      <c r="B199" s="201"/>
      <c r="C199" s="48"/>
      <c r="D199" s="48"/>
      <c r="E199" s="48"/>
      <c r="F199" s="48"/>
      <c r="G199" s="48"/>
      <c r="H199" s="77"/>
    </row>
    <row r="200" spans="1:8" s="299" customFormat="1" ht="27" customHeight="1" x14ac:dyDescent="0.25">
      <c r="A200" s="295"/>
      <c r="B200" s="297" t="s">
        <v>7</v>
      </c>
      <c r="E200" s="515" t="s">
        <v>8</v>
      </c>
      <c r="F200" s="515"/>
      <c r="G200" s="300"/>
    </row>
    <row r="201" spans="1:8" s="305" customFormat="1" ht="18" x14ac:dyDescent="0.25">
      <c r="A201" s="301"/>
      <c r="B201" s="302"/>
      <c r="C201" s="302"/>
      <c r="D201" s="303"/>
      <c r="E201" s="304"/>
      <c r="F201" s="304"/>
      <c r="G201" s="304"/>
    </row>
    <row r="202" spans="1:8" s="305" customFormat="1" ht="18" x14ac:dyDescent="0.25">
      <c r="A202" s="301"/>
      <c r="B202" s="302"/>
      <c r="C202" s="302"/>
      <c r="D202" s="303"/>
      <c r="E202" s="306"/>
      <c r="F202" s="306"/>
      <c r="G202" s="306"/>
    </row>
    <row r="203" spans="1:8" s="305" customFormat="1" ht="18" x14ac:dyDescent="0.25">
      <c r="A203" s="301"/>
      <c r="B203" s="297"/>
      <c r="C203" s="307"/>
      <c r="D203" s="303"/>
      <c r="E203" s="306"/>
      <c r="F203" s="306"/>
      <c r="G203" s="308"/>
    </row>
    <row r="204" spans="1:8" s="305" customFormat="1" ht="22.5" customHeight="1" thickBot="1" x14ac:dyDescent="0.3">
      <c r="A204" s="296"/>
      <c r="B204" s="399"/>
      <c r="C204" s="309"/>
      <c r="D204" s="309"/>
      <c r="E204" s="524"/>
      <c r="F204" s="524"/>
      <c r="G204" s="102"/>
      <c r="H204" s="310"/>
    </row>
    <row r="205" spans="1:8" s="305" customFormat="1" ht="24" customHeight="1" x14ac:dyDescent="0.25">
      <c r="A205" s="311"/>
      <c r="B205" s="8" t="s">
        <v>457</v>
      </c>
      <c r="C205" s="309"/>
      <c r="D205" s="309"/>
      <c r="E205" s="528" t="s">
        <v>636</v>
      </c>
      <c r="F205" s="528"/>
      <c r="G205" s="101"/>
    </row>
    <row r="206" spans="1:8" ht="24.95" customHeight="1" x14ac:dyDescent="0.25">
      <c r="B206" s="8" t="s">
        <v>458</v>
      </c>
      <c r="C206" s="225"/>
      <c r="D206" s="225"/>
      <c r="E206" s="515" t="s">
        <v>451</v>
      </c>
      <c r="F206" s="515"/>
      <c r="G206" s="51"/>
    </row>
    <row r="207" spans="1:8" ht="24.95" customHeight="1" x14ac:dyDescent="0.3">
      <c r="B207" s="196"/>
      <c r="C207" s="225"/>
      <c r="D207" s="225"/>
      <c r="G207" s="51"/>
    </row>
    <row r="208" spans="1:8" ht="24.95" customHeight="1" x14ac:dyDescent="0.25">
      <c r="C208" s="225"/>
      <c r="D208" s="225"/>
      <c r="G208" s="51"/>
    </row>
    <row r="209" spans="2:5" ht="24.95" customHeight="1" x14ac:dyDescent="0.25">
      <c r="B209" s="197"/>
      <c r="C209" s="225"/>
      <c r="D209" s="225"/>
    </row>
    <row r="210" spans="2:5" ht="24.95" customHeight="1" x14ac:dyDescent="0.25">
      <c r="C210" s="225"/>
      <c r="D210" s="225"/>
      <c r="E210" s="198"/>
    </row>
    <row r="211" spans="2:5" ht="24.95" customHeight="1" x14ac:dyDescent="0.25">
      <c r="C211" s="225"/>
      <c r="D211" s="225"/>
      <c r="E211" s="198"/>
    </row>
    <row r="212" spans="2:5" ht="24.95" customHeight="1" x14ac:dyDescent="0.25">
      <c r="C212" s="225"/>
      <c r="D212" s="225"/>
      <c r="E212" s="198"/>
    </row>
    <row r="213" spans="2:5" ht="24.95" customHeight="1" x14ac:dyDescent="0.25">
      <c r="C213" s="225"/>
      <c r="D213" s="225"/>
      <c r="E213" s="199"/>
    </row>
    <row r="214" spans="2:5" ht="24.95" customHeight="1" x14ac:dyDescent="0.25">
      <c r="C214" s="225"/>
      <c r="D214" s="225"/>
    </row>
    <row r="215" spans="2:5" ht="24.95" customHeight="1" x14ac:dyDescent="0.25">
      <c r="C215" s="225"/>
      <c r="D215" s="225"/>
      <c r="E215" s="197"/>
    </row>
    <row r="216" spans="2:5" ht="24.95" customHeight="1" x14ac:dyDescent="0.25">
      <c r="C216" s="225"/>
      <c r="D216" s="225"/>
    </row>
  </sheetData>
  <sortState ref="A99:VWL99">
    <sortCondition ref="A99"/>
  </sortState>
  <mergeCells count="11">
    <mergeCell ref="E204:F204"/>
    <mergeCell ref="E206:F206"/>
    <mergeCell ref="A10:G10"/>
    <mergeCell ref="A8:G8"/>
    <mergeCell ref="A4:G4"/>
    <mergeCell ref="A5:G5"/>
    <mergeCell ref="A6:G6"/>
    <mergeCell ref="A7:G7"/>
    <mergeCell ref="A9:G9"/>
    <mergeCell ref="E200:F200"/>
    <mergeCell ref="E205:F205"/>
  </mergeCells>
  <phoneticPr fontId="61" type="noConversion"/>
  <pageMargins left="0.25" right="0.25" top="0.75" bottom="0.75" header="0.3" footer="0.3"/>
  <pageSetup scale="84" fitToHeight="0" orientation="landscape" r:id="rId1"/>
  <ignoredErrors>
    <ignoredError sqref="G105 G163 G92 E120 G142 E23:G23 E25:F25 D27 D86 D49 G65 D43:E43 G132 D23:D25 F56:G56 D92 D56 G38 E86 G86 D142 G100 E155 G30 F35 F15 G24" formula="1"/>
    <ignoredError sqref="F110 G161 D48 D95 D35 F86" formula="1" formulaRange="1"/>
    <ignoredError sqref="F132 G156 D132 C151:D151 D64 C100 G162" formulaRange="1"/>
    <ignoredError sqref="A175 A188:A191 A183 A141 A132 A180 A193:A19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48"/>
  <sheetViews>
    <sheetView topLeftCell="B28" zoomScale="73" zoomScaleNormal="73" zoomScalePageLayoutView="77" workbookViewId="0">
      <selection activeCell="I43" sqref="I43"/>
    </sheetView>
  </sheetViews>
  <sheetFormatPr baseColWidth="10" defaultColWidth="11.42578125" defaultRowHeight="12.75" x14ac:dyDescent="0.2"/>
  <cols>
    <col min="1" max="1" width="11.42578125" style="7"/>
    <col min="2" max="2" width="8.28515625" style="7" customWidth="1"/>
    <col min="3" max="4" width="11.42578125" style="7"/>
    <col min="5" max="5" width="16.5703125" style="7" customWidth="1"/>
    <col min="6" max="6" width="23.5703125" style="7" customWidth="1"/>
    <col min="7" max="7" width="16.7109375" style="7" customWidth="1"/>
    <col min="8" max="8" width="19.85546875" style="7" customWidth="1"/>
    <col min="9" max="9" width="20" style="7" customWidth="1"/>
    <col min="10" max="16384" width="11.42578125" style="7"/>
  </cols>
  <sheetData>
    <row r="1" spans="2:9" ht="21.75" customHeight="1" x14ac:dyDescent="0.2"/>
    <row r="2" spans="2:9" ht="28.5" customHeight="1" x14ac:dyDescent="0.25">
      <c r="B2" s="11"/>
      <c r="C2" s="13"/>
      <c r="D2" s="93"/>
      <c r="E2" s="14"/>
      <c r="F2" s="14"/>
    </row>
    <row r="3" spans="2:9" ht="21.75" customHeight="1" x14ac:dyDescent="0.25">
      <c r="B3" s="11"/>
      <c r="C3" s="13"/>
      <c r="D3" s="93"/>
      <c r="E3" s="14"/>
      <c r="F3" s="14"/>
    </row>
    <row r="4" spans="2:9" ht="21.75" customHeight="1" x14ac:dyDescent="0.25">
      <c r="B4" s="11"/>
      <c r="C4" s="13"/>
      <c r="D4" s="93"/>
      <c r="E4" s="14"/>
      <c r="F4" s="14"/>
    </row>
    <row r="5" spans="2:9" ht="21.75" customHeight="1" x14ac:dyDescent="0.25">
      <c r="B5" s="530" t="s">
        <v>9</v>
      </c>
      <c r="C5" s="530"/>
      <c r="D5" s="530"/>
      <c r="E5" s="530"/>
      <c r="F5" s="530"/>
      <c r="G5" s="530"/>
      <c r="H5" s="530"/>
      <c r="I5" s="530"/>
    </row>
    <row r="6" spans="2:9" ht="20.25" x14ac:dyDescent="0.3">
      <c r="B6" s="519" t="s">
        <v>10</v>
      </c>
      <c r="C6" s="519"/>
      <c r="D6" s="519"/>
      <c r="E6" s="519"/>
      <c r="F6" s="519"/>
      <c r="G6" s="519"/>
      <c r="H6" s="519"/>
      <c r="I6" s="519"/>
    </row>
    <row r="7" spans="2:9" ht="20.25" x14ac:dyDescent="0.3">
      <c r="B7" s="536" t="s">
        <v>11</v>
      </c>
      <c r="C7" s="536"/>
      <c r="D7" s="536"/>
      <c r="E7" s="536"/>
      <c r="F7" s="536"/>
      <c r="G7" s="536"/>
      <c r="H7" s="536"/>
      <c r="I7" s="536"/>
    </row>
    <row r="8" spans="2:9" ht="20.25" customHeight="1" x14ac:dyDescent="0.3">
      <c r="B8" s="535" t="s">
        <v>12</v>
      </c>
      <c r="C8" s="535"/>
      <c r="D8" s="535"/>
      <c r="E8" s="535"/>
      <c r="F8" s="535"/>
      <c r="G8" s="535"/>
      <c r="H8" s="535"/>
      <c r="I8" s="535"/>
    </row>
    <row r="9" spans="2:9" ht="20.25" x14ac:dyDescent="0.3">
      <c r="B9" s="519" t="s">
        <v>336</v>
      </c>
      <c r="C9" s="519"/>
      <c r="D9" s="519"/>
      <c r="E9" s="519"/>
      <c r="F9" s="519"/>
      <c r="G9" s="519"/>
      <c r="H9" s="519"/>
      <c r="I9" s="519"/>
    </row>
    <row r="10" spans="2:9" ht="20.25" x14ac:dyDescent="0.3">
      <c r="B10" s="519" t="s">
        <v>609</v>
      </c>
      <c r="C10" s="519"/>
      <c r="D10" s="519"/>
      <c r="E10" s="519"/>
      <c r="F10" s="519"/>
      <c r="G10" s="519"/>
      <c r="H10" s="519"/>
      <c r="I10" s="519"/>
    </row>
    <row r="11" spans="2:9" ht="20.25" x14ac:dyDescent="0.3">
      <c r="B11" s="405"/>
      <c r="C11" s="405"/>
      <c r="D11" s="405"/>
      <c r="E11" s="405"/>
      <c r="F11" s="405"/>
      <c r="G11" s="405"/>
      <c r="H11" s="405"/>
      <c r="I11" s="405"/>
    </row>
    <row r="12" spans="2:9" ht="21" thickBot="1" x14ac:dyDescent="0.35">
      <c r="B12" s="405"/>
      <c r="C12" s="405"/>
      <c r="D12" s="405"/>
      <c r="E12" s="405"/>
      <c r="F12" s="405"/>
      <c r="G12" s="405"/>
      <c r="H12" s="405"/>
      <c r="I12" s="405"/>
    </row>
    <row r="13" spans="2:9" ht="20.25" x14ac:dyDescent="0.3">
      <c r="B13" s="405"/>
      <c r="C13" s="405"/>
      <c r="D13" s="405"/>
      <c r="E13" s="327" t="s">
        <v>14</v>
      </c>
      <c r="F13" s="328" t="s">
        <v>15</v>
      </c>
      <c r="G13" s="84"/>
      <c r="H13" s="327" t="s">
        <v>14</v>
      </c>
      <c r="I13" s="328" t="s">
        <v>15</v>
      </c>
    </row>
    <row r="14" spans="2:9" ht="23.25" customHeight="1" x14ac:dyDescent="0.3">
      <c r="B14" s="405"/>
      <c r="C14" s="405"/>
      <c r="D14" s="405"/>
      <c r="E14" s="179" t="s">
        <v>35</v>
      </c>
      <c r="F14" s="382">
        <v>3951250</v>
      </c>
      <c r="G14" s="216"/>
      <c r="H14" s="179" t="s">
        <v>87</v>
      </c>
      <c r="I14" s="382">
        <v>660</v>
      </c>
    </row>
    <row r="15" spans="2:9" ht="23.25" customHeight="1" x14ac:dyDescent="0.3">
      <c r="B15" s="405"/>
      <c r="C15" s="405"/>
      <c r="D15" s="405"/>
      <c r="E15" s="179" t="s">
        <v>275</v>
      </c>
      <c r="F15" s="382">
        <v>53844.02</v>
      </c>
      <c r="G15" s="216"/>
      <c r="H15" s="179" t="s">
        <v>58</v>
      </c>
      <c r="I15" s="382">
        <v>1048.03</v>
      </c>
    </row>
    <row r="16" spans="2:9" ht="23.25" customHeight="1" x14ac:dyDescent="0.3">
      <c r="B16" s="405"/>
      <c r="C16" s="405"/>
      <c r="D16" s="405"/>
      <c r="E16" s="179" t="s">
        <v>63</v>
      </c>
      <c r="F16" s="382">
        <v>3901637.2</v>
      </c>
      <c r="G16" s="216"/>
      <c r="H16" s="179" t="s">
        <v>101</v>
      </c>
      <c r="I16" s="382">
        <v>2450</v>
      </c>
    </row>
    <row r="17" spans="2:9" ht="23.25" customHeight="1" x14ac:dyDescent="0.3">
      <c r="B17" s="405"/>
      <c r="C17" s="405"/>
      <c r="D17" s="405"/>
      <c r="E17" s="179" t="s">
        <v>31</v>
      </c>
      <c r="F17" s="382">
        <v>288994.2</v>
      </c>
      <c r="G17" s="216"/>
      <c r="H17" s="179" t="s">
        <v>70</v>
      </c>
      <c r="I17" s="382">
        <v>1984.99</v>
      </c>
    </row>
    <row r="18" spans="2:9" ht="23.25" customHeight="1" x14ac:dyDescent="0.3">
      <c r="B18" s="405"/>
      <c r="C18" s="405"/>
      <c r="D18" s="405"/>
      <c r="E18" s="179" t="s">
        <v>33</v>
      </c>
      <c r="F18" s="382">
        <v>287124.45</v>
      </c>
      <c r="G18" s="216"/>
      <c r="H18" s="179" t="s">
        <v>54</v>
      </c>
      <c r="I18" s="382">
        <v>18018.2</v>
      </c>
    </row>
    <row r="19" spans="2:9" ht="23.25" customHeight="1" x14ac:dyDescent="0.3">
      <c r="B19" s="405"/>
      <c r="C19" s="405"/>
      <c r="D19" s="405"/>
      <c r="E19" s="179" t="s">
        <v>27</v>
      </c>
      <c r="F19" s="382">
        <v>46308.84</v>
      </c>
      <c r="G19" s="216"/>
      <c r="H19" s="179" t="s">
        <v>77</v>
      </c>
      <c r="I19" s="382">
        <v>2685.24</v>
      </c>
    </row>
    <row r="20" spans="2:9" ht="23.25" customHeight="1" x14ac:dyDescent="0.3">
      <c r="B20" s="405"/>
      <c r="C20" s="405"/>
      <c r="D20" s="405"/>
      <c r="E20" s="179" t="s">
        <v>86</v>
      </c>
      <c r="F20" s="382">
        <v>328051.59999999998</v>
      </c>
      <c r="G20" s="385"/>
      <c r="H20" s="179" t="s">
        <v>60</v>
      </c>
      <c r="I20" s="382">
        <v>8778.69</v>
      </c>
    </row>
    <row r="21" spans="2:9" ht="23.25" customHeight="1" x14ac:dyDescent="0.3">
      <c r="B21" s="405"/>
      <c r="C21" s="405"/>
      <c r="D21" s="405"/>
      <c r="E21" s="179" t="s">
        <v>635</v>
      </c>
      <c r="F21" s="382">
        <v>5000</v>
      </c>
      <c r="G21" s="385"/>
      <c r="H21" s="179" t="s">
        <v>84</v>
      </c>
      <c r="I21" s="245">
        <v>11354</v>
      </c>
    </row>
    <row r="22" spans="2:9" ht="23.25" customHeight="1" x14ac:dyDescent="0.3">
      <c r="B22" s="405"/>
      <c r="C22" s="405"/>
      <c r="D22" s="405"/>
      <c r="E22" s="179" t="s">
        <v>76</v>
      </c>
      <c r="F22" s="382">
        <v>12001</v>
      </c>
      <c r="G22" s="385"/>
      <c r="H22" s="179" t="s">
        <v>262</v>
      </c>
      <c r="I22" s="245">
        <v>5360.68</v>
      </c>
    </row>
    <row r="23" spans="2:9" ht="23.25" customHeight="1" x14ac:dyDescent="0.3">
      <c r="B23" s="405"/>
      <c r="C23" s="405"/>
      <c r="D23" s="405"/>
      <c r="E23" s="179" t="s">
        <v>55</v>
      </c>
      <c r="F23" s="382">
        <v>2950</v>
      </c>
      <c r="G23" s="385"/>
      <c r="H23" s="179" t="s">
        <v>71</v>
      </c>
      <c r="I23" s="245">
        <v>11417.79</v>
      </c>
    </row>
    <row r="24" spans="2:9" ht="23.25" customHeight="1" x14ac:dyDescent="0.3">
      <c r="B24" s="405"/>
      <c r="C24" s="405"/>
      <c r="D24" s="405"/>
      <c r="E24" s="179" t="s">
        <v>65</v>
      </c>
      <c r="F24" s="382">
        <v>12868.96</v>
      </c>
      <c r="G24" s="385"/>
      <c r="H24" s="179" t="s">
        <v>52</v>
      </c>
      <c r="I24" s="387">
        <v>13315</v>
      </c>
    </row>
    <row r="25" spans="2:9" ht="23.25" customHeight="1" x14ac:dyDescent="0.3">
      <c r="B25" s="405"/>
      <c r="C25" s="405"/>
      <c r="D25" s="405"/>
      <c r="E25" s="179" t="s">
        <v>66</v>
      </c>
      <c r="F25" s="245">
        <v>-323947.56</v>
      </c>
      <c r="G25" s="385"/>
      <c r="H25" s="179" t="s">
        <v>465</v>
      </c>
      <c r="I25" s="387">
        <v>3656.42</v>
      </c>
    </row>
    <row r="26" spans="2:9" ht="23.25" customHeight="1" x14ac:dyDescent="0.2">
      <c r="E26" s="179" t="s">
        <v>464</v>
      </c>
      <c r="F26" s="382">
        <v>12180.31</v>
      </c>
      <c r="G26" s="216"/>
      <c r="H26" s="179" t="s">
        <v>294</v>
      </c>
      <c r="I26" s="387">
        <v>150000</v>
      </c>
    </row>
    <row r="27" spans="2:9" ht="23.25" customHeight="1" x14ac:dyDescent="0.2">
      <c r="E27" s="179" t="s">
        <v>56</v>
      </c>
      <c r="F27" s="382">
        <v>2639.93</v>
      </c>
      <c r="G27" s="216"/>
      <c r="H27" s="179" t="s">
        <v>995</v>
      </c>
      <c r="I27" s="382">
        <v>1638138</v>
      </c>
    </row>
    <row r="28" spans="2:9" ht="23.25" customHeight="1" thickBot="1" x14ac:dyDescent="0.3">
      <c r="E28" s="179" t="s">
        <v>99</v>
      </c>
      <c r="F28" s="382">
        <v>3386.6</v>
      </c>
      <c r="G28" s="216"/>
      <c r="H28" s="440" t="s">
        <v>340</v>
      </c>
      <c r="I28" s="440">
        <f>SUM(I14:I27)</f>
        <v>1868867.04</v>
      </c>
    </row>
    <row r="29" spans="2:9" ht="27.75" customHeight="1" thickTop="1" thickBot="1" x14ac:dyDescent="0.3">
      <c r="B29" s="85"/>
      <c r="C29" s="84"/>
      <c r="D29" s="411"/>
      <c r="E29" s="440" t="s">
        <v>466</v>
      </c>
      <c r="F29" s="440">
        <f>SUM(F14:F28)</f>
        <v>8584289.5500000007</v>
      </c>
      <c r="G29" s="216"/>
      <c r="I29" s="344"/>
    </row>
    <row r="30" spans="2:9" ht="24" customHeight="1" thickTop="1" x14ac:dyDescent="0.2">
      <c r="B30" s="85"/>
      <c r="C30" s="84"/>
      <c r="D30" s="411"/>
      <c r="E30" s="67"/>
      <c r="F30" s="345"/>
      <c r="G30" s="84"/>
      <c r="H30" s="67"/>
      <c r="I30" s="345"/>
    </row>
    <row r="31" spans="2:9" ht="24" customHeight="1" x14ac:dyDescent="0.25">
      <c r="B31" s="85"/>
      <c r="C31" s="406"/>
      <c r="D31" s="407"/>
      <c r="E31" s="94"/>
      <c r="F31" s="166"/>
      <c r="G31" s="194"/>
    </row>
    <row r="32" spans="2:9" ht="51" customHeight="1" thickBot="1" x14ac:dyDescent="0.3">
      <c r="B32" s="85"/>
      <c r="C32" s="531" t="s">
        <v>634</v>
      </c>
      <c r="D32" s="532"/>
      <c r="E32" s="533"/>
      <c r="F32" s="412">
        <f>F29+I28</f>
        <v>10453156.59</v>
      </c>
      <c r="G32" s="194"/>
      <c r="H32" s="22"/>
      <c r="I32" s="441"/>
    </row>
    <row r="33" spans="2:9" ht="21" customHeight="1" thickTop="1" x14ac:dyDescent="0.25">
      <c r="B33" s="85"/>
      <c r="C33" s="84"/>
      <c r="D33" s="3"/>
      <c r="E33" s="408"/>
      <c r="F33" s="409"/>
      <c r="G33" s="86"/>
    </row>
    <row r="34" spans="2:9" ht="21" customHeight="1" x14ac:dyDescent="0.25">
      <c r="B34" s="85"/>
      <c r="C34" s="84"/>
      <c r="D34" s="3"/>
      <c r="E34" s="410"/>
      <c r="F34" s="10"/>
      <c r="G34" s="49"/>
    </row>
    <row r="35" spans="2:9" ht="21" customHeight="1" x14ac:dyDescent="0.25">
      <c r="B35" s="85"/>
      <c r="C35" s="444" t="s">
        <v>529</v>
      </c>
      <c r="D35" s="442"/>
      <c r="E35" s="95"/>
      <c r="F35" s="490"/>
      <c r="G35" s="363"/>
      <c r="H35" s="443" t="s">
        <v>339</v>
      </c>
    </row>
    <row r="36" spans="2:9" ht="21" customHeight="1" x14ac:dyDescent="0.25">
      <c r="B36" s="85"/>
      <c r="C36" s="169"/>
      <c r="D36" s="3"/>
      <c r="E36" s="95"/>
      <c r="F36" s="491"/>
      <c r="G36" s="492"/>
      <c r="H36" s="88"/>
    </row>
    <row r="37" spans="2:9" ht="21" customHeight="1" x14ac:dyDescent="0.25">
      <c r="B37" s="85"/>
      <c r="C37" s="169"/>
      <c r="D37" s="3"/>
      <c r="E37" s="95"/>
      <c r="F37" s="365"/>
      <c r="G37" s="450"/>
      <c r="H37" s="88"/>
    </row>
    <row r="38" spans="2:9" ht="21" customHeight="1" thickBot="1" x14ac:dyDescent="0.3">
      <c r="B38" s="85"/>
      <c r="C38" s="258"/>
      <c r="D38" s="537"/>
      <c r="E38" s="537"/>
      <c r="F38" s="365"/>
      <c r="G38" s="450"/>
      <c r="H38" s="534"/>
      <c r="I38" s="534"/>
    </row>
    <row r="39" spans="2:9" ht="19.5" customHeight="1" x14ac:dyDescent="0.25">
      <c r="B39" s="85"/>
      <c r="D39" s="529" t="s">
        <v>346</v>
      </c>
      <c r="E39" s="529"/>
      <c r="F39" s="365"/>
      <c r="G39" s="450"/>
      <c r="H39" s="528" t="s">
        <v>636</v>
      </c>
      <c r="I39" s="528"/>
    </row>
    <row r="40" spans="2:9" ht="21" customHeight="1" x14ac:dyDescent="0.25">
      <c r="B40" s="85"/>
      <c r="D40" s="528" t="s">
        <v>530</v>
      </c>
      <c r="E40" s="528"/>
      <c r="F40" s="365"/>
      <c r="G40" s="450"/>
      <c r="H40" s="528" t="s">
        <v>451</v>
      </c>
      <c r="I40" s="528"/>
    </row>
    <row r="41" spans="2:9" ht="21" customHeight="1" x14ac:dyDescent="0.25">
      <c r="F41" s="493"/>
      <c r="G41" s="494"/>
    </row>
    <row r="42" spans="2:9" ht="21" customHeight="1" x14ac:dyDescent="0.2"/>
    <row r="43" spans="2:9" ht="23.25" customHeight="1" x14ac:dyDescent="0.2"/>
    <row r="44" spans="2:9" ht="23.25" customHeight="1" x14ac:dyDescent="0.2"/>
    <row r="45" spans="2:9" ht="23.25" customHeight="1" x14ac:dyDescent="0.2"/>
    <row r="46" spans="2:9" ht="23.25" customHeight="1" x14ac:dyDescent="0.2"/>
    <row r="47" spans="2:9" ht="23.25" customHeight="1" x14ac:dyDescent="0.2"/>
    <row r="48" spans="2:9" ht="23.25" customHeight="1" x14ac:dyDescent="0.2"/>
  </sheetData>
  <mergeCells count="13">
    <mergeCell ref="H40:I40"/>
    <mergeCell ref="D39:E39"/>
    <mergeCell ref="D40:E40"/>
    <mergeCell ref="B6:I6"/>
    <mergeCell ref="B5:I5"/>
    <mergeCell ref="C32:E32"/>
    <mergeCell ref="H38:I38"/>
    <mergeCell ref="B10:I10"/>
    <mergeCell ref="B9:I9"/>
    <mergeCell ref="B8:I8"/>
    <mergeCell ref="B7:I7"/>
    <mergeCell ref="D38:E38"/>
    <mergeCell ref="H39:I39"/>
  </mergeCells>
  <phoneticPr fontId="117" type="noConversion"/>
  <conditionalFormatting sqref="F41">
    <cfRule type="duplicateValues" dxfId="1" priority="1"/>
  </conditionalFormatting>
  <pageMargins left="0.64" right="0.36" top="1.0236220472440944" bottom="0.74803149606299213" header="0.39370078740157483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247"/>
  <sheetViews>
    <sheetView topLeftCell="A231" zoomScale="69" zoomScaleNormal="69" workbookViewId="0">
      <selection activeCell="C239" sqref="C239"/>
    </sheetView>
  </sheetViews>
  <sheetFormatPr baseColWidth="10" defaultColWidth="11.42578125" defaultRowHeight="35.25" customHeight="1" x14ac:dyDescent="0.2"/>
  <cols>
    <col min="1" max="1" width="22.42578125" style="212" customWidth="1"/>
    <col min="2" max="2" width="33.7109375" style="213" customWidth="1"/>
    <col min="3" max="3" width="53.85546875" style="209" customWidth="1"/>
    <col min="4" max="4" width="23.28515625" style="43" customWidth="1"/>
    <col min="5" max="5" width="23.28515625" style="168" customWidth="1"/>
    <col min="6" max="6" width="29.28515625" style="193" customWidth="1"/>
    <col min="7" max="7" width="61.5703125" style="214" customWidth="1"/>
    <col min="8" max="16384" width="11.42578125" style="209"/>
  </cols>
  <sheetData>
    <row r="2" spans="1:14" ht="19.5" customHeight="1" x14ac:dyDescent="0.2">
      <c r="A2" s="236"/>
      <c r="B2" s="208"/>
      <c r="C2" s="208"/>
      <c r="D2" s="68"/>
      <c r="E2" s="71"/>
      <c r="F2" s="192"/>
      <c r="G2" s="237"/>
    </row>
    <row r="3" spans="1:14" ht="19.5" customHeight="1" x14ac:dyDescent="0.2">
      <c r="A3" s="236"/>
      <c r="B3" s="166"/>
      <c r="C3" s="208"/>
      <c r="D3" s="68"/>
      <c r="E3" s="68"/>
      <c r="F3" s="192"/>
      <c r="G3" s="237"/>
    </row>
    <row r="4" spans="1:14" ht="19.5" customHeight="1" x14ac:dyDescent="0.2">
      <c r="A4" s="236"/>
      <c r="B4" s="166"/>
      <c r="C4" s="208"/>
      <c r="D4" s="68"/>
      <c r="E4" s="68"/>
      <c r="F4" s="192"/>
      <c r="G4" s="237"/>
    </row>
    <row r="5" spans="1:14" s="367" customFormat="1" ht="19.5" customHeight="1" x14ac:dyDescent="0.3">
      <c r="A5" s="542" t="s">
        <v>9</v>
      </c>
      <c r="B5" s="542"/>
      <c r="C5" s="542"/>
      <c r="D5" s="542"/>
      <c r="E5" s="542"/>
      <c r="F5" s="542"/>
      <c r="G5" s="542"/>
    </row>
    <row r="6" spans="1:14" s="367" customFormat="1" ht="19.5" customHeight="1" x14ac:dyDescent="0.3">
      <c r="A6" s="543" t="s">
        <v>10</v>
      </c>
      <c r="B6" s="543"/>
      <c r="C6" s="543"/>
      <c r="D6" s="543"/>
      <c r="E6" s="543"/>
      <c r="F6" s="543"/>
      <c r="G6" s="543"/>
    </row>
    <row r="7" spans="1:14" s="367" customFormat="1" ht="19.5" customHeight="1" x14ac:dyDescent="0.3">
      <c r="A7" s="547" t="s">
        <v>11</v>
      </c>
      <c r="B7" s="547"/>
      <c r="C7" s="547"/>
      <c r="D7" s="547"/>
      <c r="E7" s="547"/>
      <c r="F7" s="547"/>
      <c r="G7" s="547"/>
    </row>
    <row r="8" spans="1:14" s="367" customFormat="1" ht="19.5" customHeight="1" x14ac:dyDescent="0.3">
      <c r="A8" s="544" t="s">
        <v>12</v>
      </c>
      <c r="B8" s="544"/>
      <c r="C8" s="544"/>
      <c r="D8" s="544"/>
      <c r="E8" s="544"/>
      <c r="F8" s="544"/>
      <c r="G8" s="544"/>
    </row>
    <row r="9" spans="1:14" s="367" customFormat="1" ht="19.5" customHeight="1" x14ac:dyDescent="0.3">
      <c r="A9" s="544" t="s">
        <v>403</v>
      </c>
      <c r="B9" s="544"/>
      <c r="C9" s="544"/>
      <c r="D9" s="544"/>
      <c r="E9" s="544"/>
      <c r="F9" s="544"/>
      <c r="G9" s="544"/>
    </row>
    <row r="10" spans="1:14" s="367" customFormat="1" ht="19.5" customHeight="1" x14ac:dyDescent="0.3">
      <c r="A10" s="544" t="s">
        <v>409</v>
      </c>
      <c r="B10" s="544"/>
      <c r="C10" s="544"/>
      <c r="D10" s="544"/>
      <c r="E10" s="544"/>
      <c r="F10" s="544"/>
      <c r="G10" s="544"/>
    </row>
    <row r="11" spans="1:14" s="367" customFormat="1" ht="19.5" customHeight="1" x14ac:dyDescent="0.3">
      <c r="A11" s="545" t="s">
        <v>430</v>
      </c>
      <c r="B11" s="545"/>
      <c r="C11" s="545"/>
      <c r="D11" s="545"/>
      <c r="E11" s="545"/>
      <c r="F11" s="545"/>
      <c r="G11" s="545"/>
    </row>
    <row r="12" spans="1:14" s="367" customFormat="1" ht="19.5" customHeight="1" x14ac:dyDescent="0.3">
      <c r="A12" s="546" t="s">
        <v>531</v>
      </c>
      <c r="B12" s="546"/>
      <c r="C12" s="546"/>
      <c r="D12" s="546"/>
      <c r="E12" s="546"/>
      <c r="F12" s="546"/>
      <c r="G12" s="546"/>
    </row>
    <row r="13" spans="1:14" ht="35.25" customHeight="1" x14ac:dyDescent="0.2">
      <c r="A13" s="238"/>
      <c r="B13" s="210"/>
      <c r="C13" s="211"/>
      <c r="D13" s="35"/>
    </row>
    <row r="14" spans="1:14" ht="35.25" customHeight="1" x14ac:dyDescent="0.25">
      <c r="A14" s="368" t="s">
        <v>393</v>
      </c>
      <c r="B14" s="368" t="s">
        <v>46</v>
      </c>
      <c r="C14" s="446" t="s">
        <v>2</v>
      </c>
      <c r="D14" s="369" t="s">
        <v>401</v>
      </c>
      <c r="E14" s="369" t="s">
        <v>392</v>
      </c>
      <c r="F14" s="375" t="s">
        <v>402</v>
      </c>
      <c r="G14" s="370" t="s">
        <v>3</v>
      </c>
    </row>
    <row r="15" spans="1:14" s="241" customFormat="1" ht="35.25" customHeight="1" x14ac:dyDescent="0.25">
      <c r="A15" s="179"/>
      <c r="B15" s="176"/>
      <c r="D15" s="548" t="s">
        <v>926</v>
      </c>
      <c r="E15" s="549"/>
      <c r="F15" s="325">
        <v>16191004.220000001</v>
      </c>
      <c r="G15" s="322" t="s">
        <v>462</v>
      </c>
    </row>
    <row r="16" spans="1:14" ht="66" customHeight="1" x14ac:dyDescent="0.2">
      <c r="A16" s="244">
        <v>45413</v>
      </c>
      <c r="B16" s="242">
        <v>31610</v>
      </c>
      <c r="C16" s="243" t="s">
        <v>532</v>
      </c>
      <c r="D16" s="91">
        <v>0</v>
      </c>
      <c r="E16" s="91">
        <v>849115.14</v>
      </c>
      <c r="F16" s="110">
        <f>F15+D16-E16</f>
        <v>15341889.08</v>
      </c>
      <c r="G16" s="447" t="s">
        <v>533</v>
      </c>
      <c r="H16" s="244"/>
      <c r="I16" s="242"/>
      <c r="J16" s="243"/>
      <c r="K16" s="91"/>
      <c r="L16" s="91"/>
      <c r="M16" s="110"/>
      <c r="N16" s="243"/>
    </row>
    <row r="17" spans="1:14" ht="54" customHeight="1" x14ac:dyDescent="0.2">
      <c r="A17" s="244">
        <v>45413</v>
      </c>
      <c r="B17" s="242">
        <v>31611</v>
      </c>
      <c r="C17" s="243" t="s">
        <v>532</v>
      </c>
      <c r="D17" s="91">
        <v>0</v>
      </c>
      <c r="E17" s="91">
        <v>13120.8</v>
      </c>
      <c r="F17" s="110">
        <f t="shared" ref="F17:F80" si="0">F16+D17-E17</f>
        <v>15328768.279999999</v>
      </c>
      <c r="G17" s="243" t="s">
        <v>534</v>
      </c>
      <c r="H17" s="244"/>
      <c r="I17" s="242"/>
      <c r="J17" s="243"/>
      <c r="K17" s="91"/>
      <c r="L17" s="91"/>
      <c r="M17" s="110"/>
      <c r="N17" s="243"/>
    </row>
    <row r="18" spans="1:14" ht="32.25" customHeight="1" x14ac:dyDescent="0.2">
      <c r="A18" s="244">
        <v>45413</v>
      </c>
      <c r="B18" s="242" t="s">
        <v>638</v>
      </c>
      <c r="C18" s="243" t="s">
        <v>639</v>
      </c>
      <c r="D18" s="91">
        <v>115</v>
      </c>
      <c r="E18" s="91">
        <v>0</v>
      </c>
      <c r="F18" s="110">
        <f t="shared" si="0"/>
        <v>15328883.279999999</v>
      </c>
      <c r="G18" s="243" t="s">
        <v>639</v>
      </c>
      <c r="H18" s="244"/>
      <c r="I18" s="242"/>
      <c r="J18" s="243"/>
      <c r="K18" s="91"/>
      <c r="L18" s="91"/>
      <c r="M18" s="110"/>
      <c r="N18" s="243"/>
    </row>
    <row r="19" spans="1:14" ht="35.25" customHeight="1" x14ac:dyDescent="0.2">
      <c r="A19" s="244">
        <v>45413</v>
      </c>
      <c r="B19" s="242" t="s">
        <v>640</v>
      </c>
      <c r="C19" s="243" t="s">
        <v>641</v>
      </c>
      <c r="D19" s="91">
        <v>4000</v>
      </c>
      <c r="E19" s="91">
        <v>0</v>
      </c>
      <c r="F19" s="110">
        <f t="shared" si="0"/>
        <v>15332883.279999999</v>
      </c>
      <c r="G19" s="243" t="s">
        <v>642</v>
      </c>
      <c r="H19" s="244"/>
      <c r="I19" s="242"/>
      <c r="J19" s="243"/>
      <c r="K19" s="91"/>
      <c r="L19" s="91"/>
      <c r="M19" s="110"/>
      <c r="N19" s="243"/>
    </row>
    <row r="20" spans="1:14" ht="35.25" customHeight="1" x14ac:dyDescent="0.2">
      <c r="A20" s="244">
        <v>45413</v>
      </c>
      <c r="B20" s="242" t="s">
        <v>643</v>
      </c>
      <c r="C20" s="243" t="s">
        <v>644</v>
      </c>
      <c r="D20" s="91">
        <v>26100</v>
      </c>
      <c r="E20" s="91">
        <v>0</v>
      </c>
      <c r="F20" s="110">
        <f t="shared" si="0"/>
        <v>15358983.279999999</v>
      </c>
      <c r="G20" s="243" t="s">
        <v>645</v>
      </c>
      <c r="H20" s="244"/>
      <c r="I20" s="242"/>
      <c r="J20" s="243"/>
      <c r="K20" s="91"/>
      <c r="L20" s="91"/>
      <c r="M20" s="110"/>
      <c r="N20" s="243"/>
    </row>
    <row r="21" spans="1:14" ht="35.25" customHeight="1" x14ac:dyDescent="0.2">
      <c r="A21" s="244">
        <v>45413</v>
      </c>
      <c r="B21" s="242" t="s">
        <v>646</v>
      </c>
      <c r="C21" s="243" t="s">
        <v>647</v>
      </c>
      <c r="D21" s="91">
        <v>400</v>
      </c>
      <c r="E21" s="91">
        <v>0</v>
      </c>
      <c r="F21" s="110">
        <f t="shared" si="0"/>
        <v>15359383.279999999</v>
      </c>
      <c r="G21" s="243" t="s">
        <v>648</v>
      </c>
      <c r="H21" s="244"/>
      <c r="I21" s="329"/>
      <c r="J21" s="243"/>
      <c r="K21" s="91"/>
      <c r="L21" s="91"/>
      <c r="M21" s="110"/>
      <c r="N21" s="243"/>
    </row>
    <row r="22" spans="1:14" ht="35.25" customHeight="1" x14ac:dyDescent="0.2">
      <c r="A22" s="244">
        <v>45413</v>
      </c>
      <c r="B22" s="242" t="s">
        <v>649</v>
      </c>
      <c r="C22" s="243" t="s">
        <v>650</v>
      </c>
      <c r="D22" s="91">
        <v>1400</v>
      </c>
      <c r="E22" s="91">
        <v>0</v>
      </c>
      <c r="F22" s="110">
        <f t="shared" si="0"/>
        <v>15360783.279999999</v>
      </c>
      <c r="G22" s="243" t="s">
        <v>651</v>
      </c>
      <c r="H22" s="244"/>
      <c r="I22" s="329"/>
      <c r="J22" s="243"/>
      <c r="K22" s="374"/>
      <c r="L22" s="91"/>
      <c r="M22" s="110"/>
      <c r="N22" s="243"/>
    </row>
    <row r="23" spans="1:14" ht="46.5" customHeight="1" x14ac:dyDescent="0.2">
      <c r="A23" s="244">
        <v>45413</v>
      </c>
      <c r="B23" s="242" t="s">
        <v>652</v>
      </c>
      <c r="C23" s="243" t="s">
        <v>653</v>
      </c>
      <c r="D23" s="91">
        <v>12000</v>
      </c>
      <c r="E23" s="91">
        <v>0</v>
      </c>
      <c r="F23" s="110">
        <f t="shared" si="0"/>
        <v>15372783.279999999</v>
      </c>
      <c r="G23" s="243" t="s">
        <v>654</v>
      </c>
      <c r="H23" s="244"/>
      <c r="I23" s="242"/>
      <c r="J23" s="243"/>
      <c r="K23" s="91"/>
      <c r="L23" s="91"/>
      <c r="M23" s="110"/>
      <c r="N23" s="243"/>
    </row>
    <row r="24" spans="1:14" ht="39.75" customHeight="1" x14ac:dyDescent="0.2">
      <c r="A24" s="244">
        <v>45413</v>
      </c>
      <c r="B24" s="242" t="s">
        <v>655</v>
      </c>
      <c r="C24" s="243" t="s">
        <v>656</v>
      </c>
      <c r="D24" s="91">
        <v>600</v>
      </c>
      <c r="E24" s="91">
        <v>0</v>
      </c>
      <c r="F24" s="110">
        <f t="shared" si="0"/>
        <v>15373383.279999999</v>
      </c>
      <c r="G24" s="243" t="s">
        <v>657</v>
      </c>
      <c r="H24" s="244"/>
      <c r="I24" s="242"/>
      <c r="J24" s="243"/>
      <c r="K24" s="91"/>
      <c r="L24" s="91"/>
      <c r="M24" s="110"/>
      <c r="N24" s="243"/>
    </row>
    <row r="25" spans="1:14" ht="35.25" customHeight="1" x14ac:dyDescent="0.2">
      <c r="A25" s="244">
        <v>45413</v>
      </c>
      <c r="B25" s="242" t="s">
        <v>658</v>
      </c>
      <c r="C25" s="243" t="s">
        <v>644</v>
      </c>
      <c r="D25" s="91">
        <v>1000</v>
      </c>
      <c r="E25" s="91">
        <v>0</v>
      </c>
      <c r="F25" s="110">
        <f t="shared" si="0"/>
        <v>15374383.279999999</v>
      </c>
      <c r="G25" s="243" t="s">
        <v>645</v>
      </c>
      <c r="H25" s="244"/>
      <c r="I25" s="242"/>
      <c r="J25" s="243"/>
      <c r="K25" s="91"/>
      <c r="L25" s="91"/>
      <c r="M25" s="110"/>
      <c r="N25" s="243"/>
    </row>
    <row r="26" spans="1:14" ht="27.75" customHeight="1" x14ac:dyDescent="0.2">
      <c r="A26" s="244">
        <v>45414</v>
      </c>
      <c r="B26" s="242" t="s">
        <v>659</v>
      </c>
      <c r="C26" s="243" t="s">
        <v>639</v>
      </c>
      <c r="D26" s="91">
        <v>360</v>
      </c>
      <c r="E26" s="91">
        <v>0</v>
      </c>
      <c r="F26" s="110">
        <f t="shared" si="0"/>
        <v>15374743.279999999</v>
      </c>
      <c r="G26" s="243" t="s">
        <v>639</v>
      </c>
      <c r="H26" s="244"/>
      <c r="I26" s="242"/>
      <c r="J26" s="243"/>
      <c r="K26" s="91"/>
      <c r="L26" s="91"/>
      <c r="M26" s="110"/>
      <c r="N26" s="243"/>
    </row>
    <row r="27" spans="1:14" ht="27.75" customHeight="1" x14ac:dyDescent="0.2">
      <c r="A27" s="244">
        <v>45414</v>
      </c>
      <c r="B27" s="242" t="s">
        <v>660</v>
      </c>
      <c r="C27" s="243" t="s">
        <v>639</v>
      </c>
      <c r="D27" s="91">
        <v>200</v>
      </c>
      <c r="E27" s="91">
        <v>0</v>
      </c>
      <c r="F27" s="110">
        <f t="shared" si="0"/>
        <v>15374943.279999999</v>
      </c>
      <c r="G27" s="243" t="s">
        <v>639</v>
      </c>
      <c r="H27" s="244"/>
      <c r="I27" s="242"/>
      <c r="J27" s="243"/>
      <c r="K27" s="91"/>
      <c r="L27" s="91"/>
      <c r="M27" s="110"/>
      <c r="N27" s="243"/>
    </row>
    <row r="28" spans="1:14" ht="27.75" customHeight="1" x14ac:dyDescent="0.2">
      <c r="A28" s="244">
        <v>45414</v>
      </c>
      <c r="B28" s="242" t="s">
        <v>661</v>
      </c>
      <c r="C28" s="243" t="s">
        <v>639</v>
      </c>
      <c r="D28" s="91">
        <v>255</v>
      </c>
      <c r="E28" s="91">
        <v>0</v>
      </c>
      <c r="F28" s="110">
        <f t="shared" si="0"/>
        <v>15375198.279999999</v>
      </c>
      <c r="G28" s="243" t="s">
        <v>639</v>
      </c>
      <c r="H28" s="244"/>
      <c r="I28" s="242"/>
      <c r="J28" s="243"/>
      <c r="K28" s="91"/>
      <c r="L28" s="91"/>
      <c r="M28" s="110"/>
      <c r="N28" s="243"/>
    </row>
    <row r="29" spans="1:14" ht="27.75" customHeight="1" x14ac:dyDescent="0.2">
      <c r="A29" s="244">
        <v>45414</v>
      </c>
      <c r="B29" s="437" t="s">
        <v>662</v>
      </c>
      <c r="C29" s="437" t="s">
        <v>663</v>
      </c>
      <c r="D29" s="91">
        <v>18000</v>
      </c>
      <c r="E29" s="91">
        <v>0</v>
      </c>
      <c r="F29" s="110">
        <f t="shared" si="0"/>
        <v>15393198.279999999</v>
      </c>
      <c r="G29" s="437" t="s">
        <v>664</v>
      </c>
      <c r="H29" s="244"/>
      <c r="I29" s="242"/>
      <c r="J29" s="243"/>
      <c r="K29" s="91"/>
      <c r="L29" s="91"/>
      <c r="M29" s="110"/>
      <c r="N29" s="243"/>
    </row>
    <row r="30" spans="1:14" ht="35.25" customHeight="1" x14ac:dyDescent="0.2">
      <c r="A30" s="244">
        <v>45414</v>
      </c>
      <c r="B30" s="242" t="s">
        <v>665</v>
      </c>
      <c r="C30" s="243" t="s">
        <v>644</v>
      </c>
      <c r="D30" s="91">
        <v>23900</v>
      </c>
      <c r="E30" s="91">
        <v>0</v>
      </c>
      <c r="F30" s="110">
        <f t="shared" si="0"/>
        <v>15417098.279999999</v>
      </c>
      <c r="G30" s="243" t="s">
        <v>645</v>
      </c>
      <c r="H30" s="244"/>
      <c r="I30" s="242"/>
      <c r="J30" s="243"/>
      <c r="K30" s="91"/>
      <c r="L30" s="91"/>
      <c r="M30" s="110"/>
      <c r="N30" s="243"/>
    </row>
    <row r="31" spans="1:14" ht="35.25" customHeight="1" x14ac:dyDescent="0.2">
      <c r="A31" s="244">
        <v>45414</v>
      </c>
      <c r="B31" s="242" t="s">
        <v>666</v>
      </c>
      <c r="C31" s="243" t="s">
        <v>650</v>
      </c>
      <c r="D31" s="91">
        <v>500</v>
      </c>
      <c r="E31" s="91">
        <v>0</v>
      </c>
      <c r="F31" s="110">
        <f t="shared" si="0"/>
        <v>15417598.279999999</v>
      </c>
      <c r="G31" s="243" t="s">
        <v>651</v>
      </c>
      <c r="H31" s="244"/>
      <c r="I31" s="242"/>
      <c r="J31" s="243"/>
      <c r="K31" s="91"/>
      <c r="L31" s="91"/>
      <c r="M31" s="110"/>
      <c r="N31" s="243"/>
    </row>
    <row r="32" spans="1:14" ht="35.25" customHeight="1" x14ac:dyDescent="0.2">
      <c r="A32" s="244">
        <v>45414</v>
      </c>
      <c r="B32" s="242" t="s">
        <v>667</v>
      </c>
      <c r="C32" s="243" t="s">
        <v>668</v>
      </c>
      <c r="D32" s="91">
        <v>600</v>
      </c>
      <c r="E32" s="91">
        <v>0</v>
      </c>
      <c r="F32" s="110">
        <f t="shared" si="0"/>
        <v>15418198.279999999</v>
      </c>
      <c r="G32" s="243" t="s">
        <v>669</v>
      </c>
      <c r="H32" s="244"/>
      <c r="I32" s="242"/>
      <c r="J32" s="243"/>
      <c r="K32" s="91"/>
      <c r="L32" s="91"/>
      <c r="M32" s="110"/>
      <c r="N32" s="243"/>
    </row>
    <row r="33" spans="1:14" ht="35.25" customHeight="1" x14ac:dyDescent="0.2">
      <c r="A33" s="244">
        <v>45414</v>
      </c>
      <c r="B33" s="242" t="s">
        <v>670</v>
      </c>
      <c r="C33" s="243" t="s">
        <v>653</v>
      </c>
      <c r="D33" s="91">
        <v>16800</v>
      </c>
      <c r="E33" s="91">
        <v>0</v>
      </c>
      <c r="F33" s="110">
        <f t="shared" si="0"/>
        <v>15434998.279999999</v>
      </c>
      <c r="G33" s="243" t="s">
        <v>654</v>
      </c>
      <c r="H33" s="244"/>
      <c r="I33" s="242"/>
      <c r="J33" s="243"/>
      <c r="K33" s="91"/>
      <c r="L33" s="91"/>
      <c r="M33" s="110"/>
      <c r="N33" s="243"/>
    </row>
    <row r="34" spans="1:14" ht="35.25" customHeight="1" x14ac:dyDescent="0.2">
      <c r="A34" s="244">
        <v>45414</v>
      </c>
      <c r="B34" s="242" t="s">
        <v>640</v>
      </c>
      <c r="C34" s="243" t="s">
        <v>641</v>
      </c>
      <c r="D34" s="91">
        <v>26200</v>
      </c>
      <c r="E34" s="91">
        <v>0</v>
      </c>
      <c r="F34" s="110">
        <f t="shared" si="0"/>
        <v>15461198.279999999</v>
      </c>
      <c r="G34" s="243" t="s">
        <v>642</v>
      </c>
      <c r="H34" s="244"/>
      <c r="I34" s="242"/>
      <c r="J34" s="243"/>
      <c r="K34" s="91"/>
      <c r="L34" s="91"/>
      <c r="M34" s="110"/>
      <c r="N34" s="243"/>
    </row>
    <row r="35" spans="1:14" ht="35.25" customHeight="1" x14ac:dyDescent="0.2">
      <c r="A35" s="244">
        <v>45414</v>
      </c>
      <c r="B35" s="242" t="s">
        <v>671</v>
      </c>
      <c r="C35" s="243" t="s">
        <v>672</v>
      </c>
      <c r="D35" s="91">
        <v>500</v>
      </c>
      <c r="E35" s="91">
        <v>0</v>
      </c>
      <c r="F35" s="110">
        <f t="shared" si="0"/>
        <v>15461698.279999999</v>
      </c>
      <c r="G35" s="243" t="s">
        <v>673</v>
      </c>
      <c r="H35" s="244"/>
      <c r="I35" s="242"/>
      <c r="J35" s="243"/>
      <c r="K35" s="91"/>
      <c r="L35" s="91"/>
      <c r="M35" s="110"/>
      <c r="N35" s="243"/>
    </row>
    <row r="36" spans="1:14" ht="35.25" customHeight="1" x14ac:dyDescent="0.2">
      <c r="A36" s="244">
        <v>45414</v>
      </c>
      <c r="B36" s="242" t="s">
        <v>674</v>
      </c>
      <c r="C36" s="243" t="s">
        <v>675</v>
      </c>
      <c r="D36" s="91">
        <v>2400</v>
      </c>
      <c r="E36" s="91">
        <v>0</v>
      </c>
      <c r="F36" s="110">
        <f t="shared" si="0"/>
        <v>15464098.279999999</v>
      </c>
      <c r="G36" s="243" t="s">
        <v>676</v>
      </c>
      <c r="H36" s="244"/>
      <c r="I36" s="242"/>
      <c r="J36" s="243"/>
      <c r="K36" s="91"/>
      <c r="L36" s="91"/>
      <c r="M36" s="110"/>
      <c r="N36" s="243"/>
    </row>
    <row r="37" spans="1:14" ht="35.25" customHeight="1" x14ac:dyDescent="0.2">
      <c r="A37" s="244">
        <v>45414</v>
      </c>
      <c r="B37" s="242" t="s">
        <v>677</v>
      </c>
      <c r="C37" s="243" t="s">
        <v>672</v>
      </c>
      <c r="D37" s="91">
        <v>200</v>
      </c>
      <c r="E37" s="91">
        <v>0</v>
      </c>
      <c r="F37" s="110">
        <f t="shared" si="0"/>
        <v>15464298.279999999</v>
      </c>
      <c r="G37" s="243" t="s">
        <v>678</v>
      </c>
      <c r="H37" s="244"/>
      <c r="I37" s="242"/>
      <c r="J37" s="243"/>
      <c r="K37" s="91"/>
      <c r="L37" s="91"/>
      <c r="M37" s="110"/>
      <c r="N37" s="243"/>
    </row>
    <row r="38" spans="1:14" ht="35.25" customHeight="1" x14ac:dyDescent="0.2">
      <c r="A38" s="244">
        <v>45415</v>
      </c>
      <c r="B38" s="242" t="s">
        <v>679</v>
      </c>
      <c r="C38" s="243" t="s">
        <v>680</v>
      </c>
      <c r="D38" s="91">
        <v>450</v>
      </c>
      <c r="E38" s="91">
        <v>0</v>
      </c>
      <c r="F38" s="110">
        <f t="shared" si="0"/>
        <v>15464748.279999999</v>
      </c>
      <c r="G38" s="243" t="s">
        <v>681</v>
      </c>
      <c r="H38" s="244"/>
      <c r="I38" s="242"/>
      <c r="J38" s="243"/>
      <c r="K38" s="91"/>
      <c r="L38" s="91"/>
      <c r="M38" s="110"/>
      <c r="N38" s="243"/>
    </row>
    <row r="39" spans="1:14" ht="35.25" customHeight="1" x14ac:dyDescent="0.2">
      <c r="A39" s="244">
        <v>45415</v>
      </c>
      <c r="B39" s="242" t="s">
        <v>682</v>
      </c>
      <c r="C39" s="243" t="s">
        <v>683</v>
      </c>
      <c r="D39" s="91">
        <v>400</v>
      </c>
      <c r="E39" s="91">
        <v>0</v>
      </c>
      <c r="F39" s="110">
        <f t="shared" si="0"/>
        <v>15465148.279999999</v>
      </c>
      <c r="G39" s="243" t="s">
        <v>684</v>
      </c>
      <c r="H39" s="244"/>
      <c r="I39" s="242"/>
      <c r="J39" s="243"/>
      <c r="K39" s="91"/>
      <c r="L39" s="91"/>
      <c r="M39" s="110"/>
      <c r="N39" s="243"/>
    </row>
    <row r="40" spans="1:14" ht="35.25" customHeight="1" x14ac:dyDescent="0.2">
      <c r="A40" s="244">
        <v>45415</v>
      </c>
      <c r="B40" s="242" t="s">
        <v>685</v>
      </c>
      <c r="C40" s="243" t="s">
        <v>683</v>
      </c>
      <c r="D40" s="91">
        <v>2700</v>
      </c>
      <c r="E40" s="91">
        <v>0</v>
      </c>
      <c r="F40" s="110">
        <f t="shared" si="0"/>
        <v>15467848.279999999</v>
      </c>
      <c r="G40" s="243" t="s">
        <v>684</v>
      </c>
      <c r="H40" s="244"/>
      <c r="I40" s="242"/>
      <c r="J40" s="243"/>
      <c r="K40" s="91"/>
      <c r="L40" s="91"/>
      <c r="M40" s="110"/>
      <c r="N40" s="243"/>
    </row>
    <row r="41" spans="1:14" ht="35.25" customHeight="1" x14ac:dyDescent="0.2">
      <c r="A41" s="244">
        <v>45415</v>
      </c>
      <c r="B41" s="242" t="s">
        <v>686</v>
      </c>
      <c r="C41" s="243" t="s">
        <v>644</v>
      </c>
      <c r="D41" s="91">
        <v>37500</v>
      </c>
      <c r="E41" s="91">
        <v>0</v>
      </c>
      <c r="F41" s="110">
        <f t="shared" si="0"/>
        <v>15505348.279999999</v>
      </c>
      <c r="G41" s="243" t="s">
        <v>645</v>
      </c>
      <c r="H41" s="244"/>
      <c r="I41" s="242"/>
      <c r="J41" s="243"/>
      <c r="K41" s="91"/>
      <c r="L41" s="91"/>
      <c r="M41" s="110"/>
      <c r="N41" s="243"/>
    </row>
    <row r="42" spans="1:14" ht="35.25" customHeight="1" x14ac:dyDescent="0.2">
      <c r="A42" s="244">
        <v>45415</v>
      </c>
      <c r="B42" s="242" t="s">
        <v>687</v>
      </c>
      <c r="C42" s="243" t="s">
        <v>653</v>
      </c>
      <c r="D42" s="91">
        <v>14300</v>
      </c>
      <c r="E42" s="91">
        <v>0</v>
      </c>
      <c r="F42" s="110">
        <f t="shared" si="0"/>
        <v>15519648.279999999</v>
      </c>
      <c r="G42" s="243" t="s">
        <v>654</v>
      </c>
      <c r="H42" s="244"/>
      <c r="I42" s="242"/>
      <c r="J42" s="243"/>
      <c r="K42" s="91"/>
      <c r="L42" s="91"/>
      <c r="M42" s="110"/>
      <c r="N42" s="243"/>
    </row>
    <row r="43" spans="1:14" ht="35.25" customHeight="1" x14ac:dyDescent="0.2">
      <c r="A43" s="244">
        <v>45415</v>
      </c>
      <c r="B43" s="242" t="s">
        <v>688</v>
      </c>
      <c r="C43" s="243" t="s">
        <v>689</v>
      </c>
      <c r="D43" s="91">
        <v>4960</v>
      </c>
      <c r="E43" s="91">
        <v>0</v>
      </c>
      <c r="F43" s="110">
        <f t="shared" si="0"/>
        <v>15524608.279999999</v>
      </c>
      <c r="G43" s="243" t="s">
        <v>690</v>
      </c>
      <c r="H43" s="244"/>
      <c r="I43" s="242"/>
      <c r="J43" s="243"/>
      <c r="K43" s="91"/>
      <c r="L43" s="91"/>
      <c r="M43" s="110"/>
      <c r="N43" s="243"/>
    </row>
    <row r="44" spans="1:14" ht="35.25" customHeight="1" x14ac:dyDescent="0.2">
      <c r="A44" s="244">
        <v>45415</v>
      </c>
      <c r="B44" s="242" t="s">
        <v>691</v>
      </c>
      <c r="C44" s="243" t="s">
        <v>641</v>
      </c>
      <c r="D44" s="91">
        <v>3500</v>
      </c>
      <c r="E44" s="91">
        <v>0</v>
      </c>
      <c r="F44" s="110">
        <f t="shared" si="0"/>
        <v>15528108.279999999</v>
      </c>
      <c r="G44" s="243" t="s">
        <v>642</v>
      </c>
      <c r="H44" s="244"/>
      <c r="I44" s="242"/>
      <c r="J44" s="243"/>
      <c r="K44" s="91"/>
      <c r="L44" s="91"/>
      <c r="M44" s="110"/>
      <c r="N44" s="243"/>
    </row>
    <row r="45" spans="1:14" ht="35.25" customHeight="1" x14ac:dyDescent="0.2">
      <c r="A45" s="244">
        <v>45415</v>
      </c>
      <c r="B45" s="242" t="s">
        <v>692</v>
      </c>
      <c r="C45" s="243" t="s">
        <v>693</v>
      </c>
      <c r="D45" s="91">
        <v>54800</v>
      </c>
      <c r="E45" s="91">
        <v>0</v>
      </c>
      <c r="F45" s="110">
        <f t="shared" si="0"/>
        <v>15582908.279999999</v>
      </c>
      <c r="G45" s="243" t="s">
        <v>694</v>
      </c>
      <c r="H45" s="244"/>
      <c r="I45" s="242"/>
      <c r="J45" s="243"/>
      <c r="K45" s="91"/>
      <c r="L45" s="91"/>
      <c r="M45" s="110"/>
      <c r="N45" s="243"/>
    </row>
    <row r="46" spans="1:14" ht="35.25" customHeight="1" x14ac:dyDescent="0.2">
      <c r="A46" s="244">
        <v>45415</v>
      </c>
      <c r="B46" s="242" t="s">
        <v>695</v>
      </c>
      <c r="C46" s="243" t="s">
        <v>696</v>
      </c>
      <c r="D46" s="91">
        <v>3200</v>
      </c>
      <c r="E46" s="91">
        <v>0</v>
      </c>
      <c r="F46" s="110">
        <f t="shared" si="0"/>
        <v>15586108.279999999</v>
      </c>
      <c r="G46" s="243" t="s">
        <v>697</v>
      </c>
      <c r="H46" s="244"/>
      <c r="I46" s="242"/>
      <c r="J46" s="243"/>
      <c r="K46" s="91"/>
      <c r="L46" s="91"/>
      <c r="M46" s="110"/>
      <c r="N46" s="243"/>
    </row>
    <row r="47" spans="1:14" ht="35.25" customHeight="1" x14ac:dyDescent="0.2">
      <c r="A47" s="244">
        <v>45415</v>
      </c>
      <c r="B47" s="242" t="s">
        <v>698</v>
      </c>
      <c r="C47" s="243" t="s">
        <v>699</v>
      </c>
      <c r="D47" s="91">
        <v>4800</v>
      </c>
      <c r="E47" s="91">
        <v>0</v>
      </c>
      <c r="F47" s="110">
        <f t="shared" si="0"/>
        <v>15590908.279999999</v>
      </c>
      <c r="G47" s="243" t="s">
        <v>700</v>
      </c>
      <c r="H47" s="244"/>
      <c r="I47" s="242"/>
      <c r="J47" s="243"/>
      <c r="K47" s="91"/>
      <c r="L47" s="91"/>
      <c r="M47" s="110"/>
      <c r="N47" s="243"/>
    </row>
    <row r="48" spans="1:14" ht="71.25" customHeight="1" x14ac:dyDescent="0.2">
      <c r="A48" s="244">
        <v>45418</v>
      </c>
      <c r="B48" s="242">
        <v>31612</v>
      </c>
      <c r="C48" s="243" t="s">
        <v>535</v>
      </c>
      <c r="D48" s="91">
        <v>0</v>
      </c>
      <c r="E48" s="91">
        <v>1306412.8999999999</v>
      </c>
      <c r="F48" s="110">
        <f t="shared" si="0"/>
        <v>14284495.379999999</v>
      </c>
      <c r="G48" s="243" t="s">
        <v>536</v>
      </c>
      <c r="H48" s="244"/>
      <c r="I48" s="242"/>
      <c r="J48" s="243"/>
      <c r="K48" s="91"/>
      <c r="L48" s="91"/>
      <c r="M48" s="110"/>
      <c r="N48" s="243"/>
    </row>
    <row r="49" spans="1:14" ht="35.25" customHeight="1" x14ac:dyDescent="0.2">
      <c r="A49" s="244">
        <v>45418</v>
      </c>
      <c r="B49" s="242" t="s">
        <v>701</v>
      </c>
      <c r="C49" s="243" t="s">
        <v>653</v>
      </c>
      <c r="D49" s="91">
        <v>3300</v>
      </c>
      <c r="E49" s="91">
        <v>0</v>
      </c>
      <c r="F49" s="110">
        <f t="shared" si="0"/>
        <v>14287795.379999999</v>
      </c>
      <c r="G49" s="243" t="s">
        <v>654</v>
      </c>
      <c r="H49" s="244"/>
      <c r="I49" s="242"/>
      <c r="J49" s="243"/>
      <c r="K49" s="91"/>
      <c r="L49" s="91"/>
      <c r="M49" s="110"/>
      <c r="N49" s="243"/>
    </row>
    <row r="50" spans="1:14" ht="35.25" customHeight="1" x14ac:dyDescent="0.2">
      <c r="A50" s="244">
        <v>45418</v>
      </c>
      <c r="B50" s="242" t="s">
        <v>691</v>
      </c>
      <c r="C50" s="243" t="s">
        <v>641</v>
      </c>
      <c r="D50" s="91">
        <v>12000</v>
      </c>
      <c r="E50" s="91">
        <v>0</v>
      </c>
      <c r="F50" s="110">
        <f t="shared" si="0"/>
        <v>14299795.379999999</v>
      </c>
      <c r="G50" s="243" t="s">
        <v>642</v>
      </c>
      <c r="H50" s="244"/>
      <c r="I50" s="242"/>
      <c r="J50" s="243"/>
      <c r="K50" s="91"/>
      <c r="L50" s="91"/>
      <c r="M50" s="110"/>
      <c r="N50" s="243"/>
    </row>
    <row r="51" spans="1:14" ht="35.25" customHeight="1" x14ac:dyDescent="0.2">
      <c r="A51" s="244">
        <v>45418</v>
      </c>
      <c r="B51" s="242" t="s">
        <v>640</v>
      </c>
      <c r="C51" s="243" t="s">
        <v>641</v>
      </c>
      <c r="D51" s="91">
        <v>500</v>
      </c>
      <c r="E51" s="91">
        <v>0</v>
      </c>
      <c r="F51" s="110">
        <f t="shared" si="0"/>
        <v>14300295.379999999</v>
      </c>
      <c r="G51" s="243" t="s">
        <v>642</v>
      </c>
      <c r="H51" s="244"/>
      <c r="I51" s="242"/>
      <c r="J51" s="243"/>
      <c r="K51" s="91"/>
      <c r="L51" s="91"/>
      <c r="M51" s="110"/>
      <c r="N51" s="243"/>
    </row>
    <row r="52" spans="1:14" ht="35.25" customHeight="1" x14ac:dyDescent="0.2">
      <c r="A52" s="244">
        <v>45418</v>
      </c>
      <c r="B52" s="242" t="s">
        <v>702</v>
      </c>
      <c r="C52" s="243" t="s">
        <v>672</v>
      </c>
      <c r="D52" s="91">
        <v>500</v>
      </c>
      <c r="E52" s="91">
        <v>0</v>
      </c>
      <c r="F52" s="110">
        <f t="shared" si="0"/>
        <v>14300795.379999999</v>
      </c>
      <c r="G52" s="243" t="s">
        <v>703</v>
      </c>
      <c r="H52" s="244"/>
      <c r="I52" s="242"/>
      <c r="J52" s="243"/>
      <c r="K52" s="91"/>
      <c r="L52" s="91"/>
      <c r="M52" s="110"/>
      <c r="N52" s="243"/>
    </row>
    <row r="53" spans="1:14" ht="35.25" customHeight="1" x14ac:dyDescent="0.2">
      <c r="A53" s="244">
        <v>45418</v>
      </c>
      <c r="B53" s="242" t="s">
        <v>704</v>
      </c>
      <c r="C53" s="243" t="s">
        <v>672</v>
      </c>
      <c r="D53" s="91">
        <v>500</v>
      </c>
      <c r="E53" s="91">
        <v>0</v>
      </c>
      <c r="F53" s="110">
        <f t="shared" si="0"/>
        <v>14301295.379999999</v>
      </c>
      <c r="G53" s="243" t="s">
        <v>705</v>
      </c>
      <c r="H53" s="244"/>
      <c r="I53" s="242"/>
      <c r="J53" s="243"/>
      <c r="K53" s="91"/>
      <c r="L53" s="91"/>
      <c r="M53" s="110"/>
      <c r="N53" s="243"/>
    </row>
    <row r="54" spans="1:14" ht="35.25" customHeight="1" x14ac:dyDescent="0.2">
      <c r="A54" s="244">
        <v>45418</v>
      </c>
      <c r="B54" s="242" t="s">
        <v>706</v>
      </c>
      <c r="C54" s="243" t="s">
        <v>639</v>
      </c>
      <c r="D54" s="91">
        <v>1000</v>
      </c>
      <c r="E54" s="91">
        <v>0</v>
      </c>
      <c r="F54" s="110">
        <f t="shared" si="0"/>
        <v>14302295.379999999</v>
      </c>
      <c r="G54" s="243" t="s">
        <v>639</v>
      </c>
      <c r="H54" s="244"/>
      <c r="I54" s="242"/>
      <c r="J54" s="243"/>
      <c r="K54" s="91"/>
      <c r="L54" s="91"/>
      <c r="M54" s="110"/>
      <c r="N54" s="243"/>
    </row>
    <row r="55" spans="1:14" ht="35.25" customHeight="1" x14ac:dyDescent="0.2">
      <c r="A55" s="244">
        <v>45419</v>
      </c>
      <c r="B55" s="242" t="s">
        <v>707</v>
      </c>
      <c r="C55" s="243" t="s">
        <v>639</v>
      </c>
      <c r="D55" s="91">
        <v>780</v>
      </c>
      <c r="E55" s="91">
        <v>0</v>
      </c>
      <c r="F55" s="110">
        <f t="shared" si="0"/>
        <v>14303075.379999999</v>
      </c>
      <c r="G55" s="243" t="s">
        <v>639</v>
      </c>
      <c r="H55" s="244"/>
      <c r="I55" s="242"/>
      <c r="J55" s="243"/>
      <c r="K55" s="91"/>
      <c r="L55" s="91"/>
      <c r="M55" s="110"/>
      <c r="N55" s="243"/>
    </row>
    <row r="56" spans="1:14" ht="35.25" customHeight="1" x14ac:dyDescent="0.2">
      <c r="A56" s="244">
        <v>45419</v>
      </c>
      <c r="B56" s="242" t="s">
        <v>640</v>
      </c>
      <c r="C56" s="243" t="s">
        <v>641</v>
      </c>
      <c r="D56" s="91">
        <v>2400</v>
      </c>
      <c r="E56" s="91">
        <v>0</v>
      </c>
      <c r="F56" s="110">
        <f t="shared" si="0"/>
        <v>14305475.379999999</v>
      </c>
      <c r="G56" s="243" t="s">
        <v>642</v>
      </c>
      <c r="H56" s="244"/>
      <c r="I56" s="242"/>
      <c r="J56" s="243"/>
      <c r="K56" s="91"/>
      <c r="L56" s="91"/>
      <c r="M56" s="110"/>
      <c r="N56" s="243"/>
    </row>
    <row r="57" spans="1:14" ht="35.25" customHeight="1" x14ac:dyDescent="0.2">
      <c r="A57" s="244">
        <v>45419</v>
      </c>
      <c r="B57" s="242" t="s">
        <v>708</v>
      </c>
      <c r="C57" s="243" t="s">
        <v>644</v>
      </c>
      <c r="D57" s="91">
        <v>2500</v>
      </c>
      <c r="E57" s="91">
        <v>0</v>
      </c>
      <c r="F57" s="110">
        <f t="shared" si="0"/>
        <v>14307975.379999999</v>
      </c>
      <c r="G57" s="243" t="s">
        <v>645</v>
      </c>
      <c r="H57" s="244"/>
      <c r="I57" s="242"/>
      <c r="J57" s="243"/>
      <c r="K57" s="91"/>
      <c r="L57" s="91"/>
      <c r="M57" s="110"/>
      <c r="N57" s="243"/>
    </row>
    <row r="58" spans="1:14" ht="37.5" customHeight="1" x14ac:dyDescent="0.2">
      <c r="A58" s="244">
        <v>45419</v>
      </c>
      <c r="B58" s="242" t="s">
        <v>709</v>
      </c>
      <c r="C58" s="243" t="s">
        <v>653</v>
      </c>
      <c r="D58" s="91">
        <v>7000</v>
      </c>
      <c r="E58" s="91">
        <v>0</v>
      </c>
      <c r="F58" s="110">
        <f t="shared" si="0"/>
        <v>14314975.379999999</v>
      </c>
      <c r="G58" s="243" t="s">
        <v>654</v>
      </c>
      <c r="H58" s="244"/>
      <c r="I58" s="242"/>
      <c r="J58" s="243"/>
      <c r="K58" s="91"/>
      <c r="L58" s="91"/>
      <c r="M58" s="110"/>
      <c r="N58" s="243"/>
    </row>
    <row r="59" spans="1:14" ht="37.5" customHeight="1" x14ac:dyDescent="0.2">
      <c r="A59" s="244">
        <v>45419</v>
      </c>
      <c r="B59" s="242" t="s">
        <v>710</v>
      </c>
      <c r="C59" s="243" t="s">
        <v>644</v>
      </c>
      <c r="D59" s="91">
        <v>7500</v>
      </c>
      <c r="E59" s="91">
        <v>0</v>
      </c>
      <c r="F59" s="110">
        <f t="shared" si="0"/>
        <v>14322475.379999999</v>
      </c>
      <c r="G59" s="243" t="s">
        <v>645</v>
      </c>
      <c r="H59" s="244"/>
      <c r="I59" s="242"/>
      <c r="J59" s="243"/>
      <c r="K59" s="91"/>
      <c r="L59" s="91"/>
      <c r="M59" s="110"/>
      <c r="N59" s="243"/>
    </row>
    <row r="60" spans="1:14" ht="35.25" customHeight="1" x14ac:dyDescent="0.2">
      <c r="A60" s="244">
        <v>45419</v>
      </c>
      <c r="B60" s="242" t="s">
        <v>711</v>
      </c>
      <c r="C60" s="243" t="s">
        <v>712</v>
      </c>
      <c r="D60" s="91">
        <v>18900</v>
      </c>
      <c r="E60" s="91">
        <v>0</v>
      </c>
      <c r="F60" s="110">
        <f t="shared" si="0"/>
        <v>14341375.379999999</v>
      </c>
      <c r="G60" s="243" t="s">
        <v>713</v>
      </c>
      <c r="H60" s="244"/>
      <c r="I60" s="242"/>
      <c r="J60" s="243"/>
      <c r="K60" s="91"/>
      <c r="L60" s="91"/>
      <c r="M60" s="110"/>
      <c r="N60" s="243"/>
    </row>
    <row r="61" spans="1:14" ht="35.25" customHeight="1" x14ac:dyDescent="0.2">
      <c r="A61" s="244">
        <v>45419</v>
      </c>
      <c r="B61" s="242" t="s">
        <v>714</v>
      </c>
      <c r="C61" s="243" t="s">
        <v>644</v>
      </c>
      <c r="D61" s="91">
        <v>24800</v>
      </c>
      <c r="E61" s="91">
        <v>0</v>
      </c>
      <c r="F61" s="110">
        <f t="shared" si="0"/>
        <v>14366175.379999999</v>
      </c>
      <c r="G61" s="243" t="s">
        <v>645</v>
      </c>
      <c r="H61" s="244"/>
      <c r="I61" s="242"/>
      <c r="J61" s="243"/>
      <c r="K61" s="91"/>
      <c r="L61" s="91"/>
      <c r="M61" s="110"/>
      <c r="N61" s="243"/>
    </row>
    <row r="62" spans="1:14" ht="35.25" customHeight="1" x14ac:dyDescent="0.2">
      <c r="A62" s="244">
        <v>45419</v>
      </c>
      <c r="B62" s="242" t="s">
        <v>715</v>
      </c>
      <c r="C62" s="243" t="s">
        <v>644</v>
      </c>
      <c r="D62" s="91">
        <v>33600</v>
      </c>
      <c r="E62" s="91">
        <v>0</v>
      </c>
      <c r="F62" s="110">
        <f t="shared" si="0"/>
        <v>14399775.379999999</v>
      </c>
      <c r="G62" s="243" t="s">
        <v>645</v>
      </c>
      <c r="H62" s="244"/>
      <c r="I62" s="242"/>
      <c r="J62" s="243"/>
      <c r="K62" s="91"/>
      <c r="L62" s="91"/>
      <c r="M62" s="110"/>
      <c r="N62" s="243"/>
    </row>
    <row r="63" spans="1:14" ht="35.25" customHeight="1" x14ac:dyDescent="0.2">
      <c r="A63" s="244">
        <v>45419</v>
      </c>
      <c r="B63" s="242" t="s">
        <v>421</v>
      </c>
      <c r="C63" s="243" t="s">
        <v>537</v>
      </c>
      <c r="D63" s="91">
        <v>0</v>
      </c>
      <c r="E63" s="91">
        <v>1638138</v>
      </c>
      <c r="F63" s="110">
        <f t="shared" si="0"/>
        <v>12761637.379999999</v>
      </c>
      <c r="G63" s="243" t="s">
        <v>538</v>
      </c>
      <c r="H63" s="244"/>
      <c r="I63" s="242"/>
      <c r="J63" s="243"/>
      <c r="K63" s="91"/>
      <c r="L63" s="91"/>
      <c r="M63" s="110"/>
      <c r="N63" s="243"/>
    </row>
    <row r="64" spans="1:14" ht="35.25" customHeight="1" x14ac:dyDescent="0.2">
      <c r="A64" s="244">
        <v>45420</v>
      </c>
      <c r="B64" s="242" t="s">
        <v>716</v>
      </c>
      <c r="C64" s="243" t="s">
        <v>644</v>
      </c>
      <c r="D64" s="91">
        <v>27700</v>
      </c>
      <c r="E64" s="91">
        <v>0</v>
      </c>
      <c r="F64" s="110">
        <f t="shared" si="0"/>
        <v>12789337.379999999</v>
      </c>
      <c r="G64" s="243" t="s">
        <v>645</v>
      </c>
      <c r="H64" s="244"/>
      <c r="I64" s="242"/>
      <c r="J64" s="243"/>
      <c r="K64" s="91"/>
      <c r="L64" s="91"/>
      <c r="M64" s="110"/>
      <c r="N64" s="243"/>
    </row>
    <row r="65" spans="1:14" ht="35.25" customHeight="1" x14ac:dyDescent="0.2">
      <c r="A65" s="244">
        <v>45420</v>
      </c>
      <c r="B65" s="242" t="s">
        <v>717</v>
      </c>
      <c r="C65" s="243" t="s">
        <v>653</v>
      </c>
      <c r="D65" s="91">
        <v>11100</v>
      </c>
      <c r="E65" s="91">
        <v>0</v>
      </c>
      <c r="F65" s="110">
        <f t="shared" si="0"/>
        <v>12800437.379999999</v>
      </c>
      <c r="G65" s="243" t="s">
        <v>654</v>
      </c>
      <c r="H65" s="244"/>
      <c r="I65" s="242"/>
      <c r="J65" s="243"/>
      <c r="K65" s="91"/>
      <c r="L65" s="91"/>
      <c r="M65" s="110"/>
      <c r="N65" s="243"/>
    </row>
    <row r="66" spans="1:14" ht="35.25" customHeight="1" x14ac:dyDescent="0.2">
      <c r="A66" s="244">
        <v>45420</v>
      </c>
      <c r="B66" s="242" t="s">
        <v>718</v>
      </c>
      <c r="C66" s="243" t="s">
        <v>719</v>
      </c>
      <c r="D66" s="91">
        <v>2000</v>
      </c>
      <c r="E66" s="91">
        <v>0</v>
      </c>
      <c r="F66" s="110">
        <f t="shared" si="0"/>
        <v>12802437.379999999</v>
      </c>
      <c r="G66" s="243" t="s">
        <v>720</v>
      </c>
      <c r="H66" s="244"/>
      <c r="I66" s="242"/>
      <c r="J66" s="243"/>
      <c r="K66" s="91"/>
      <c r="L66" s="91"/>
      <c r="M66" s="110"/>
      <c r="N66" s="243"/>
    </row>
    <row r="67" spans="1:14" ht="35.25" customHeight="1" x14ac:dyDescent="0.2">
      <c r="A67" s="244">
        <v>45420</v>
      </c>
      <c r="B67" s="242" t="s">
        <v>691</v>
      </c>
      <c r="C67" s="243" t="s">
        <v>641</v>
      </c>
      <c r="D67" s="91">
        <v>15100</v>
      </c>
      <c r="E67" s="91">
        <v>0</v>
      </c>
      <c r="F67" s="110">
        <f t="shared" si="0"/>
        <v>12817537.379999999</v>
      </c>
      <c r="G67" s="243" t="s">
        <v>642</v>
      </c>
      <c r="H67" s="244"/>
      <c r="I67" s="242"/>
      <c r="J67" s="243"/>
      <c r="K67" s="91"/>
      <c r="L67" s="91"/>
      <c r="M67" s="110"/>
      <c r="N67" s="243"/>
    </row>
    <row r="68" spans="1:14" ht="35.25" customHeight="1" x14ac:dyDescent="0.2">
      <c r="A68" s="244">
        <v>45421</v>
      </c>
      <c r="B68" s="242" t="s">
        <v>721</v>
      </c>
      <c r="C68" s="243" t="s">
        <v>722</v>
      </c>
      <c r="D68" s="91">
        <v>17200</v>
      </c>
      <c r="E68" s="91">
        <v>0</v>
      </c>
      <c r="F68" s="110">
        <f t="shared" si="0"/>
        <v>12834737.379999999</v>
      </c>
      <c r="G68" s="243" t="s">
        <v>723</v>
      </c>
      <c r="H68" s="244"/>
      <c r="I68" s="242"/>
      <c r="J68" s="243"/>
      <c r="K68" s="91"/>
      <c r="L68" s="91"/>
      <c r="M68" s="110"/>
      <c r="N68" s="243"/>
    </row>
    <row r="69" spans="1:14" ht="35.25" customHeight="1" x14ac:dyDescent="0.2">
      <c r="A69" s="244">
        <v>45421</v>
      </c>
      <c r="B69" s="242" t="s">
        <v>724</v>
      </c>
      <c r="C69" s="243" t="s">
        <v>653</v>
      </c>
      <c r="D69" s="91">
        <v>10800</v>
      </c>
      <c r="E69" s="91">
        <v>0</v>
      </c>
      <c r="F69" s="110">
        <f t="shared" si="0"/>
        <v>12845537.379999999</v>
      </c>
      <c r="G69" s="243" t="s">
        <v>654</v>
      </c>
      <c r="H69" s="244"/>
      <c r="I69" s="242"/>
      <c r="J69" s="243"/>
      <c r="K69" s="91"/>
      <c r="L69" s="91"/>
      <c r="M69" s="110"/>
      <c r="N69" s="243"/>
    </row>
    <row r="70" spans="1:14" ht="35.25" customHeight="1" x14ac:dyDescent="0.2">
      <c r="A70" s="244">
        <v>45421</v>
      </c>
      <c r="B70" s="242" t="s">
        <v>640</v>
      </c>
      <c r="C70" s="243" t="s">
        <v>641</v>
      </c>
      <c r="D70" s="91">
        <v>5200</v>
      </c>
      <c r="E70" s="91">
        <v>0</v>
      </c>
      <c r="F70" s="110">
        <f t="shared" si="0"/>
        <v>12850737.379999999</v>
      </c>
      <c r="G70" s="243" t="s">
        <v>642</v>
      </c>
      <c r="H70" s="244"/>
      <c r="I70" s="242"/>
      <c r="J70" s="243"/>
      <c r="K70" s="91"/>
      <c r="L70" s="91"/>
      <c r="M70" s="110"/>
      <c r="N70" s="243"/>
    </row>
    <row r="71" spans="1:14" ht="35.25" customHeight="1" x14ac:dyDescent="0.2">
      <c r="A71" s="244">
        <v>45421</v>
      </c>
      <c r="B71" s="242" t="s">
        <v>725</v>
      </c>
      <c r="C71" s="243" t="s">
        <v>672</v>
      </c>
      <c r="D71" s="91">
        <v>500</v>
      </c>
      <c r="E71" s="91">
        <v>0</v>
      </c>
      <c r="F71" s="110">
        <f t="shared" si="0"/>
        <v>12851237.379999999</v>
      </c>
      <c r="G71" s="243" t="s">
        <v>726</v>
      </c>
      <c r="H71" s="244"/>
      <c r="I71" s="242"/>
      <c r="J71" s="243"/>
      <c r="K71" s="91"/>
      <c r="L71" s="91"/>
      <c r="M71" s="110"/>
      <c r="N71" s="243"/>
    </row>
    <row r="72" spans="1:14" ht="35.25" customHeight="1" x14ac:dyDescent="0.2">
      <c r="A72" s="244">
        <v>45421</v>
      </c>
      <c r="B72" s="242" t="s">
        <v>727</v>
      </c>
      <c r="C72" s="243" t="s">
        <v>639</v>
      </c>
      <c r="D72" s="91">
        <v>18950</v>
      </c>
      <c r="E72" s="91">
        <v>0</v>
      </c>
      <c r="F72" s="110">
        <f t="shared" si="0"/>
        <v>12870187.379999999</v>
      </c>
      <c r="G72" s="243" t="s">
        <v>639</v>
      </c>
      <c r="H72" s="244"/>
      <c r="I72" s="242"/>
      <c r="J72" s="243"/>
      <c r="K72" s="91"/>
      <c r="L72" s="91"/>
      <c r="M72" s="110"/>
      <c r="N72" s="243"/>
    </row>
    <row r="73" spans="1:14" ht="35.25" customHeight="1" x14ac:dyDescent="0.2">
      <c r="A73" s="244">
        <v>45421</v>
      </c>
      <c r="B73" s="242" t="s">
        <v>728</v>
      </c>
      <c r="C73" s="243" t="s">
        <v>729</v>
      </c>
      <c r="D73" s="91">
        <v>2000</v>
      </c>
      <c r="E73" s="91">
        <v>0</v>
      </c>
      <c r="F73" s="110">
        <f t="shared" si="0"/>
        <v>12872187.379999999</v>
      </c>
      <c r="G73" s="243" t="s">
        <v>730</v>
      </c>
      <c r="H73" s="244"/>
      <c r="I73" s="329"/>
      <c r="J73" s="148"/>
      <c r="K73" s="292"/>
      <c r="L73" s="292"/>
      <c r="M73" s="110"/>
      <c r="N73" s="148"/>
    </row>
    <row r="74" spans="1:14" ht="35.25" customHeight="1" thickBot="1" x14ac:dyDescent="0.3">
      <c r="A74" s="244">
        <v>45422</v>
      </c>
      <c r="B74" s="242" t="s">
        <v>731</v>
      </c>
      <c r="C74" s="243" t="s">
        <v>644</v>
      </c>
      <c r="D74" s="91">
        <v>33000</v>
      </c>
      <c r="E74" s="91">
        <v>0</v>
      </c>
      <c r="F74" s="110">
        <f t="shared" si="0"/>
        <v>12905187.379999999</v>
      </c>
      <c r="G74" s="243" t="s">
        <v>645</v>
      </c>
      <c r="H74" s="313"/>
      <c r="I74" s="314"/>
      <c r="J74" s="315"/>
      <c r="K74" s="540" t="s">
        <v>463</v>
      </c>
      <c r="L74" s="541"/>
      <c r="M74" s="376">
        <f>M73</f>
        <v>0</v>
      </c>
      <c r="N74" s="377" t="s">
        <v>463</v>
      </c>
    </row>
    <row r="75" spans="1:14" ht="35.25" customHeight="1" thickTop="1" thickBot="1" x14ac:dyDescent="0.3">
      <c r="A75" s="244">
        <v>45422</v>
      </c>
      <c r="B75" s="242" t="s">
        <v>732</v>
      </c>
      <c r="C75" s="243" t="s">
        <v>733</v>
      </c>
      <c r="D75" s="91">
        <v>1350</v>
      </c>
      <c r="E75" s="91">
        <v>0</v>
      </c>
      <c r="F75" s="110">
        <f t="shared" si="0"/>
        <v>12906537.379999999</v>
      </c>
      <c r="G75" s="243" t="s">
        <v>734</v>
      </c>
      <c r="H75" s="316"/>
      <c r="I75" s="317"/>
      <c r="J75" s="371" t="s">
        <v>452</v>
      </c>
      <c r="K75" s="359">
        <f>SUM(K16:K74)</f>
        <v>0</v>
      </c>
      <c r="L75" s="359">
        <f>SUM(L16:L74)</f>
        <v>0</v>
      </c>
      <c r="M75" s="318"/>
      <c r="N75" s="319"/>
    </row>
    <row r="76" spans="1:14" ht="50.25" customHeight="1" thickTop="1" x14ac:dyDescent="0.2">
      <c r="A76" s="244">
        <v>45422</v>
      </c>
      <c r="B76" s="242" t="s">
        <v>735</v>
      </c>
      <c r="C76" s="243" t="s">
        <v>736</v>
      </c>
      <c r="D76" s="91">
        <v>13200</v>
      </c>
      <c r="E76" s="91">
        <v>0</v>
      </c>
      <c r="F76" s="110">
        <f t="shared" si="0"/>
        <v>12919737.379999999</v>
      </c>
      <c r="G76" s="243" t="s">
        <v>737</v>
      </c>
      <c r="H76" s="212"/>
      <c r="I76" s="213"/>
      <c r="K76" s="43"/>
      <c r="L76" s="168"/>
      <c r="M76" s="193"/>
      <c r="N76" s="214"/>
    </row>
    <row r="77" spans="1:14" ht="50.25" customHeight="1" x14ac:dyDescent="0.25">
      <c r="A77" s="244">
        <v>45422</v>
      </c>
      <c r="B77" s="242" t="s">
        <v>738</v>
      </c>
      <c r="C77" s="243" t="s">
        <v>650</v>
      </c>
      <c r="D77" s="91">
        <v>1400</v>
      </c>
      <c r="E77" s="91">
        <v>0</v>
      </c>
      <c r="F77" s="110">
        <f t="shared" si="0"/>
        <v>12921137.379999999</v>
      </c>
      <c r="G77" s="243" t="s">
        <v>651</v>
      </c>
      <c r="H77" s="248"/>
      <c r="I77" s="213"/>
      <c r="J77" s="360" t="s">
        <v>7</v>
      </c>
      <c r="K77" s="326"/>
      <c r="L77" s="539" t="s">
        <v>8</v>
      </c>
      <c r="M77" s="539"/>
      <c r="N77" s="312"/>
    </row>
    <row r="78" spans="1:14" ht="38.25" customHeight="1" x14ac:dyDescent="0.25">
      <c r="A78" s="244">
        <v>45422</v>
      </c>
      <c r="B78" s="242" t="s">
        <v>739</v>
      </c>
      <c r="C78" s="243" t="s">
        <v>653</v>
      </c>
      <c r="D78" s="91">
        <v>12100</v>
      </c>
      <c r="E78" s="91">
        <v>0</v>
      </c>
      <c r="F78" s="110">
        <f t="shared" si="0"/>
        <v>12933237.379999999</v>
      </c>
      <c r="G78" s="243" t="s">
        <v>654</v>
      </c>
      <c r="H78" s="248"/>
      <c r="I78" s="213"/>
      <c r="J78" s="361"/>
      <c r="K78" s="362"/>
      <c r="L78" s="348"/>
      <c r="M78" s="366"/>
      <c r="N78" s="239"/>
    </row>
    <row r="79" spans="1:14" ht="38.25" customHeight="1" x14ac:dyDescent="0.25">
      <c r="A79" s="244">
        <v>45422</v>
      </c>
      <c r="B79" s="242" t="s">
        <v>740</v>
      </c>
      <c r="C79" s="243" t="s">
        <v>741</v>
      </c>
      <c r="D79" s="91">
        <v>71600</v>
      </c>
      <c r="E79" s="91">
        <v>0</v>
      </c>
      <c r="F79" s="110">
        <f t="shared" si="0"/>
        <v>13004837.379999999</v>
      </c>
      <c r="G79" s="243" t="s">
        <v>742</v>
      </c>
      <c r="H79" s="212"/>
      <c r="I79" s="213"/>
      <c r="J79" s="361"/>
      <c r="K79" s="362"/>
      <c r="L79" s="372"/>
      <c r="M79" s="373"/>
      <c r="N79" s="239"/>
    </row>
    <row r="80" spans="1:14" ht="38.25" customHeight="1" x14ac:dyDescent="0.25">
      <c r="A80" s="244">
        <v>45422</v>
      </c>
      <c r="B80" s="242" t="s">
        <v>640</v>
      </c>
      <c r="C80" s="243" t="s">
        <v>641</v>
      </c>
      <c r="D80" s="91">
        <v>14900</v>
      </c>
      <c r="E80" s="91">
        <v>0</v>
      </c>
      <c r="F80" s="110">
        <f t="shared" si="0"/>
        <v>13019737.379999999</v>
      </c>
      <c r="G80" s="243" t="s">
        <v>642</v>
      </c>
      <c r="H80" s="212"/>
      <c r="I80" s="213"/>
      <c r="J80" s="360"/>
      <c r="K80" s="362"/>
      <c r="L80" s="372"/>
      <c r="M80" s="373"/>
      <c r="N80" s="240"/>
    </row>
    <row r="81" spans="1:14" ht="38.25" customHeight="1" thickBot="1" x14ac:dyDescent="0.3">
      <c r="A81" s="244">
        <v>45422</v>
      </c>
      <c r="B81" s="242" t="s">
        <v>743</v>
      </c>
      <c r="C81" s="243" t="s">
        <v>744</v>
      </c>
      <c r="D81" s="91">
        <v>22800</v>
      </c>
      <c r="E81" s="91">
        <v>0</v>
      </c>
      <c r="F81" s="110">
        <f t="shared" ref="F81:F144" si="1">F80+D81-E81</f>
        <v>13042537.379999999</v>
      </c>
      <c r="G81" s="243" t="s">
        <v>745</v>
      </c>
      <c r="H81" s="212"/>
      <c r="J81" s="363" t="s">
        <v>457</v>
      </c>
      <c r="K81" s="364"/>
      <c r="L81" s="538"/>
      <c r="M81" s="538"/>
      <c r="N81" s="49"/>
    </row>
    <row r="82" spans="1:14" ht="38.25" customHeight="1" x14ac:dyDescent="0.25">
      <c r="A82" s="244">
        <v>45422</v>
      </c>
      <c r="B82" s="242" t="s">
        <v>746</v>
      </c>
      <c r="C82" s="243" t="s">
        <v>644</v>
      </c>
      <c r="D82" s="91">
        <v>33100</v>
      </c>
      <c r="E82" s="91">
        <v>0</v>
      </c>
      <c r="F82" s="110">
        <f t="shared" si="1"/>
        <v>13075637.379999999</v>
      </c>
      <c r="G82" s="243" t="s">
        <v>645</v>
      </c>
      <c r="H82" s="212"/>
      <c r="I82" s="213"/>
      <c r="J82" s="365" t="s">
        <v>458</v>
      </c>
      <c r="K82" s="364"/>
      <c r="L82" s="539" t="s">
        <v>451</v>
      </c>
      <c r="M82" s="539"/>
      <c r="N82" s="72"/>
    </row>
    <row r="83" spans="1:14" ht="50.25" customHeight="1" x14ac:dyDescent="0.2">
      <c r="A83" s="244">
        <v>45422</v>
      </c>
      <c r="B83" s="242">
        <v>31613</v>
      </c>
      <c r="C83" s="243" t="s">
        <v>539</v>
      </c>
      <c r="D83" s="91">
        <v>0</v>
      </c>
      <c r="E83" s="91">
        <v>150000</v>
      </c>
      <c r="F83" s="110">
        <f t="shared" si="1"/>
        <v>12925637.379999999</v>
      </c>
      <c r="G83" s="243" t="s">
        <v>540</v>
      </c>
      <c r="H83" s="212"/>
      <c r="I83" s="61"/>
      <c r="J83" s="72"/>
      <c r="K83" s="72"/>
      <c r="L83" s="249"/>
      <c r="M83" s="23"/>
      <c r="N83" s="72"/>
    </row>
    <row r="84" spans="1:14" ht="80.25" customHeight="1" x14ac:dyDescent="0.2">
      <c r="A84" s="244">
        <v>45422</v>
      </c>
      <c r="B84" s="242">
        <v>31614</v>
      </c>
      <c r="C84" s="243" t="s">
        <v>541</v>
      </c>
      <c r="D84" s="91">
        <v>0</v>
      </c>
      <c r="E84" s="91">
        <v>106830</v>
      </c>
      <c r="F84" s="110">
        <f t="shared" si="1"/>
        <v>12818807.379999999</v>
      </c>
      <c r="G84" s="243" t="s">
        <v>542</v>
      </c>
      <c r="H84" s="212"/>
      <c r="K84" s="43"/>
      <c r="L84" s="168"/>
      <c r="M84" s="193"/>
      <c r="N84" s="214"/>
    </row>
    <row r="85" spans="1:14" ht="61.5" customHeight="1" x14ac:dyDescent="0.2">
      <c r="A85" s="244">
        <v>45422</v>
      </c>
      <c r="B85" s="242">
        <v>31615</v>
      </c>
      <c r="C85" s="243" t="s">
        <v>543</v>
      </c>
      <c r="D85" s="91">
        <v>0</v>
      </c>
      <c r="E85" s="91">
        <v>30808</v>
      </c>
      <c r="F85" s="110">
        <f t="shared" si="1"/>
        <v>12787999.379999999</v>
      </c>
      <c r="G85" s="243" t="s">
        <v>544</v>
      </c>
      <c r="H85" s="212"/>
      <c r="I85" s="213"/>
      <c r="K85" s="43"/>
      <c r="L85" s="168"/>
      <c r="M85" s="193"/>
      <c r="N85" s="214"/>
    </row>
    <row r="86" spans="1:14" ht="61.5" customHeight="1" x14ac:dyDescent="0.2">
      <c r="A86" s="244">
        <v>45422</v>
      </c>
      <c r="B86" s="242">
        <v>31616</v>
      </c>
      <c r="C86" s="243" t="s">
        <v>545</v>
      </c>
      <c r="D86" s="91">
        <v>0</v>
      </c>
      <c r="E86" s="91">
        <v>15887</v>
      </c>
      <c r="F86" s="110">
        <f t="shared" si="1"/>
        <v>12772112.379999999</v>
      </c>
      <c r="G86" s="243" t="s">
        <v>546</v>
      </c>
      <c r="H86" s="212"/>
      <c r="I86" s="213"/>
      <c r="J86" s="209" t="s">
        <v>425</v>
      </c>
      <c r="K86" s="43"/>
      <c r="L86" s="168"/>
      <c r="M86" s="193"/>
      <c r="N86" s="214"/>
    </row>
    <row r="87" spans="1:14" ht="40.5" customHeight="1" x14ac:dyDescent="0.2">
      <c r="A87" s="244">
        <v>45425</v>
      </c>
      <c r="B87" s="242">
        <v>31617</v>
      </c>
      <c r="C87" s="243" t="s">
        <v>547</v>
      </c>
      <c r="D87" s="91">
        <v>0</v>
      </c>
      <c r="E87" s="91">
        <v>13844.02</v>
      </c>
      <c r="F87" s="110">
        <f t="shared" si="1"/>
        <v>12758268.359999999</v>
      </c>
      <c r="G87" s="243" t="s">
        <v>548</v>
      </c>
      <c r="H87" s="212"/>
      <c r="I87" s="213"/>
      <c r="K87" s="43"/>
      <c r="L87" s="168"/>
      <c r="M87" s="193"/>
      <c r="N87" s="214"/>
    </row>
    <row r="88" spans="1:14" ht="50.25" customHeight="1" x14ac:dyDescent="0.2">
      <c r="A88" s="244">
        <v>45425</v>
      </c>
      <c r="B88" s="242">
        <v>31618</v>
      </c>
      <c r="C88" s="243" t="s">
        <v>549</v>
      </c>
      <c r="D88" s="91">
        <v>0</v>
      </c>
      <c r="E88" s="91">
        <v>26951.38</v>
      </c>
      <c r="F88" s="110">
        <f t="shared" si="1"/>
        <v>12731316.979999999</v>
      </c>
      <c r="G88" s="243" t="s">
        <v>550</v>
      </c>
      <c r="H88" s="212"/>
      <c r="I88" s="213"/>
      <c r="K88" s="43"/>
      <c r="L88" s="168"/>
      <c r="M88" s="193"/>
      <c r="N88" s="214"/>
    </row>
    <row r="89" spans="1:14" ht="40.5" customHeight="1" x14ac:dyDescent="0.2">
      <c r="A89" s="244">
        <v>45425</v>
      </c>
      <c r="B89" s="242">
        <v>31619</v>
      </c>
      <c r="C89" s="243" t="s">
        <v>547</v>
      </c>
      <c r="D89" s="91">
        <v>0</v>
      </c>
      <c r="E89" s="91">
        <v>40000</v>
      </c>
      <c r="F89" s="110">
        <f t="shared" si="1"/>
        <v>12691316.979999999</v>
      </c>
      <c r="G89" s="243" t="s">
        <v>551</v>
      </c>
      <c r="H89" s="212"/>
      <c r="I89" s="213"/>
      <c r="K89" s="43"/>
      <c r="L89" s="168"/>
      <c r="M89" s="193"/>
      <c r="N89" s="214"/>
    </row>
    <row r="90" spans="1:14" ht="50.25" customHeight="1" x14ac:dyDescent="0.2">
      <c r="A90" s="244">
        <v>45425</v>
      </c>
      <c r="B90" s="242">
        <v>31620</v>
      </c>
      <c r="C90" s="243" t="s">
        <v>552</v>
      </c>
      <c r="D90" s="91">
        <v>0</v>
      </c>
      <c r="E90" s="91">
        <v>203400.74</v>
      </c>
      <c r="F90" s="110">
        <f t="shared" si="1"/>
        <v>12487916.239999998</v>
      </c>
      <c r="G90" s="243" t="s">
        <v>553</v>
      </c>
      <c r="H90" s="212"/>
      <c r="I90" s="213"/>
      <c r="K90" s="43"/>
      <c r="L90" s="168"/>
      <c r="M90" s="193"/>
      <c r="N90" s="214"/>
    </row>
    <row r="91" spans="1:14" ht="50.25" customHeight="1" x14ac:dyDescent="0.2">
      <c r="A91" s="244">
        <v>45425</v>
      </c>
      <c r="B91" s="242">
        <v>31621</v>
      </c>
      <c r="C91" s="243" t="s">
        <v>552</v>
      </c>
      <c r="D91" s="91">
        <v>0</v>
      </c>
      <c r="E91" s="91">
        <v>131726</v>
      </c>
      <c r="F91" s="110">
        <f t="shared" si="1"/>
        <v>12356190.239999998</v>
      </c>
      <c r="G91" s="243" t="s">
        <v>554</v>
      </c>
      <c r="H91" s="212"/>
      <c r="I91" s="213"/>
      <c r="K91" s="43"/>
      <c r="L91" s="168"/>
      <c r="M91" s="193"/>
      <c r="N91" s="214"/>
    </row>
    <row r="92" spans="1:14" ht="50.25" customHeight="1" x14ac:dyDescent="0.2">
      <c r="A92" s="244">
        <v>45425</v>
      </c>
      <c r="B92" s="242">
        <v>31622</v>
      </c>
      <c r="C92" s="243" t="s">
        <v>552</v>
      </c>
      <c r="D92" s="91">
        <v>0</v>
      </c>
      <c r="E92" s="91">
        <v>3186233.21</v>
      </c>
      <c r="F92" s="110">
        <f t="shared" si="1"/>
        <v>9169957.0299999975</v>
      </c>
      <c r="G92" s="243" t="s">
        <v>747</v>
      </c>
      <c r="H92" s="212"/>
      <c r="I92" s="213"/>
      <c r="K92" s="43"/>
      <c r="L92" s="168"/>
      <c r="M92" s="193"/>
      <c r="N92" s="214"/>
    </row>
    <row r="93" spans="1:14" ht="35.25" customHeight="1" x14ac:dyDescent="0.2">
      <c r="A93" s="244">
        <v>45425</v>
      </c>
      <c r="B93" s="242">
        <v>31623</v>
      </c>
      <c r="C93" s="243" t="s">
        <v>555</v>
      </c>
      <c r="D93" s="91">
        <v>0</v>
      </c>
      <c r="E93" s="91">
        <v>0</v>
      </c>
      <c r="F93" s="110">
        <f t="shared" si="1"/>
        <v>9169957.0299999975</v>
      </c>
      <c r="G93" s="243" t="s">
        <v>556</v>
      </c>
      <c r="H93" s="212"/>
      <c r="I93" s="213"/>
      <c r="K93" s="43"/>
      <c r="L93" s="168"/>
      <c r="M93" s="193"/>
      <c r="N93" s="214"/>
    </row>
    <row r="94" spans="1:14" ht="52.5" customHeight="1" x14ac:dyDescent="0.2">
      <c r="A94" s="244">
        <v>45425</v>
      </c>
      <c r="B94" s="242">
        <v>31624</v>
      </c>
      <c r="C94" s="243" t="s">
        <v>552</v>
      </c>
      <c r="D94" s="91">
        <v>0</v>
      </c>
      <c r="E94" s="91">
        <v>68309.34</v>
      </c>
      <c r="F94" s="110">
        <f t="shared" si="1"/>
        <v>9101647.6899999976</v>
      </c>
      <c r="G94" s="243" t="s">
        <v>557</v>
      </c>
      <c r="H94" s="212"/>
      <c r="I94" s="213"/>
      <c r="K94" s="43"/>
      <c r="L94" s="168"/>
      <c r="M94" s="193"/>
      <c r="N94" s="214"/>
    </row>
    <row r="95" spans="1:14" ht="35.25" customHeight="1" x14ac:dyDescent="0.2">
      <c r="A95" s="244">
        <v>45425</v>
      </c>
      <c r="B95" s="242" t="s">
        <v>748</v>
      </c>
      <c r="C95" s="243" t="s">
        <v>644</v>
      </c>
      <c r="D95" s="91">
        <v>2500</v>
      </c>
      <c r="E95" s="91">
        <v>0</v>
      </c>
      <c r="F95" s="110">
        <f t="shared" si="1"/>
        <v>9104147.6899999976</v>
      </c>
      <c r="G95" s="243" t="s">
        <v>645</v>
      </c>
      <c r="H95" s="212"/>
      <c r="I95" s="213"/>
      <c r="K95" s="43"/>
      <c r="L95" s="168"/>
      <c r="M95" s="193"/>
      <c r="N95" s="214"/>
    </row>
    <row r="96" spans="1:14" ht="35.25" customHeight="1" x14ac:dyDescent="0.2">
      <c r="A96" s="244">
        <v>45425</v>
      </c>
      <c r="B96" s="242" t="s">
        <v>749</v>
      </c>
      <c r="C96" s="243" t="s">
        <v>644</v>
      </c>
      <c r="D96" s="91">
        <v>2900</v>
      </c>
      <c r="E96" s="91">
        <v>0</v>
      </c>
      <c r="F96" s="110">
        <f t="shared" si="1"/>
        <v>9107047.6899999976</v>
      </c>
      <c r="G96" s="243" t="s">
        <v>645</v>
      </c>
      <c r="H96" s="212"/>
      <c r="I96" s="213"/>
      <c r="K96" s="43"/>
      <c r="L96" s="168"/>
      <c r="M96" s="193"/>
      <c r="N96" s="214"/>
    </row>
    <row r="97" spans="1:14" ht="35.25" customHeight="1" x14ac:dyDescent="0.2">
      <c r="A97" s="244">
        <v>45425</v>
      </c>
      <c r="B97" s="242" t="s">
        <v>750</v>
      </c>
      <c r="C97" s="243" t="s">
        <v>644</v>
      </c>
      <c r="D97" s="91">
        <v>19500</v>
      </c>
      <c r="E97" s="91">
        <v>0</v>
      </c>
      <c r="F97" s="110">
        <f t="shared" si="1"/>
        <v>9126547.6899999976</v>
      </c>
      <c r="G97" s="243" t="s">
        <v>645</v>
      </c>
      <c r="H97" s="212"/>
      <c r="I97" s="213"/>
      <c r="K97" s="43"/>
      <c r="L97" s="168"/>
      <c r="M97" s="193"/>
      <c r="N97" s="214"/>
    </row>
    <row r="98" spans="1:14" ht="35.25" customHeight="1" x14ac:dyDescent="0.2">
      <c r="A98" s="244">
        <v>45425</v>
      </c>
      <c r="B98" s="242" t="s">
        <v>751</v>
      </c>
      <c r="C98" s="243" t="s">
        <v>653</v>
      </c>
      <c r="D98" s="91">
        <v>9900</v>
      </c>
      <c r="E98" s="91">
        <v>0</v>
      </c>
      <c r="F98" s="110">
        <f t="shared" si="1"/>
        <v>9136447.6899999976</v>
      </c>
      <c r="G98" s="243" t="s">
        <v>654</v>
      </c>
      <c r="H98" s="212"/>
      <c r="I98" s="213"/>
      <c r="K98" s="43"/>
      <c r="L98" s="168"/>
      <c r="M98" s="193"/>
      <c r="N98" s="214"/>
    </row>
    <row r="99" spans="1:14" ht="35.25" customHeight="1" x14ac:dyDescent="0.2">
      <c r="A99" s="244">
        <v>45425</v>
      </c>
      <c r="B99" s="242" t="s">
        <v>752</v>
      </c>
      <c r="C99" s="243" t="s">
        <v>653</v>
      </c>
      <c r="D99" s="91">
        <v>3300</v>
      </c>
      <c r="E99" s="91">
        <v>0</v>
      </c>
      <c r="F99" s="110">
        <f t="shared" si="1"/>
        <v>9139747.6899999976</v>
      </c>
      <c r="G99" s="243" t="s">
        <v>654</v>
      </c>
      <c r="H99" s="212"/>
      <c r="I99" s="213"/>
      <c r="K99" s="43"/>
      <c r="L99" s="168"/>
      <c r="M99" s="193"/>
      <c r="N99" s="214"/>
    </row>
    <row r="100" spans="1:14" ht="35.25" customHeight="1" x14ac:dyDescent="0.2">
      <c r="A100" s="244">
        <v>45425</v>
      </c>
      <c r="B100" s="242" t="s">
        <v>753</v>
      </c>
      <c r="C100" s="243" t="s">
        <v>754</v>
      </c>
      <c r="D100" s="91">
        <v>138000</v>
      </c>
      <c r="E100" s="91">
        <v>0</v>
      </c>
      <c r="F100" s="110">
        <f t="shared" si="1"/>
        <v>9277747.6899999976</v>
      </c>
      <c r="G100" s="243" t="s">
        <v>755</v>
      </c>
      <c r="H100" s="212"/>
      <c r="I100" s="213"/>
      <c r="K100" s="43"/>
      <c r="L100" s="168"/>
      <c r="M100" s="193"/>
      <c r="N100" s="214"/>
    </row>
    <row r="101" spans="1:14" ht="35.25" customHeight="1" x14ac:dyDescent="0.2">
      <c r="A101" s="244">
        <v>45425</v>
      </c>
      <c r="B101" s="242" t="s">
        <v>756</v>
      </c>
      <c r="C101" s="243" t="s">
        <v>641</v>
      </c>
      <c r="D101" s="91">
        <v>8400</v>
      </c>
      <c r="E101" s="91">
        <v>0</v>
      </c>
      <c r="F101" s="110">
        <f t="shared" si="1"/>
        <v>9286147.6899999976</v>
      </c>
      <c r="G101" s="243" t="s">
        <v>642</v>
      </c>
      <c r="H101" s="212"/>
      <c r="I101" s="213"/>
      <c r="K101" s="43"/>
      <c r="L101" s="168"/>
      <c r="M101" s="193"/>
      <c r="N101" s="214"/>
    </row>
    <row r="102" spans="1:14" ht="35.25" customHeight="1" x14ac:dyDescent="0.2">
      <c r="A102" s="244">
        <v>45425</v>
      </c>
      <c r="B102" s="242" t="s">
        <v>691</v>
      </c>
      <c r="C102" s="243" t="s">
        <v>641</v>
      </c>
      <c r="D102" s="91">
        <v>8400</v>
      </c>
      <c r="E102" s="91">
        <v>0</v>
      </c>
      <c r="F102" s="110">
        <f t="shared" si="1"/>
        <v>9294547.6899999976</v>
      </c>
      <c r="G102" s="243" t="s">
        <v>642</v>
      </c>
      <c r="H102" s="212"/>
      <c r="I102" s="213"/>
      <c r="K102" s="43"/>
      <c r="L102" s="168"/>
      <c r="M102" s="193"/>
      <c r="N102" s="214"/>
    </row>
    <row r="103" spans="1:14" ht="35.25" customHeight="1" x14ac:dyDescent="0.2">
      <c r="A103" s="244">
        <v>45425</v>
      </c>
      <c r="B103" s="242" t="s">
        <v>640</v>
      </c>
      <c r="C103" s="243" t="s">
        <v>641</v>
      </c>
      <c r="D103" s="91">
        <v>1000</v>
      </c>
      <c r="E103" s="91">
        <v>0</v>
      </c>
      <c r="F103" s="110">
        <f t="shared" si="1"/>
        <v>9295547.6899999976</v>
      </c>
      <c r="G103" s="243" t="s">
        <v>642</v>
      </c>
      <c r="H103" s="212"/>
      <c r="I103" s="213"/>
      <c r="K103" s="43"/>
      <c r="L103" s="168"/>
      <c r="M103" s="193"/>
      <c r="N103" s="214"/>
    </row>
    <row r="104" spans="1:14" ht="24.75" customHeight="1" x14ac:dyDescent="0.2">
      <c r="A104" s="244">
        <v>45425</v>
      </c>
      <c r="B104" s="242" t="s">
        <v>757</v>
      </c>
      <c r="C104" s="243" t="s">
        <v>639</v>
      </c>
      <c r="D104" s="91">
        <v>825</v>
      </c>
      <c r="E104" s="91">
        <v>0</v>
      </c>
      <c r="F104" s="110">
        <f t="shared" si="1"/>
        <v>9296372.6899999976</v>
      </c>
      <c r="G104" s="243" t="s">
        <v>639</v>
      </c>
      <c r="H104" s="212"/>
      <c r="I104" s="213"/>
      <c r="K104" s="43"/>
      <c r="L104" s="168"/>
      <c r="M104" s="193"/>
      <c r="N104" s="214"/>
    </row>
    <row r="105" spans="1:14" ht="24.75" customHeight="1" x14ac:dyDescent="0.2">
      <c r="A105" s="244">
        <v>45425</v>
      </c>
      <c r="B105" s="242" t="s">
        <v>758</v>
      </c>
      <c r="C105" s="243" t="s">
        <v>759</v>
      </c>
      <c r="D105" s="91">
        <v>1000</v>
      </c>
      <c r="E105" s="91">
        <v>0</v>
      </c>
      <c r="F105" s="110">
        <f t="shared" si="1"/>
        <v>9297372.6899999976</v>
      </c>
      <c r="G105" s="243" t="s">
        <v>760</v>
      </c>
      <c r="H105" s="212"/>
      <c r="I105" s="213"/>
      <c r="K105" s="43"/>
      <c r="L105" s="168"/>
      <c r="M105" s="193"/>
      <c r="N105" s="214"/>
    </row>
    <row r="106" spans="1:14" ht="24.75" customHeight="1" x14ac:dyDescent="0.2">
      <c r="A106" s="244">
        <v>45425</v>
      </c>
      <c r="B106" s="242" t="s">
        <v>761</v>
      </c>
      <c r="C106" s="243" t="s">
        <v>762</v>
      </c>
      <c r="D106" s="91">
        <v>3000</v>
      </c>
      <c r="E106" s="91">
        <v>0</v>
      </c>
      <c r="F106" s="110">
        <f t="shared" si="1"/>
        <v>9300372.6899999976</v>
      </c>
      <c r="G106" s="243" t="s">
        <v>763</v>
      </c>
      <c r="H106" s="212"/>
      <c r="I106" s="213"/>
      <c r="K106" s="43"/>
      <c r="L106" s="168"/>
      <c r="M106" s="193"/>
      <c r="N106" s="214"/>
    </row>
    <row r="107" spans="1:14" ht="24.75" customHeight="1" x14ac:dyDescent="0.2">
      <c r="A107" s="244">
        <v>45426</v>
      </c>
      <c r="B107" s="242" t="s">
        <v>764</v>
      </c>
      <c r="C107" s="243" t="s">
        <v>765</v>
      </c>
      <c r="D107" s="91">
        <v>2500</v>
      </c>
      <c r="E107" s="91">
        <v>0</v>
      </c>
      <c r="F107" s="110">
        <f t="shared" si="1"/>
        <v>9302872.6899999976</v>
      </c>
      <c r="G107" s="243" t="s">
        <v>766</v>
      </c>
      <c r="H107" s="212"/>
      <c r="I107" s="213"/>
      <c r="K107" s="43"/>
      <c r="L107" s="168"/>
      <c r="M107" s="193"/>
      <c r="N107" s="214"/>
    </row>
    <row r="108" spans="1:14" ht="24.75" customHeight="1" x14ac:dyDescent="0.2">
      <c r="A108" s="244">
        <v>45426</v>
      </c>
      <c r="B108" s="242" t="s">
        <v>767</v>
      </c>
      <c r="C108" s="243" t="s">
        <v>672</v>
      </c>
      <c r="D108" s="91">
        <v>3200</v>
      </c>
      <c r="E108" s="91">
        <v>0</v>
      </c>
      <c r="F108" s="110">
        <f t="shared" si="1"/>
        <v>9306072.6899999976</v>
      </c>
      <c r="G108" s="243" t="s">
        <v>768</v>
      </c>
      <c r="H108" s="212"/>
      <c r="I108" s="213"/>
      <c r="K108" s="43"/>
      <c r="L108" s="168"/>
      <c r="M108" s="193"/>
      <c r="N108" s="214"/>
    </row>
    <row r="109" spans="1:14" ht="24.75" customHeight="1" x14ac:dyDescent="0.2">
      <c r="A109" s="244">
        <v>45426</v>
      </c>
      <c r="B109" s="242" t="s">
        <v>769</v>
      </c>
      <c r="C109" s="243" t="s">
        <v>672</v>
      </c>
      <c r="D109" s="91">
        <v>18000</v>
      </c>
      <c r="E109" s="91">
        <v>0</v>
      </c>
      <c r="F109" s="110">
        <f t="shared" si="1"/>
        <v>9324072.6899999976</v>
      </c>
      <c r="G109" s="243" t="s">
        <v>770</v>
      </c>
      <c r="H109" s="212"/>
      <c r="I109" s="213"/>
      <c r="K109" s="43"/>
      <c r="L109" s="168"/>
      <c r="M109" s="193"/>
      <c r="N109" s="214"/>
    </row>
    <row r="110" spans="1:14" ht="35.25" customHeight="1" x14ac:dyDescent="0.2">
      <c r="A110" s="244">
        <v>45426</v>
      </c>
      <c r="B110" s="242" t="s">
        <v>771</v>
      </c>
      <c r="C110" s="243" t="s">
        <v>644</v>
      </c>
      <c r="D110" s="91">
        <v>25700</v>
      </c>
      <c r="E110" s="91">
        <v>0</v>
      </c>
      <c r="F110" s="110">
        <f t="shared" si="1"/>
        <v>9349772.6899999976</v>
      </c>
      <c r="G110" s="243" t="s">
        <v>645</v>
      </c>
      <c r="H110" s="212"/>
      <c r="I110" s="213"/>
      <c r="K110" s="43"/>
      <c r="L110" s="168"/>
      <c r="M110" s="193"/>
      <c r="N110" s="214"/>
    </row>
    <row r="111" spans="1:14" ht="35.25" customHeight="1" x14ac:dyDescent="0.2">
      <c r="A111" s="244">
        <v>45426</v>
      </c>
      <c r="B111" s="242" t="s">
        <v>772</v>
      </c>
      <c r="C111" s="243" t="s">
        <v>653</v>
      </c>
      <c r="D111" s="91">
        <v>9100</v>
      </c>
      <c r="E111" s="91">
        <v>0</v>
      </c>
      <c r="F111" s="110">
        <f t="shared" si="1"/>
        <v>9358872.6899999976</v>
      </c>
      <c r="G111" s="243" t="s">
        <v>654</v>
      </c>
      <c r="H111" s="212"/>
      <c r="I111" s="213"/>
      <c r="K111" s="43"/>
      <c r="L111" s="168"/>
      <c r="M111" s="193"/>
      <c r="N111" s="214"/>
    </row>
    <row r="112" spans="1:14" ht="35.25" customHeight="1" x14ac:dyDescent="0.2">
      <c r="A112" s="244">
        <v>45426</v>
      </c>
      <c r="B112" s="242" t="s">
        <v>640</v>
      </c>
      <c r="C112" s="243" t="s">
        <v>641</v>
      </c>
      <c r="D112" s="91">
        <v>2000</v>
      </c>
      <c r="E112" s="91">
        <v>0</v>
      </c>
      <c r="F112" s="110">
        <f t="shared" si="1"/>
        <v>9360872.6899999976</v>
      </c>
      <c r="G112" s="243" t="s">
        <v>642</v>
      </c>
      <c r="H112" s="212"/>
      <c r="I112" s="213"/>
      <c r="K112" s="43"/>
      <c r="L112" s="168"/>
      <c r="M112" s="193"/>
      <c r="N112" s="214"/>
    </row>
    <row r="113" spans="1:14" ht="35.25" customHeight="1" x14ac:dyDescent="0.2">
      <c r="A113" s="244">
        <v>45426</v>
      </c>
      <c r="B113" s="242" t="s">
        <v>773</v>
      </c>
      <c r="C113" s="243" t="s">
        <v>774</v>
      </c>
      <c r="D113" s="91">
        <v>30400</v>
      </c>
      <c r="E113" s="91">
        <v>0</v>
      </c>
      <c r="F113" s="110">
        <f t="shared" si="1"/>
        <v>9391272.6899999976</v>
      </c>
      <c r="G113" s="243" t="s">
        <v>775</v>
      </c>
      <c r="H113" s="212"/>
      <c r="I113" s="213"/>
      <c r="K113" s="43"/>
      <c r="L113" s="168"/>
      <c r="M113" s="193"/>
      <c r="N113" s="214"/>
    </row>
    <row r="114" spans="1:14" ht="27.75" customHeight="1" x14ac:dyDescent="0.2">
      <c r="A114" s="244">
        <v>45426</v>
      </c>
      <c r="B114" s="242" t="s">
        <v>776</v>
      </c>
      <c r="C114" s="243" t="s">
        <v>639</v>
      </c>
      <c r="D114" s="91">
        <v>50</v>
      </c>
      <c r="E114" s="91">
        <v>0</v>
      </c>
      <c r="F114" s="110">
        <f t="shared" si="1"/>
        <v>9391322.6899999976</v>
      </c>
      <c r="G114" s="243" t="s">
        <v>639</v>
      </c>
      <c r="H114" s="212"/>
      <c r="I114" s="213"/>
      <c r="K114" s="43"/>
      <c r="L114" s="168"/>
      <c r="M114" s="193"/>
      <c r="N114" s="214"/>
    </row>
    <row r="115" spans="1:14" ht="27.75" customHeight="1" x14ac:dyDescent="0.2">
      <c r="A115" s="244">
        <v>45426</v>
      </c>
      <c r="B115" s="242" t="s">
        <v>777</v>
      </c>
      <c r="C115" s="243" t="s">
        <v>639</v>
      </c>
      <c r="D115" s="91">
        <v>50</v>
      </c>
      <c r="E115" s="91">
        <v>0</v>
      </c>
      <c r="F115" s="110">
        <f t="shared" si="1"/>
        <v>9391372.6899999976</v>
      </c>
      <c r="G115" s="243" t="s">
        <v>639</v>
      </c>
      <c r="H115" s="212"/>
      <c r="I115" s="213"/>
      <c r="K115" s="43"/>
      <c r="L115" s="168"/>
      <c r="M115" s="193"/>
      <c r="N115" s="214"/>
    </row>
    <row r="116" spans="1:14" ht="27.75" customHeight="1" x14ac:dyDescent="0.2">
      <c r="A116" s="244">
        <v>45426</v>
      </c>
      <c r="B116" s="242" t="s">
        <v>778</v>
      </c>
      <c r="C116" s="243" t="s">
        <v>639</v>
      </c>
      <c r="D116" s="91">
        <v>50</v>
      </c>
      <c r="E116" s="91">
        <v>0</v>
      </c>
      <c r="F116" s="110">
        <f t="shared" si="1"/>
        <v>9391422.6899999976</v>
      </c>
      <c r="G116" s="243" t="s">
        <v>639</v>
      </c>
      <c r="H116" s="212"/>
      <c r="I116" s="213"/>
      <c r="K116" s="43"/>
      <c r="L116" s="168"/>
      <c r="M116" s="193"/>
      <c r="N116" s="214"/>
    </row>
    <row r="117" spans="1:14" ht="27.75" customHeight="1" x14ac:dyDescent="0.2">
      <c r="A117" s="244">
        <v>45426</v>
      </c>
      <c r="B117" s="242" t="s">
        <v>779</v>
      </c>
      <c r="C117" s="243" t="s">
        <v>639</v>
      </c>
      <c r="D117" s="91">
        <v>50</v>
      </c>
      <c r="E117" s="91">
        <v>0</v>
      </c>
      <c r="F117" s="110">
        <f t="shared" si="1"/>
        <v>9391472.6899999976</v>
      </c>
      <c r="G117" s="243" t="s">
        <v>639</v>
      </c>
      <c r="H117" s="212"/>
      <c r="I117" s="213"/>
      <c r="K117" s="43"/>
      <c r="L117" s="168"/>
      <c r="M117" s="193"/>
      <c r="N117" s="214"/>
    </row>
    <row r="118" spans="1:14" ht="27.75" customHeight="1" x14ac:dyDescent="0.2">
      <c r="A118" s="244">
        <v>45426</v>
      </c>
      <c r="B118" s="242" t="s">
        <v>780</v>
      </c>
      <c r="C118" s="243" t="s">
        <v>639</v>
      </c>
      <c r="D118" s="91">
        <v>50</v>
      </c>
      <c r="E118" s="91">
        <v>0</v>
      </c>
      <c r="F118" s="110">
        <f t="shared" si="1"/>
        <v>9391522.6899999976</v>
      </c>
      <c r="G118" s="243" t="s">
        <v>639</v>
      </c>
      <c r="H118" s="212"/>
      <c r="I118" s="213"/>
      <c r="K118" s="43"/>
      <c r="L118" s="168"/>
      <c r="M118" s="193"/>
      <c r="N118" s="214"/>
    </row>
    <row r="119" spans="1:14" ht="27.75" customHeight="1" x14ac:dyDescent="0.2">
      <c r="A119" s="244">
        <v>45426</v>
      </c>
      <c r="B119" s="242" t="s">
        <v>781</v>
      </c>
      <c r="C119" s="243" t="s">
        <v>639</v>
      </c>
      <c r="D119" s="91">
        <v>100</v>
      </c>
      <c r="E119" s="91">
        <v>0</v>
      </c>
      <c r="F119" s="110">
        <f t="shared" si="1"/>
        <v>9391622.6899999976</v>
      </c>
      <c r="G119" s="243" t="s">
        <v>639</v>
      </c>
      <c r="H119" s="212"/>
      <c r="I119" s="213"/>
      <c r="K119" s="43"/>
      <c r="L119" s="168"/>
      <c r="M119" s="193"/>
      <c r="N119" s="214"/>
    </row>
    <row r="120" spans="1:14" ht="27.75" customHeight="1" x14ac:dyDescent="0.2">
      <c r="A120" s="244">
        <v>45426</v>
      </c>
      <c r="B120" s="242" t="s">
        <v>782</v>
      </c>
      <c r="C120" s="243" t="s">
        <v>639</v>
      </c>
      <c r="D120" s="91">
        <v>780</v>
      </c>
      <c r="E120" s="91">
        <v>0</v>
      </c>
      <c r="F120" s="110">
        <f t="shared" si="1"/>
        <v>9392402.6899999976</v>
      </c>
      <c r="G120" s="243" t="s">
        <v>639</v>
      </c>
      <c r="H120" s="212"/>
      <c r="I120" s="213"/>
      <c r="K120" s="43"/>
      <c r="L120" s="168"/>
      <c r="M120" s="193"/>
      <c r="N120" s="214"/>
    </row>
    <row r="121" spans="1:14" ht="27.75" customHeight="1" x14ac:dyDescent="0.2">
      <c r="A121" s="244">
        <v>45426</v>
      </c>
      <c r="B121" s="242" t="s">
        <v>783</v>
      </c>
      <c r="C121" s="243" t="s">
        <v>639</v>
      </c>
      <c r="D121" s="91">
        <v>8190</v>
      </c>
      <c r="E121" s="91">
        <v>0</v>
      </c>
      <c r="F121" s="110">
        <f t="shared" si="1"/>
        <v>9400592.6899999976</v>
      </c>
      <c r="G121" s="243" t="s">
        <v>639</v>
      </c>
      <c r="H121" s="212"/>
      <c r="I121" s="213"/>
      <c r="K121" s="43"/>
      <c r="L121" s="168"/>
      <c r="M121" s="193"/>
      <c r="N121" s="214"/>
    </row>
    <row r="122" spans="1:14" ht="35.25" customHeight="1" x14ac:dyDescent="0.2">
      <c r="A122" s="244">
        <v>45427</v>
      </c>
      <c r="B122" s="242" t="s">
        <v>784</v>
      </c>
      <c r="C122" s="243" t="s">
        <v>644</v>
      </c>
      <c r="D122" s="91">
        <v>34800</v>
      </c>
      <c r="E122" s="91">
        <v>0</v>
      </c>
      <c r="F122" s="110">
        <f t="shared" si="1"/>
        <v>9435392.6899999976</v>
      </c>
      <c r="G122" s="243" t="s">
        <v>645</v>
      </c>
      <c r="H122" s="212"/>
      <c r="I122" s="213"/>
      <c r="K122" s="43"/>
      <c r="L122" s="168"/>
      <c r="M122" s="193"/>
      <c r="N122" s="214"/>
    </row>
    <row r="123" spans="1:14" ht="35.25" customHeight="1" x14ac:dyDescent="0.2">
      <c r="A123" s="244">
        <v>45427</v>
      </c>
      <c r="B123" s="242" t="s">
        <v>785</v>
      </c>
      <c r="C123" s="243" t="s">
        <v>786</v>
      </c>
      <c r="D123" s="91">
        <v>2000</v>
      </c>
      <c r="E123" s="91">
        <v>0</v>
      </c>
      <c r="F123" s="110">
        <f t="shared" si="1"/>
        <v>9437392.6899999976</v>
      </c>
      <c r="G123" s="243" t="s">
        <v>787</v>
      </c>
      <c r="H123" s="212"/>
      <c r="I123" s="213"/>
      <c r="K123" s="43"/>
      <c r="L123" s="168"/>
      <c r="M123" s="193"/>
      <c r="N123" s="214"/>
    </row>
    <row r="124" spans="1:14" ht="35.25" customHeight="1" x14ac:dyDescent="0.2">
      <c r="A124" s="244">
        <v>45427</v>
      </c>
      <c r="B124" s="242" t="s">
        <v>788</v>
      </c>
      <c r="C124" s="243" t="s">
        <v>653</v>
      </c>
      <c r="D124" s="91">
        <v>15200</v>
      </c>
      <c r="E124" s="91">
        <v>0</v>
      </c>
      <c r="F124" s="110">
        <f t="shared" si="1"/>
        <v>9452592.6899999976</v>
      </c>
      <c r="G124" s="243" t="s">
        <v>654</v>
      </c>
      <c r="H124" s="212"/>
      <c r="I124" s="213"/>
      <c r="K124" s="43"/>
      <c r="L124" s="168"/>
      <c r="M124" s="193"/>
      <c r="N124" s="214"/>
    </row>
    <row r="125" spans="1:14" ht="47.25" customHeight="1" x14ac:dyDescent="0.2">
      <c r="A125" s="244">
        <v>45427</v>
      </c>
      <c r="B125" s="242" t="s">
        <v>640</v>
      </c>
      <c r="C125" s="243" t="s">
        <v>641</v>
      </c>
      <c r="D125" s="91">
        <v>3500</v>
      </c>
      <c r="E125" s="91">
        <v>0</v>
      </c>
      <c r="F125" s="110">
        <f t="shared" si="1"/>
        <v>9456092.6899999976</v>
      </c>
      <c r="G125" s="243" t="s">
        <v>642</v>
      </c>
      <c r="H125" s="212"/>
      <c r="I125" s="213"/>
      <c r="K125" s="43"/>
      <c r="L125" s="168"/>
      <c r="M125" s="193"/>
      <c r="N125" s="214"/>
    </row>
    <row r="126" spans="1:14" ht="69" customHeight="1" x14ac:dyDescent="0.2">
      <c r="A126" s="244">
        <v>45428</v>
      </c>
      <c r="B126" s="242">
        <v>31625</v>
      </c>
      <c r="C126" s="243" t="s">
        <v>552</v>
      </c>
      <c r="D126" s="91">
        <v>0</v>
      </c>
      <c r="E126" s="91">
        <v>32500</v>
      </c>
      <c r="F126" s="110">
        <f t="shared" si="1"/>
        <v>9423592.6899999976</v>
      </c>
      <c r="G126" s="243" t="s">
        <v>558</v>
      </c>
      <c r="H126" s="212"/>
      <c r="I126" s="213"/>
      <c r="K126" s="43"/>
      <c r="L126" s="168"/>
      <c r="M126" s="193"/>
      <c r="N126" s="214"/>
    </row>
    <row r="127" spans="1:14" ht="47.25" customHeight="1" x14ac:dyDescent="0.2">
      <c r="A127" s="244">
        <v>45428</v>
      </c>
      <c r="B127" s="242">
        <v>31626</v>
      </c>
      <c r="C127" s="243" t="s">
        <v>552</v>
      </c>
      <c r="D127" s="91">
        <v>0</v>
      </c>
      <c r="E127" s="91">
        <v>169799.8</v>
      </c>
      <c r="F127" s="110">
        <f t="shared" si="1"/>
        <v>9253792.8899999969</v>
      </c>
      <c r="G127" s="243" t="s">
        <v>559</v>
      </c>
      <c r="H127" s="212"/>
      <c r="I127" s="213"/>
      <c r="K127" s="43"/>
      <c r="L127" s="168"/>
      <c r="M127" s="193"/>
      <c r="N127" s="214"/>
    </row>
    <row r="128" spans="1:14" ht="61.5" customHeight="1" x14ac:dyDescent="0.2">
      <c r="A128" s="244">
        <v>45428</v>
      </c>
      <c r="B128" s="242">
        <v>31627</v>
      </c>
      <c r="C128" s="243" t="s">
        <v>552</v>
      </c>
      <c r="D128" s="91">
        <v>0</v>
      </c>
      <c r="E128" s="91">
        <v>235402.75</v>
      </c>
      <c r="F128" s="110">
        <f t="shared" si="1"/>
        <v>9018390.1399999969</v>
      </c>
      <c r="G128" s="243" t="s">
        <v>560</v>
      </c>
      <c r="H128" s="212"/>
      <c r="I128" s="213"/>
      <c r="K128" s="43"/>
      <c r="L128" s="168"/>
      <c r="M128" s="193"/>
      <c r="N128" s="214"/>
    </row>
    <row r="129" spans="1:14" ht="35.25" customHeight="1" x14ac:dyDescent="0.2">
      <c r="A129" s="244">
        <v>45428</v>
      </c>
      <c r="B129" s="242" t="s">
        <v>789</v>
      </c>
      <c r="C129" s="243" t="s">
        <v>722</v>
      </c>
      <c r="D129" s="91">
        <v>3600</v>
      </c>
      <c r="E129" s="91">
        <v>0</v>
      </c>
      <c r="F129" s="110">
        <f t="shared" si="1"/>
        <v>9021990.1399999969</v>
      </c>
      <c r="G129" s="243" t="s">
        <v>723</v>
      </c>
      <c r="H129" s="212"/>
      <c r="I129" s="213"/>
      <c r="K129" s="43"/>
      <c r="L129" s="168"/>
      <c r="M129" s="193"/>
      <c r="N129" s="214"/>
    </row>
    <row r="130" spans="1:14" ht="35.25" customHeight="1" x14ac:dyDescent="0.2">
      <c r="A130" s="244">
        <v>45428</v>
      </c>
      <c r="B130" s="242" t="s">
        <v>790</v>
      </c>
      <c r="C130" s="243" t="s">
        <v>791</v>
      </c>
      <c r="D130" s="91">
        <v>14400</v>
      </c>
      <c r="E130" s="91">
        <v>0</v>
      </c>
      <c r="F130" s="110">
        <f t="shared" si="1"/>
        <v>9036390.1399999969</v>
      </c>
      <c r="G130" s="243" t="s">
        <v>792</v>
      </c>
      <c r="H130" s="212"/>
      <c r="I130" s="213"/>
      <c r="K130" s="43"/>
      <c r="L130" s="168"/>
      <c r="M130" s="193"/>
      <c r="N130" s="214"/>
    </row>
    <row r="131" spans="1:14" ht="35.25" customHeight="1" x14ac:dyDescent="0.2">
      <c r="A131" s="244">
        <v>45428</v>
      </c>
      <c r="B131" s="242" t="s">
        <v>793</v>
      </c>
      <c r="C131" s="243" t="s">
        <v>791</v>
      </c>
      <c r="D131" s="91">
        <v>750</v>
      </c>
      <c r="E131" s="91">
        <v>0</v>
      </c>
      <c r="F131" s="110">
        <f t="shared" si="1"/>
        <v>9037140.1399999969</v>
      </c>
      <c r="G131" s="243" t="s">
        <v>792</v>
      </c>
      <c r="H131" s="212"/>
      <c r="I131" s="213"/>
      <c r="K131" s="43"/>
      <c r="L131" s="168"/>
      <c r="M131" s="193"/>
      <c r="N131" s="214"/>
    </row>
    <row r="132" spans="1:14" ht="35.25" customHeight="1" x14ac:dyDescent="0.2">
      <c r="A132" s="244">
        <v>45428</v>
      </c>
      <c r="B132" s="242" t="s">
        <v>794</v>
      </c>
      <c r="C132" s="243" t="s">
        <v>653</v>
      </c>
      <c r="D132" s="91">
        <v>19900</v>
      </c>
      <c r="E132" s="91">
        <v>0</v>
      </c>
      <c r="F132" s="110">
        <f t="shared" si="1"/>
        <v>9057040.1399999969</v>
      </c>
      <c r="G132" s="243" t="s">
        <v>654</v>
      </c>
      <c r="H132" s="212"/>
      <c r="I132" s="213"/>
      <c r="K132" s="43"/>
      <c r="L132" s="168"/>
      <c r="M132" s="193"/>
      <c r="N132" s="214"/>
    </row>
    <row r="133" spans="1:14" ht="35.25" customHeight="1" x14ac:dyDescent="0.2">
      <c r="A133" s="244">
        <v>45428</v>
      </c>
      <c r="B133" s="242" t="s">
        <v>640</v>
      </c>
      <c r="C133" s="243" t="s">
        <v>641</v>
      </c>
      <c r="D133" s="91">
        <v>12600</v>
      </c>
      <c r="E133" s="91">
        <v>0</v>
      </c>
      <c r="F133" s="110">
        <f t="shared" si="1"/>
        <v>9069640.1399999969</v>
      </c>
      <c r="G133" s="243" t="s">
        <v>642</v>
      </c>
      <c r="H133" s="212"/>
      <c r="I133" s="213"/>
      <c r="K133" s="43"/>
      <c r="L133" s="168"/>
      <c r="M133" s="193"/>
      <c r="N133" s="214"/>
    </row>
    <row r="134" spans="1:14" ht="35.25" customHeight="1" x14ac:dyDescent="0.2">
      <c r="A134" s="244">
        <v>45428</v>
      </c>
      <c r="B134" s="242" t="s">
        <v>795</v>
      </c>
      <c r="C134" s="243" t="s">
        <v>796</v>
      </c>
      <c r="D134" s="91">
        <v>20000</v>
      </c>
      <c r="E134" s="91">
        <v>0</v>
      </c>
      <c r="F134" s="110">
        <f t="shared" si="1"/>
        <v>9089640.1399999969</v>
      </c>
      <c r="G134" s="243" t="s">
        <v>797</v>
      </c>
      <c r="H134" s="212"/>
      <c r="I134" s="213"/>
      <c r="K134" s="43"/>
      <c r="L134" s="168"/>
      <c r="M134" s="193"/>
      <c r="N134" s="214"/>
    </row>
    <row r="135" spans="1:14" ht="35.25" customHeight="1" x14ac:dyDescent="0.2">
      <c r="A135" s="244">
        <v>45428</v>
      </c>
      <c r="B135" s="242" t="s">
        <v>798</v>
      </c>
      <c r="C135" s="243" t="s">
        <v>799</v>
      </c>
      <c r="D135" s="91">
        <v>25000</v>
      </c>
      <c r="E135" s="91">
        <v>0</v>
      </c>
      <c r="F135" s="110">
        <f t="shared" si="1"/>
        <v>9114640.1399999969</v>
      </c>
      <c r="G135" s="243" t="s">
        <v>800</v>
      </c>
      <c r="H135" s="212"/>
      <c r="I135" s="213"/>
      <c r="K135" s="43"/>
      <c r="L135" s="168"/>
      <c r="M135" s="193"/>
      <c r="N135" s="214"/>
    </row>
    <row r="136" spans="1:14" ht="35.25" customHeight="1" x14ac:dyDescent="0.2">
      <c r="A136" s="244">
        <v>45428</v>
      </c>
      <c r="B136" s="242" t="s">
        <v>801</v>
      </c>
      <c r="C136" s="243" t="s">
        <v>639</v>
      </c>
      <c r="D136" s="91">
        <v>340</v>
      </c>
      <c r="E136" s="91">
        <v>0</v>
      </c>
      <c r="F136" s="110">
        <f t="shared" si="1"/>
        <v>9114980.1399999969</v>
      </c>
      <c r="G136" s="243" t="s">
        <v>639</v>
      </c>
      <c r="H136" s="212"/>
      <c r="I136" s="213"/>
      <c r="K136" s="43"/>
      <c r="L136" s="168"/>
      <c r="M136" s="193"/>
      <c r="N136" s="214"/>
    </row>
    <row r="137" spans="1:14" ht="35.25" customHeight="1" x14ac:dyDescent="0.2">
      <c r="A137" s="244">
        <v>45428</v>
      </c>
      <c r="B137" s="242" t="s">
        <v>802</v>
      </c>
      <c r="C137" s="243" t="s">
        <v>639</v>
      </c>
      <c r="D137" s="91">
        <v>265</v>
      </c>
      <c r="E137" s="91">
        <v>0</v>
      </c>
      <c r="F137" s="110">
        <f t="shared" si="1"/>
        <v>9115245.1399999969</v>
      </c>
      <c r="G137" s="243" t="s">
        <v>639</v>
      </c>
      <c r="H137" s="212"/>
      <c r="I137" s="213"/>
      <c r="K137" s="43"/>
      <c r="L137" s="168"/>
      <c r="M137" s="193"/>
      <c r="N137" s="214"/>
    </row>
    <row r="138" spans="1:14" ht="35.25" customHeight="1" x14ac:dyDescent="0.2">
      <c r="A138" s="244">
        <v>45428</v>
      </c>
      <c r="B138" s="242" t="s">
        <v>803</v>
      </c>
      <c r="C138" s="243" t="s">
        <v>639</v>
      </c>
      <c r="D138" s="91">
        <v>115</v>
      </c>
      <c r="E138" s="91">
        <v>0</v>
      </c>
      <c r="F138" s="110">
        <f t="shared" si="1"/>
        <v>9115360.1399999969</v>
      </c>
      <c r="G138" s="243" t="s">
        <v>639</v>
      </c>
      <c r="H138" s="212"/>
      <c r="I138" s="213"/>
      <c r="K138" s="43"/>
      <c r="L138" s="168"/>
      <c r="M138" s="193"/>
      <c r="N138" s="214"/>
    </row>
    <row r="139" spans="1:14" ht="35.25" customHeight="1" x14ac:dyDescent="0.2">
      <c r="A139" s="244">
        <v>45428</v>
      </c>
      <c r="B139" s="242" t="s">
        <v>804</v>
      </c>
      <c r="C139" s="243" t="s">
        <v>639</v>
      </c>
      <c r="D139" s="91">
        <v>300</v>
      </c>
      <c r="E139" s="91">
        <v>0</v>
      </c>
      <c r="F139" s="110">
        <f t="shared" si="1"/>
        <v>9115660.1399999969</v>
      </c>
      <c r="G139" s="243" t="s">
        <v>639</v>
      </c>
      <c r="H139" s="212"/>
      <c r="I139" s="213"/>
      <c r="K139" s="43"/>
      <c r="L139" s="168"/>
      <c r="M139" s="193"/>
      <c r="N139" s="214"/>
    </row>
    <row r="140" spans="1:14" ht="35.25" customHeight="1" x14ac:dyDescent="0.2">
      <c r="A140" s="244">
        <v>45429</v>
      </c>
      <c r="B140" s="242" t="s">
        <v>805</v>
      </c>
      <c r="C140" s="243" t="s">
        <v>653</v>
      </c>
      <c r="D140" s="91">
        <v>7700</v>
      </c>
      <c r="E140" s="91">
        <v>0</v>
      </c>
      <c r="F140" s="110">
        <f t="shared" si="1"/>
        <v>9123360.1399999969</v>
      </c>
      <c r="G140" s="243" t="s">
        <v>654</v>
      </c>
      <c r="H140" s="212"/>
      <c r="I140" s="213"/>
      <c r="K140" s="43"/>
      <c r="L140" s="168"/>
      <c r="M140" s="193"/>
      <c r="N140" s="214"/>
    </row>
    <row r="141" spans="1:14" ht="35.25" customHeight="1" x14ac:dyDescent="0.2">
      <c r="A141" s="244">
        <v>45429</v>
      </c>
      <c r="B141" s="242" t="s">
        <v>640</v>
      </c>
      <c r="C141" s="243" t="s">
        <v>641</v>
      </c>
      <c r="D141" s="91">
        <v>8000</v>
      </c>
      <c r="E141" s="91">
        <v>0</v>
      </c>
      <c r="F141" s="110">
        <f t="shared" si="1"/>
        <v>9131360.1399999969</v>
      </c>
      <c r="G141" s="243" t="s">
        <v>642</v>
      </c>
      <c r="H141" s="212"/>
      <c r="I141" s="213"/>
      <c r="K141" s="43"/>
      <c r="L141" s="168"/>
      <c r="M141" s="193"/>
      <c r="N141" s="214"/>
    </row>
    <row r="142" spans="1:14" ht="35.25" customHeight="1" x14ac:dyDescent="0.2">
      <c r="A142" s="244">
        <v>45429</v>
      </c>
      <c r="B142" s="242" t="s">
        <v>806</v>
      </c>
      <c r="C142" s="243" t="s">
        <v>807</v>
      </c>
      <c r="D142" s="91">
        <v>45600</v>
      </c>
      <c r="E142" s="91">
        <v>0</v>
      </c>
      <c r="F142" s="110">
        <f t="shared" si="1"/>
        <v>9176960.1399999969</v>
      </c>
      <c r="G142" s="243" t="s">
        <v>808</v>
      </c>
      <c r="H142" s="212"/>
      <c r="I142" s="213"/>
      <c r="K142" s="43"/>
      <c r="L142" s="168"/>
      <c r="M142" s="193"/>
      <c r="N142" s="214"/>
    </row>
    <row r="143" spans="1:14" ht="35.25" customHeight="1" x14ac:dyDescent="0.2">
      <c r="A143" s="244">
        <v>45432</v>
      </c>
      <c r="B143" s="242" t="s">
        <v>756</v>
      </c>
      <c r="C143" s="243" t="s">
        <v>641</v>
      </c>
      <c r="D143" s="91">
        <v>8500</v>
      </c>
      <c r="E143" s="91">
        <v>0</v>
      </c>
      <c r="F143" s="110">
        <f t="shared" si="1"/>
        <v>9185460.1399999969</v>
      </c>
      <c r="G143" s="243" t="s">
        <v>642</v>
      </c>
      <c r="H143" s="212"/>
      <c r="I143" s="213"/>
      <c r="K143" s="43"/>
      <c r="L143" s="168"/>
      <c r="M143" s="193"/>
      <c r="N143" s="214"/>
    </row>
    <row r="144" spans="1:14" ht="35.25" customHeight="1" x14ac:dyDescent="0.2">
      <c r="A144" s="244">
        <v>45432</v>
      </c>
      <c r="B144" s="242" t="s">
        <v>691</v>
      </c>
      <c r="C144" s="243" t="s">
        <v>641</v>
      </c>
      <c r="D144" s="91">
        <v>2000</v>
      </c>
      <c r="E144" s="91">
        <v>0</v>
      </c>
      <c r="F144" s="110">
        <f t="shared" si="1"/>
        <v>9187460.1399999969</v>
      </c>
      <c r="G144" s="243" t="s">
        <v>642</v>
      </c>
      <c r="H144" s="212"/>
      <c r="I144" s="213"/>
      <c r="K144" s="43"/>
      <c r="L144" s="168"/>
      <c r="M144" s="193"/>
      <c r="N144" s="214"/>
    </row>
    <row r="145" spans="1:14" ht="35.25" customHeight="1" x14ac:dyDescent="0.2">
      <c r="A145" s="244">
        <v>45432</v>
      </c>
      <c r="B145" s="242" t="s">
        <v>640</v>
      </c>
      <c r="C145" s="243" t="s">
        <v>641</v>
      </c>
      <c r="D145" s="91">
        <v>500</v>
      </c>
      <c r="E145" s="91">
        <v>0</v>
      </c>
      <c r="F145" s="110">
        <f t="shared" ref="F145:F208" si="2">F144+D145-E145</f>
        <v>9187960.1399999969</v>
      </c>
      <c r="G145" s="243" t="s">
        <v>642</v>
      </c>
      <c r="H145" s="212"/>
      <c r="I145" s="213"/>
      <c r="K145" s="43"/>
      <c r="L145" s="168"/>
      <c r="M145" s="193"/>
      <c r="N145" s="214"/>
    </row>
    <row r="146" spans="1:14" ht="35.25" customHeight="1" x14ac:dyDescent="0.2">
      <c r="A146" s="244">
        <v>45433</v>
      </c>
      <c r="B146" s="242" t="s">
        <v>809</v>
      </c>
      <c r="C146" s="243" t="s">
        <v>693</v>
      </c>
      <c r="D146" s="91">
        <v>8000</v>
      </c>
      <c r="E146" s="91">
        <v>0</v>
      </c>
      <c r="F146" s="110">
        <f t="shared" si="2"/>
        <v>9195960.1399999969</v>
      </c>
      <c r="G146" s="243" t="s">
        <v>694</v>
      </c>
      <c r="H146" s="212"/>
      <c r="I146" s="213"/>
      <c r="K146" s="43"/>
      <c r="L146" s="168"/>
      <c r="M146" s="193"/>
      <c r="N146" s="214"/>
    </row>
    <row r="147" spans="1:14" ht="35.25" customHeight="1" x14ac:dyDescent="0.2">
      <c r="A147" s="244">
        <v>45433</v>
      </c>
      <c r="B147" s="242" t="s">
        <v>810</v>
      </c>
      <c r="C147" s="243" t="s">
        <v>653</v>
      </c>
      <c r="D147" s="91">
        <v>3500</v>
      </c>
      <c r="E147" s="91">
        <v>0</v>
      </c>
      <c r="F147" s="110">
        <f t="shared" si="2"/>
        <v>9199460.1399999969</v>
      </c>
      <c r="G147" s="243" t="s">
        <v>654</v>
      </c>
      <c r="H147" s="212"/>
      <c r="I147" s="213"/>
      <c r="K147" s="43"/>
      <c r="L147" s="168"/>
      <c r="M147" s="193"/>
      <c r="N147" s="214"/>
    </row>
    <row r="148" spans="1:14" ht="35.25" customHeight="1" x14ac:dyDescent="0.2">
      <c r="A148" s="244">
        <v>45433</v>
      </c>
      <c r="B148" s="242" t="s">
        <v>640</v>
      </c>
      <c r="C148" s="243" t="s">
        <v>641</v>
      </c>
      <c r="D148" s="91">
        <v>2800</v>
      </c>
      <c r="E148" s="91">
        <v>0</v>
      </c>
      <c r="F148" s="110">
        <f t="shared" si="2"/>
        <v>9202260.1399999969</v>
      </c>
      <c r="G148" s="243" t="s">
        <v>642</v>
      </c>
      <c r="H148" s="212"/>
      <c r="I148" s="213"/>
      <c r="K148" s="43"/>
      <c r="L148" s="168"/>
      <c r="M148" s="193"/>
      <c r="N148" s="214"/>
    </row>
    <row r="149" spans="1:14" ht="35.25" customHeight="1" x14ac:dyDescent="0.2">
      <c r="A149" s="244">
        <v>45433</v>
      </c>
      <c r="B149" s="242" t="s">
        <v>811</v>
      </c>
      <c r="C149" s="243" t="s">
        <v>812</v>
      </c>
      <c r="D149" s="91">
        <v>7200</v>
      </c>
      <c r="E149" s="91">
        <v>0</v>
      </c>
      <c r="F149" s="110">
        <f t="shared" si="2"/>
        <v>9209460.1399999969</v>
      </c>
      <c r="G149" s="243" t="s">
        <v>813</v>
      </c>
      <c r="H149" s="212"/>
      <c r="I149" s="213"/>
      <c r="K149" s="43"/>
      <c r="L149" s="168"/>
      <c r="M149" s="193"/>
      <c r="N149" s="214"/>
    </row>
    <row r="150" spans="1:14" ht="35.25" customHeight="1" x14ac:dyDescent="0.2">
      <c r="A150" s="244">
        <v>45433</v>
      </c>
      <c r="B150" s="242" t="s">
        <v>814</v>
      </c>
      <c r="C150" s="243" t="s">
        <v>653</v>
      </c>
      <c r="D150" s="91">
        <v>3300</v>
      </c>
      <c r="E150" s="91">
        <v>0</v>
      </c>
      <c r="F150" s="110">
        <f t="shared" si="2"/>
        <v>9212760.1399999969</v>
      </c>
      <c r="G150" s="243" t="s">
        <v>654</v>
      </c>
      <c r="H150" s="212"/>
      <c r="I150" s="213"/>
      <c r="K150" s="43"/>
      <c r="L150" s="168"/>
      <c r="M150" s="193"/>
      <c r="N150" s="214"/>
    </row>
    <row r="151" spans="1:14" ht="35.25" customHeight="1" x14ac:dyDescent="0.2">
      <c r="A151" s="244">
        <v>45433</v>
      </c>
      <c r="B151" s="242" t="s">
        <v>815</v>
      </c>
      <c r="C151" s="243" t="s">
        <v>653</v>
      </c>
      <c r="D151" s="91">
        <v>500</v>
      </c>
      <c r="E151" s="91">
        <v>0</v>
      </c>
      <c r="F151" s="110">
        <f t="shared" si="2"/>
        <v>9213260.1399999969</v>
      </c>
      <c r="G151" s="243" t="s">
        <v>654</v>
      </c>
      <c r="H151" s="212"/>
      <c r="I151" s="213"/>
      <c r="K151" s="43"/>
      <c r="L151" s="168"/>
      <c r="M151" s="193"/>
      <c r="N151" s="214"/>
    </row>
    <row r="152" spans="1:14" ht="35.25" customHeight="1" x14ac:dyDescent="0.2">
      <c r="A152" s="244">
        <v>45433</v>
      </c>
      <c r="B152" s="242" t="s">
        <v>816</v>
      </c>
      <c r="C152" s="243" t="s">
        <v>817</v>
      </c>
      <c r="D152" s="91">
        <v>10000</v>
      </c>
      <c r="E152" s="91">
        <v>0</v>
      </c>
      <c r="F152" s="110">
        <f t="shared" si="2"/>
        <v>9223260.1399999969</v>
      </c>
      <c r="G152" s="243" t="s">
        <v>818</v>
      </c>
      <c r="H152" s="212"/>
      <c r="I152" s="213"/>
      <c r="K152" s="43"/>
      <c r="L152" s="168"/>
      <c r="M152" s="193"/>
      <c r="N152" s="214"/>
    </row>
    <row r="153" spans="1:14" ht="81.75" customHeight="1" x14ac:dyDescent="0.2">
      <c r="A153" s="244">
        <v>45434</v>
      </c>
      <c r="B153" s="242">
        <v>31628</v>
      </c>
      <c r="C153" s="243" t="s">
        <v>561</v>
      </c>
      <c r="D153" s="91">
        <v>0</v>
      </c>
      <c r="E153" s="91">
        <v>108790</v>
      </c>
      <c r="F153" s="110">
        <f t="shared" si="2"/>
        <v>9114470.1399999969</v>
      </c>
      <c r="G153" s="243" t="s">
        <v>562</v>
      </c>
      <c r="H153" s="212"/>
      <c r="I153" s="213"/>
      <c r="K153" s="43"/>
      <c r="L153" s="168"/>
      <c r="M153" s="193"/>
      <c r="N153" s="214"/>
    </row>
    <row r="154" spans="1:14" ht="35.25" customHeight="1" x14ac:dyDescent="0.2">
      <c r="A154" s="244">
        <v>45434</v>
      </c>
      <c r="B154" s="242" t="s">
        <v>819</v>
      </c>
      <c r="C154" s="243" t="s">
        <v>653</v>
      </c>
      <c r="D154" s="91">
        <v>18200</v>
      </c>
      <c r="E154" s="91">
        <v>0</v>
      </c>
      <c r="F154" s="110">
        <f t="shared" si="2"/>
        <v>9132670.1399999969</v>
      </c>
      <c r="G154" s="243" t="s">
        <v>654</v>
      </c>
      <c r="H154" s="212"/>
      <c r="I154" s="213"/>
      <c r="K154" s="43"/>
      <c r="L154" s="168"/>
      <c r="M154" s="193"/>
      <c r="N154" s="214"/>
    </row>
    <row r="155" spans="1:14" ht="35.25" customHeight="1" x14ac:dyDescent="0.2">
      <c r="A155" s="244">
        <v>45434</v>
      </c>
      <c r="B155" s="242" t="s">
        <v>820</v>
      </c>
      <c r="C155" s="243" t="s">
        <v>821</v>
      </c>
      <c r="D155" s="91">
        <v>500</v>
      </c>
      <c r="E155" s="91">
        <v>0</v>
      </c>
      <c r="F155" s="110">
        <f t="shared" si="2"/>
        <v>9133170.1399999969</v>
      </c>
      <c r="G155" s="243" t="s">
        <v>822</v>
      </c>
      <c r="H155" s="212"/>
      <c r="I155" s="213"/>
      <c r="K155" s="43"/>
      <c r="L155" s="168"/>
      <c r="M155" s="193"/>
      <c r="N155" s="214"/>
    </row>
    <row r="156" spans="1:14" ht="35.25" customHeight="1" x14ac:dyDescent="0.2">
      <c r="A156" s="244">
        <v>45434</v>
      </c>
      <c r="B156" s="242" t="s">
        <v>640</v>
      </c>
      <c r="C156" s="243" t="s">
        <v>641</v>
      </c>
      <c r="D156" s="91">
        <v>2000</v>
      </c>
      <c r="E156" s="91">
        <v>0</v>
      </c>
      <c r="F156" s="110">
        <f t="shared" si="2"/>
        <v>9135170.1399999969</v>
      </c>
      <c r="G156" s="243" t="s">
        <v>642</v>
      </c>
      <c r="H156" s="212"/>
      <c r="I156" s="213"/>
      <c r="K156" s="43"/>
      <c r="L156" s="168"/>
      <c r="M156" s="193"/>
      <c r="N156" s="214"/>
    </row>
    <row r="157" spans="1:14" ht="35.25" customHeight="1" x14ac:dyDescent="0.2">
      <c r="A157" s="244">
        <v>45434</v>
      </c>
      <c r="B157" s="242" t="s">
        <v>823</v>
      </c>
      <c r="C157" s="243" t="s">
        <v>824</v>
      </c>
      <c r="D157" s="91">
        <v>17600</v>
      </c>
      <c r="E157" s="91">
        <v>0</v>
      </c>
      <c r="F157" s="110">
        <f t="shared" si="2"/>
        <v>9152770.1399999969</v>
      </c>
      <c r="G157" s="243" t="s">
        <v>825</v>
      </c>
      <c r="H157" s="212"/>
      <c r="I157" s="213"/>
      <c r="K157" s="43"/>
      <c r="L157" s="168"/>
      <c r="M157" s="193"/>
      <c r="N157" s="214"/>
    </row>
    <row r="158" spans="1:14" ht="35.25" customHeight="1" x14ac:dyDescent="0.2">
      <c r="A158" s="244">
        <v>45434</v>
      </c>
      <c r="B158" s="242" t="s">
        <v>826</v>
      </c>
      <c r="C158" s="243" t="s">
        <v>639</v>
      </c>
      <c r="D158" s="91">
        <v>375</v>
      </c>
      <c r="E158" s="91">
        <v>0</v>
      </c>
      <c r="F158" s="110">
        <f t="shared" si="2"/>
        <v>9153145.1399999969</v>
      </c>
      <c r="G158" s="243" t="s">
        <v>639</v>
      </c>
      <c r="H158" s="212"/>
      <c r="I158" s="213"/>
      <c r="K158" s="43"/>
      <c r="L158" s="168"/>
      <c r="M158" s="193"/>
      <c r="N158" s="214"/>
    </row>
    <row r="159" spans="1:14" ht="35.25" customHeight="1" x14ac:dyDescent="0.2">
      <c r="A159" s="244">
        <v>45435</v>
      </c>
      <c r="B159" s="242" t="s">
        <v>827</v>
      </c>
      <c r="C159" s="243" t="s">
        <v>650</v>
      </c>
      <c r="D159" s="91">
        <v>1400</v>
      </c>
      <c r="E159" s="91">
        <v>0</v>
      </c>
      <c r="F159" s="110">
        <f t="shared" si="2"/>
        <v>9154545.1399999969</v>
      </c>
      <c r="G159" s="243" t="s">
        <v>651</v>
      </c>
      <c r="H159" s="212"/>
      <c r="I159" s="213"/>
      <c r="K159" s="43"/>
      <c r="L159" s="168"/>
      <c r="M159" s="193"/>
      <c r="N159" s="214"/>
    </row>
    <row r="160" spans="1:14" ht="35.25" customHeight="1" x14ac:dyDescent="0.2">
      <c r="A160" s="244">
        <v>45435</v>
      </c>
      <c r="B160" s="242" t="s">
        <v>828</v>
      </c>
      <c r="C160" s="243" t="s">
        <v>653</v>
      </c>
      <c r="D160" s="91">
        <v>12100</v>
      </c>
      <c r="E160" s="91">
        <v>0</v>
      </c>
      <c r="F160" s="110">
        <f t="shared" si="2"/>
        <v>9166645.1399999969</v>
      </c>
      <c r="G160" s="243" t="s">
        <v>654</v>
      </c>
      <c r="H160" s="212"/>
      <c r="I160" s="213"/>
      <c r="K160" s="43"/>
      <c r="L160" s="168"/>
      <c r="M160" s="193"/>
      <c r="N160" s="214"/>
    </row>
    <row r="161" spans="1:14" ht="35.25" customHeight="1" x14ac:dyDescent="0.2">
      <c r="A161" s="244">
        <v>45435</v>
      </c>
      <c r="B161" s="242" t="s">
        <v>640</v>
      </c>
      <c r="C161" s="243" t="s">
        <v>641</v>
      </c>
      <c r="D161" s="91">
        <v>9500</v>
      </c>
      <c r="E161" s="91">
        <v>0</v>
      </c>
      <c r="F161" s="110">
        <f t="shared" si="2"/>
        <v>9176145.1399999969</v>
      </c>
      <c r="G161" s="243" t="s">
        <v>642</v>
      </c>
      <c r="H161" s="212"/>
      <c r="I161" s="213"/>
      <c r="K161" s="43"/>
      <c r="L161" s="168"/>
      <c r="M161" s="193"/>
      <c r="N161" s="214"/>
    </row>
    <row r="162" spans="1:14" ht="35.25" customHeight="1" x14ac:dyDescent="0.2">
      <c r="A162" s="244">
        <v>45435</v>
      </c>
      <c r="B162" s="242" t="s">
        <v>829</v>
      </c>
      <c r="C162" s="243" t="s">
        <v>672</v>
      </c>
      <c r="D162" s="91">
        <v>500</v>
      </c>
      <c r="E162" s="91">
        <v>0</v>
      </c>
      <c r="F162" s="110">
        <f t="shared" si="2"/>
        <v>9176645.1399999969</v>
      </c>
      <c r="G162" s="243" t="s">
        <v>830</v>
      </c>
      <c r="H162" s="212"/>
      <c r="I162" s="213"/>
      <c r="K162" s="43"/>
      <c r="L162" s="168"/>
      <c r="M162" s="193"/>
      <c r="N162" s="214"/>
    </row>
    <row r="163" spans="1:14" ht="35.25" customHeight="1" x14ac:dyDescent="0.2">
      <c r="A163" s="244">
        <v>45436</v>
      </c>
      <c r="B163" s="242" t="s">
        <v>831</v>
      </c>
      <c r="C163" s="243" t="s">
        <v>639</v>
      </c>
      <c r="D163" s="91">
        <v>1300</v>
      </c>
      <c r="E163" s="91">
        <v>0</v>
      </c>
      <c r="F163" s="110">
        <f t="shared" si="2"/>
        <v>9177945.1399999969</v>
      </c>
      <c r="G163" s="243" t="s">
        <v>832</v>
      </c>
      <c r="H163" s="212"/>
      <c r="I163" s="213"/>
      <c r="K163" s="43"/>
      <c r="L163" s="168"/>
      <c r="M163" s="193"/>
      <c r="N163" s="214"/>
    </row>
    <row r="164" spans="1:14" ht="35.25" customHeight="1" x14ac:dyDescent="0.2">
      <c r="A164" s="244">
        <v>45436</v>
      </c>
      <c r="B164" s="242" t="s">
        <v>833</v>
      </c>
      <c r="C164" s="243" t="s">
        <v>639</v>
      </c>
      <c r="D164" s="91">
        <v>385</v>
      </c>
      <c r="E164" s="91">
        <v>0</v>
      </c>
      <c r="F164" s="110">
        <f t="shared" si="2"/>
        <v>9178330.1399999969</v>
      </c>
      <c r="G164" s="243" t="s">
        <v>834</v>
      </c>
      <c r="H164" s="212"/>
      <c r="I164" s="213"/>
      <c r="K164" s="43"/>
      <c r="L164" s="168"/>
      <c r="M164" s="193"/>
      <c r="N164" s="214"/>
    </row>
    <row r="165" spans="1:14" ht="35.25" customHeight="1" x14ac:dyDescent="0.2">
      <c r="A165" s="244">
        <v>45436</v>
      </c>
      <c r="B165" s="242" t="s">
        <v>835</v>
      </c>
      <c r="C165" s="243" t="s">
        <v>644</v>
      </c>
      <c r="D165" s="91">
        <v>36300</v>
      </c>
      <c r="E165" s="91">
        <v>0</v>
      </c>
      <c r="F165" s="110">
        <f t="shared" si="2"/>
        <v>9214630.1399999969</v>
      </c>
      <c r="G165" s="243" t="s">
        <v>645</v>
      </c>
      <c r="H165" s="212"/>
      <c r="I165" s="213"/>
      <c r="K165" s="43"/>
      <c r="L165" s="168"/>
      <c r="M165" s="193"/>
      <c r="N165" s="214"/>
    </row>
    <row r="166" spans="1:14" ht="35.25" customHeight="1" x14ac:dyDescent="0.2">
      <c r="A166" s="244">
        <v>45436</v>
      </c>
      <c r="B166" s="242" t="s">
        <v>836</v>
      </c>
      <c r="C166" s="243" t="s">
        <v>644</v>
      </c>
      <c r="D166" s="91">
        <v>6300</v>
      </c>
      <c r="E166" s="91">
        <v>0</v>
      </c>
      <c r="F166" s="110">
        <f t="shared" si="2"/>
        <v>9220930.1399999969</v>
      </c>
      <c r="G166" s="243" t="s">
        <v>645</v>
      </c>
      <c r="H166" s="212"/>
      <c r="I166" s="213"/>
      <c r="K166" s="43"/>
      <c r="L166" s="168"/>
      <c r="M166" s="193"/>
      <c r="N166" s="214"/>
    </row>
    <row r="167" spans="1:14" ht="35.25" customHeight="1" x14ac:dyDescent="0.2">
      <c r="A167" s="244">
        <v>45436</v>
      </c>
      <c r="B167" s="242" t="s">
        <v>837</v>
      </c>
      <c r="C167" s="243" t="s">
        <v>644</v>
      </c>
      <c r="D167" s="91">
        <v>35700</v>
      </c>
      <c r="E167" s="91">
        <v>0</v>
      </c>
      <c r="F167" s="110">
        <f t="shared" si="2"/>
        <v>9256630.1399999969</v>
      </c>
      <c r="G167" s="243" t="s">
        <v>645</v>
      </c>
      <c r="H167" s="212"/>
      <c r="I167" s="213"/>
      <c r="K167" s="43"/>
      <c r="L167" s="168"/>
      <c r="M167" s="193"/>
      <c r="N167" s="214"/>
    </row>
    <row r="168" spans="1:14" ht="35.25" customHeight="1" x14ac:dyDescent="0.2">
      <c r="A168" s="244">
        <v>45436</v>
      </c>
      <c r="B168" s="242" t="s">
        <v>838</v>
      </c>
      <c r="C168" s="243" t="s">
        <v>644</v>
      </c>
      <c r="D168" s="91">
        <v>44500</v>
      </c>
      <c r="E168" s="91">
        <v>0</v>
      </c>
      <c r="F168" s="110">
        <f t="shared" si="2"/>
        <v>9301130.1399999969</v>
      </c>
      <c r="G168" s="243" t="s">
        <v>645</v>
      </c>
      <c r="H168" s="212"/>
      <c r="I168" s="213"/>
      <c r="K168" s="43"/>
      <c r="L168" s="168"/>
      <c r="M168" s="193"/>
      <c r="N168" s="214"/>
    </row>
    <row r="169" spans="1:14" ht="35.25" customHeight="1" x14ac:dyDescent="0.2">
      <c r="A169" s="244">
        <v>45436</v>
      </c>
      <c r="B169" s="242" t="s">
        <v>839</v>
      </c>
      <c r="C169" s="243" t="s">
        <v>644</v>
      </c>
      <c r="D169" s="91">
        <v>35600</v>
      </c>
      <c r="E169" s="91">
        <v>0</v>
      </c>
      <c r="F169" s="110">
        <f t="shared" si="2"/>
        <v>9336730.1399999969</v>
      </c>
      <c r="G169" s="243" t="s">
        <v>645</v>
      </c>
      <c r="H169" s="212"/>
      <c r="I169" s="213"/>
      <c r="K169" s="43"/>
      <c r="L169" s="168"/>
      <c r="M169" s="193"/>
      <c r="N169" s="214"/>
    </row>
    <row r="170" spans="1:14" ht="35.25" customHeight="1" x14ac:dyDescent="0.2">
      <c r="A170" s="244">
        <v>45436</v>
      </c>
      <c r="B170" s="242" t="s">
        <v>840</v>
      </c>
      <c r="C170" s="243" t="s">
        <v>644</v>
      </c>
      <c r="D170" s="91">
        <v>2000</v>
      </c>
      <c r="E170" s="91">
        <v>0</v>
      </c>
      <c r="F170" s="110">
        <f t="shared" si="2"/>
        <v>9338730.1399999969</v>
      </c>
      <c r="G170" s="243" t="s">
        <v>645</v>
      </c>
      <c r="H170" s="212"/>
      <c r="I170" s="213"/>
      <c r="K170" s="43"/>
      <c r="L170" s="168"/>
      <c r="M170" s="193"/>
      <c r="N170" s="214"/>
    </row>
    <row r="171" spans="1:14" ht="35.25" customHeight="1" x14ac:dyDescent="0.2">
      <c r="A171" s="244">
        <v>45436</v>
      </c>
      <c r="B171" s="242" t="s">
        <v>841</v>
      </c>
      <c r="C171" s="243" t="s">
        <v>644</v>
      </c>
      <c r="D171" s="91">
        <v>39200</v>
      </c>
      <c r="E171" s="91">
        <v>0</v>
      </c>
      <c r="F171" s="110">
        <f t="shared" si="2"/>
        <v>9377930.1399999969</v>
      </c>
      <c r="G171" s="243" t="s">
        <v>645</v>
      </c>
      <c r="H171" s="212"/>
      <c r="I171" s="213"/>
      <c r="K171" s="43"/>
      <c r="L171" s="168"/>
      <c r="M171" s="193"/>
      <c r="N171" s="214"/>
    </row>
    <row r="172" spans="1:14" ht="35.25" customHeight="1" x14ac:dyDescent="0.2">
      <c r="A172" s="244">
        <v>45436</v>
      </c>
      <c r="B172" s="242" t="s">
        <v>842</v>
      </c>
      <c r="C172" s="243" t="s">
        <v>644</v>
      </c>
      <c r="D172" s="91">
        <v>28300</v>
      </c>
      <c r="E172" s="91">
        <v>0</v>
      </c>
      <c r="F172" s="110">
        <f t="shared" si="2"/>
        <v>9406230.1399999969</v>
      </c>
      <c r="G172" s="243" t="s">
        <v>645</v>
      </c>
      <c r="H172" s="212"/>
      <c r="I172" s="213"/>
      <c r="K172" s="43"/>
      <c r="L172" s="168"/>
      <c r="M172" s="193"/>
      <c r="N172" s="214"/>
    </row>
    <row r="173" spans="1:14" ht="35.25" customHeight="1" x14ac:dyDescent="0.2">
      <c r="A173" s="244">
        <v>45436</v>
      </c>
      <c r="B173" s="242" t="s">
        <v>843</v>
      </c>
      <c r="C173" s="243" t="s">
        <v>844</v>
      </c>
      <c r="D173" s="91">
        <v>1950</v>
      </c>
      <c r="E173" s="91">
        <v>0</v>
      </c>
      <c r="F173" s="110">
        <f t="shared" si="2"/>
        <v>9408180.1399999969</v>
      </c>
      <c r="G173" s="243" t="s">
        <v>845</v>
      </c>
      <c r="H173" s="212"/>
      <c r="I173" s="213"/>
      <c r="K173" s="43"/>
      <c r="L173" s="168"/>
      <c r="M173" s="193"/>
      <c r="N173" s="214"/>
    </row>
    <row r="174" spans="1:14" ht="35.25" customHeight="1" x14ac:dyDescent="0.2">
      <c r="A174" s="244">
        <v>45436</v>
      </c>
      <c r="B174" s="242" t="s">
        <v>846</v>
      </c>
      <c r="C174" s="243" t="s">
        <v>847</v>
      </c>
      <c r="D174" s="91">
        <v>750</v>
      </c>
      <c r="E174" s="91">
        <v>0</v>
      </c>
      <c r="F174" s="110">
        <f t="shared" si="2"/>
        <v>9408930.1399999969</v>
      </c>
      <c r="G174" s="243" t="s">
        <v>848</v>
      </c>
      <c r="H174" s="212"/>
      <c r="I174" s="213"/>
      <c r="K174" s="43"/>
      <c r="L174" s="168"/>
      <c r="M174" s="193"/>
      <c r="N174" s="214"/>
    </row>
    <row r="175" spans="1:14" ht="35.25" customHeight="1" x14ac:dyDescent="0.2">
      <c r="A175" s="244">
        <v>45436</v>
      </c>
      <c r="B175" s="242" t="s">
        <v>849</v>
      </c>
      <c r="C175" s="243" t="s">
        <v>653</v>
      </c>
      <c r="D175" s="91">
        <v>8900</v>
      </c>
      <c r="E175" s="91">
        <v>0</v>
      </c>
      <c r="F175" s="110">
        <f t="shared" si="2"/>
        <v>9417830.1399999969</v>
      </c>
      <c r="G175" s="243" t="s">
        <v>654</v>
      </c>
      <c r="H175" s="212"/>
      <c r="I175" s="213"/>
      <c r="K175" s="43"/>
      <c r="L175" s="168"/>
      <c r="M175" s="193"/>
      <c r="N175" s="214"/>
    </row>
    <row r="176" spans="1:14" ht="35.25" customHeight="1" x14ac:dyDescent="0.2">
      <c r="A176" s="244">
        <v>45436</v>
      </c>
      <c r="B176" s="242" t="s">
        <v>850</v>
      </c>
      <c r="C176" s="243" t="s">
        <v>672</v>
      </c>
      <c r="D176" s="91">
        <v>500</v>
      </c>
      <c r="E176" s="91">
        <v>0</v>
      </c>
      <c r="F176" s="110">
        <f t="shared" si="2"/>
        <v>9418330.1399999969</v>
      </c>
      <c r="G176" s="243" t="s">
        <v>851</v>
      </c>
      <c r="H176" s="212"/>
      <c r="I176" s="213"/>
      <c r="K176" s="43"/>
      <c r="L176" s="168"/>
      <c r="M176" s="193"/>
      <c r="N176" s="214"/>
    </row>
    <row r="177" spans="1:14" ht="35.25" customHeight="1" x14ac:dyDescent="0.2">
      <c r="A177" s="244">
        <v>45436</v>
      </c>
      <c r="B177" s="242" t="s">
        <v>640</v>
      </c>
      <c r="C177" s="243" t="s">
        <v>641</v>
      </c>
      <c r="D177" s="91">
        <v>12000</v>
      </c>
      <c r="E177" s="91">
        <v>0</v>
      </c>
      <c r="F177" s="110">
        <f t="shared" si="2"/>
        <v>9430330.1399999969</v>
      </c>
      <c r="G177" s="243" t="s">
        <v>642</v>
      </c>
      <c r="H177" s="212"/>
      <c r="I177" s="213"/>
      <c r="K177" s="43"/>
      <c r="L177" s="168"/>
      <c r="M177" s="193"/>
      <c r="N177" s="214"/>
    </row>
    <row r="178" spans="1:14" ht="35.25" customHeight="1" x14ac:dyDescent="0.2">
      <c r="A178" s="244">
        <v>45436</v>
      </c>
      <c r="B178" s="242" t="s">
        <v>852</v>
      </c>
      <c r="C178" s="243" t="s">
        <v>672</v>
      </c>
      <c r="D178" s="91">
        <v>400</v>
      </c>
      <c r="E178" s="91">
        <v>0</v>
      </c>
      <c r="F178" s="110">
        <f t="shared" si="2"/>
        <v>9430730.1399999969</v>
      </c>
      <c r="G178" s="243" t="s">
        <v>853</v>
      </c>
      <c r="H178" s="212"/>
      <c r="I178" s="213"/>
      <c r="K178" s="43"/>
      <c r="L178" s="168"/>
      <c r="M178" s="193"/>
      <c r="N178" s="214"/>
    </row>
    <row r="179" spans="1:14" ht="35.25" customHeight="1" x14ac:dyDescent="0.2">
      <c r="A179" s="244">
        <v>45436</v>
      </c>
      <c r="B179" s="242" t="s">
        <v>854</v>
      </c>
      <c r="C179" s="243" t="s">
        <v>712</v>
      </c>
      <c r="D179" s="91">
        <v>4650</v>
      </c>
      <c r="E179" s="91">
        <v>0</v>
      </c>
      <c r="F179" s="110">
        <f t="shared" si="2"/>
        <v>9435380.1399999969</v>
      </c>
      <c r="G179" s="243" t="s">
        <v>713</v>
      </c>
      <c r="H179" s="212"/>
      <c r="I179" s="213"/>
      <c r="K179" s="43"/>
      <c r="L179" s="168"/>
      <c r="M179" s="193"/>
      <c r="N179" s="214"/>
    </row>
    <row r="180" spans="1:14" ht="66.75" customHeight="1" x14ac:dyDescent="0.2">
      <c r="A180" s="244">
        <v>45439</v>
      </c>
      <c r="B180" s="242">
        <v>31629</v>
      </c>
      <c r="C180" s="243" t="s">
        <v>541</v>
      </c>
      <c r="D180" s="91">
        <v>0</v>
      </c>
      <c r="E180" s="91">
        <v>104092.5</v>
      </c>
      <c r="F180" s="110">
        <f t="shared" si="2"/>
        <v>9331287.6399999969</v>
      </c>
      <c r="G180" s="243" t="s">
        <v>612</v>
      </c>
      <c r="H180" s="212"/>
      <c r="I180" s="213"/>
      <c r="K180" s="43"/>
      <c r="L180" s="168"/>
      <c r="M180" s="193"/>
      <c r="N180" s="214"/>
    </row>
    <row r="181" spans="1:14" ht="35.25" customHeight="1" x14ac:dyDescent="0.2">
      <c r="A181" s="244">
        <v>45439</v>
      </c>
      <c r="B181" s="242" t="s">
        <v>855</v>
      </c>
      <c r="C181" s="243" t="s">
        <v>639</v>
      </c>
      <c r="D181" s="91">
        <v>690</v>
      </c>
      <c r="E181" s="91">
        <v>0</v>
      </c>
      <c r="F181" s="110">
        <f t="shared" si="2"/>
        <v>9331977.6399999969</v>
      </c>
      <c r="G181" s="243" t="s">
        <v>639</v>
      </c>
      <c r="H181" s="212"/>
      <c r="I181" s="213"/>
      <c r="K181" s="43"/>
      <c r="L181" s="168"/>
      <c r="M181" s="193"/>
      <c r="N181" s="214"/>
    </row>
    <row r="182" spans="1:14" ht="35.25" customHeight="1" x14ac:dyDescent="0.2">
      <c r="A182" s="244">
        <v>45439</v>
      </c>
      <c r="B182" s="242" t="s">
        <v>856</v>
      </c>
      <c r="C182" s="243" t="s">
        <v>639</v>
      </c>
      <c r="D182" s="91">
        <v>70</v>
      </c>
      <c r="E182" s="91">
        <v>0</v>
      </c>
      <c r="F182" s="110">
        <f t="shared" si="2"/>
        <v>9332047.6399999969</v>
      </c>
      <c r="G182" s="243" t="s">
        <v>639</v>
      </c>
      <c r="H182" s="212"/>
      <c r="I182" s="213"/>
      <c r="K182" s="43"/>
      <c r="L182" s="168"/>
      <c r="M182" s="193"/>
      <c r="N182" s="214"/>
    </row>
    <row r="183" spans="1:14" ht="35.25" customHeight="1" x14ac:dyDescent="0.2">
      <c r="A183" s="244">
        <v>45439</v>
      </c>
      <c r="B183" s="242" t="s">
        <v>857</v>
      </c>
      <c r="C183" s="243" t="s">
        <v>639</v>
      </c>
      <c r="D183" s="91">
        <v>20</v>
      </c>
      <c r="E183" s="91">
        <v>0</v>
      </c>
      <c r="F183" s="110">
        <f t="shared" si="2"/>
        <v>9332067.6399999969</v>
      </c>
      <c r="G183" s="243" t="s">
        <v>639</v>
      </c>
      <c r="H183" s="212"/>
      <c r="I183" s="213"/>
      <c r="K183" s="43"/>
      <c r="L183" s="168"/>
      <c r="M183" s="193"/>
      <c r="N183" s="214"/>
    </row>
    <row r="184" spans="1:14" ht="35.25" customHeight="1" x14ac:dyDescent="0.2">
      <c r="A184" s="244">
        <v>45439</v>
      </c>
      <c r="B184" s="242" t="s">
        <v>858</v>
      </c>
      <c r="C184" s="243" t="s">
        <v>639</v>
      </c>
      <c r="D184" s="91">
        <v>860</v>
      </c>
      <c r="E184" s="91">
        <v>0</v>
      </c>
      <c r="F184" s="110">
        <f t="shared" si="2"/>
        <v>9332927.6399999969</v>
      </c>
      <c r="G184" s="243" t="s">
        <v>639</v>
      </c>
      <c r="H184" s="212"/>
      <c r="I184" s="213"/>
      <c r="K184" s="43"/>
      <c r="L184" s="168"/>
      <c r="M184" s="193"/>
      <c r="N184" s="214"/>
    </row>
    <row r="185" spans="1:14" ht="35.25" customHeight="1" x14ac:dyDescent="0.2">
      <c r="A185" s="244">
        <v>45439</v>
      </c>
      <c r="B185" s="242" t="s">
        <v>859</v>
      </c>
      <c r="C185" s="243" t="s">
        <v>860</v>
      </c>
      <c r="D185" s="91">
        <v>1590</v>
      </c>
      <c r="E185" s="91">
        <v>0</v>
      </c>
      <c r="F185" s="110">
        <f t="shared" si="2"/>
        <v>9334517.6399999969</v>
      </c>
      <c r="G185" s="243" t="s">
        <v>639</v>
      </c>
      <c r="H185" s="212"/>
      <c r="I185" s="213"/>
      <c r="K185" s="43"/>
      <c r="L185" s="168"/>
      <c r="M185" s="193"/>
      <c r="N185" s="214"/>
    </row>
    <row r="186" spans="1:14" ht="35.25" customHeight="1" x14ac:dyDescent="0.2">
      <c r="A186" s="244">
        <v>45439</v>
      </c>
      <c r="B186" s="242" t="s">
        <v>861</v>
      </c>
      <c r="C186" s="243" t="s">
        <v>862</v>
      </c>
      <c r="D186" s="91">
        <v>170</v>
      </c>
      <c r="E186" s="91">
        <v>0</v>
      </c>
      <c r="F186" s="110">
        <f t="shared" si="2"/>
        <v>9334687.6399999969</v>
      </c>
      <c r="G186" s="243" t="s">
        <v>639</v>
      </c>
      <c r="H186" s="212"/>
      <c r="I186" s="213"/>
      <c r="K186" s="43"/>
      <c r="L186" s="168"/>
      <c r="M186" s="193"/>
      <c r="N186" s="214"/>
    </row>
    <row r="187" spans="1:14" ht="35.25" customHeight="1" x14ac:dyDescent="0.2">
      <c r="A187" s="244">
        <v>45439</v>
      </c>
      <c r="B187" s="242" t="s">
        <v>691</v>
      </c>
      <c r="C187" s="243" t="s">
        <v>641</v>
      </c>
      <c r="D187" s="91">
        <v>4500</v>
      </c>
      <c r="E187" s="91">
        <v>0</v>
      </c>
      <c r="F187" s="110">
        <f t="shared" si="2"/>
        <v>9339187.6399999969</v>
      </c>
      <c r="G187" s="243" t="s">
        <v>642</v>
      </c>
      <c r="H187" s="212"/>
      <c r="I187" s="213"/>
      <c r="K187" s="43"/>
      <c r="L187" s="168"/>
      <c r="M187" s="193"/>
      <c r="N187" s="214"/>
    </row>
    <row r="188" spans="1:14" ht="35.25" customHeight="1" x14ac:dyDescent="0.2">
      <c r="A188" s="244">
        <v>45439</v>
      </c>
      <c r="B188" s="242" t="s">
        <v>640</v>
      </c>
      <c r="C188" s="243" t="s">
        <v>641</v>
      </c>
      <c r="D188" s="91">
        <v>3500</v>
      </c>
      <c r="E188" s="91">
        <v>0</v>
      </c>
      <c r="F188" s="110">
        <f t="shared" si="2"/>
        <v>9342687.6399999969</v>
      </c>
      <c r="G188" s="243" t="s">
        <v>642</v>
      </c>
      <c r="H188" s="212"/>
      <c r="I188" s="213"/>
      <c r="K188" s="43"/>
      <c r="L188" s="168"/>
      <c r="M188" s="193"/>
      <c r="N188" s="214"/>
    </row>
    <row r="189" spans="1:14" ht="35.25" customHeight="1" x14ac:dyDescent="0.2">
      <c r="A189" s="244">
        <v>45439</v>
      </c>
      <c r="B189" s="242" t="s">
        <v>863</v>
      </c>
      <c r="C189" s="243" t="s">
        <v>644</v>
      </c>
      <c r="D189" s="91">
        <v>5000</v>
      </c>
      <c r="E189" s="91">
        <v>0</v>
      </c>
      <c r="F189" s="110">
        <f t="shared" si="2"/>
        <v>9347687.6399999969</v>
      </c>
      <c r="G189" s="243" t="s">
        <v>645</v>
      </c>
      <c r="H189" s="212"/>
      <c r="I189" s="213"/>
      <c r="K189" s="43"/>
      <c r="L189" s="168"/>
      <c r="M189" s="193"/>
      <c r="N189" s="214"/>
    </row>
    <row r="190" spans="1:14" ht="35.25" customHeight="1" x14ac:dyDescent="0.2">
      <c r="A190" s="244">
        <v>45439</v>
      </c>
      <c r="B190" s="242" t="s">
        <v>864</v>
      </c>
      <c r="C190" s="243" t="s">
        <v>644</v>
      </c>
      <c r="D190" s="91">
        <v>26700</v>
      </c>
      <c r="E190" s="91">
        <v>0</v>
      </c>
      <c r="F190" s="110">
        <f t="shared" si="2"/>
        <v>9374387.6399999969</v>
      </c>
      <c r="G190" s="243" t="s">
        <v>645</v>
      </c>
      <c r="H190" s="212"/>
      <c r="I190" s="213"/>
      <c r="K190" s="43"/>
      <c r="L190" s="168"/>
      <c r="M190" s="193"/>
      <c r="N190" s="214"/>
    </row>
    <row r="191" spans="1:14" ht="35.25" customHeight="1" x14ac:dyDescent="0.2">
      <c r="A191" s="244">
        <v>45439</v>
      </c>
      <c r="B191" s="242" t="s">
        <v>865</v>
      </c>
      <c r="C191" s="243" t="s">
        <v>644</v>
      </c>
      <c r="D191" s="91">
        <v>38600</v>
      </c>
      <c r="E191" s="91">
        <v>0</v>
      </c>
      <c r="F191" s="110">
        <f t="shared" si="2"/>
        <v>9412987.6399999969</v>
      </c>
      <c r="G191" s="243" t="s">
        <v>645</v>
      </c>
      <c r="H191" s="212"/>
      <c r="I191" s="213"/>
      <c r="K191" s="43"/>
      <c r="L191" s="168"/>
      <c r="M191" s="193"/>
      <c r="N191" s="214"/>
    </row>
    <row r="192" spans="1:14" ht="35.25" customHeight="1" x14ac:dyDescent="0.2">
      <c r="A192" s="244">
        <v>45439</v>
      </c>
      <c r="B192" s="242" t="s">
        <v>866</v>
      </c>
      <c r="C192" s="243" t="s">
        <v>653</v>
      </c>
      <c r="D192" s="91">
        <v>500</v>
      </c>
      <c r="E192" s="91">
        <v>0</v>
      </c>
      <c r="F192" s="110">
        <f t="shared" si="2"/>
        <v>9413487.6399999969</v>
      </c>
      <c r="G192" s="243" t="s">
        <v>654</v>
      </c>
      <c r="H192" s="212"/>
      <c r="I192" s="213"/>
      <c r="K192" s="43"/>
      <c r="L192" s="168"/>
      <c r="M192" s="193"/>
      <c r="N192" s="214"/>
    </row>
    <row r="193" spans="1:14" ht="35.25" customHeight="1" x14ac:dyDescent="0.2">
      <c r="A193" s="244">
        <v>45439</v>
      </c>
      <c r="B193" s="242" t="s">
        <v>867</v>
      </c>
      <c r="C193" s="243" t="s">
        <v>653</v>
      </c>
      <c r="D193" s="91">
        <v>11500</v>
      </c>
      <c r="E193" s="91">
        <v>0</v>
      </c>
      <c r="F193" s="110">
        <f t="shared" si="2"/>
        <v>9424987.6399999969</v>
      </c>
      <c r="G193" s="243" t="s">
        <v>654</v>
      </c>
      <c r="H193" s="212"/>
      <c r="I193" s="213"/>
      <c r="K193" s="43"/>
      <c r="L193" s="168"/>
      <c r="M193" s="193"/>
      <c r="N193" s="214"/>
    </row>
    <row r="194" spans="1:14" ht="35.25" customHeight="1" x14ac:dyDescent="0.2">
      <c r="A194" s="244">
        <v>45439</v>
      </c>
      <c r="B194" s="242" t="s">
        <v>868</v>
      </c>
      <c r="C194" s="243" t="s">
        <v>869</v>
      </c>
      <c r="D194" s="91">
        <v>14400</v>
      </c>
      <c r="E194" s="91">
        <v>0</v>
      </c>
      <c r="F194" s="110">
        <f t="shared" si="2"/>
        <v>9439387.6399999969</v>
      </c>
      <c r="G194" s="243" t="s">
        <v>870</v>
      </c>
      <c r="H194" s="212"/>
      <c r="I194" s="213"/>
      <c r="K194" s="43"/>
      <c r="L194" s="168"/>
      <c r="M194" s="193"/>
      <c r="N194" s="214"/>
    </row>
    <row r="195" spans="1:14" ht="35.25" customHeight="1" x14ac:dyDescent="0.2">
      <c r="A195" s="244">
        <v>45439</v>
      </c>
      <c r="B195" s="242" t="s">
        <v>871</v>
      </c>
      <c r="C195" s="243" t="s">
        <v>872</v>
      </c>
      <c r="D195" s="91">
        <v>800</v>
      </c>
      <c r="E195" s="91">
        <v>0</v>
      </c>
      <c r="F195" s="110">
        <f t="shared" si="2"/>
        <v>9440187.6399999969</v>
      </c>
      <c r="G195" s="243" t="s">
        <v>873</v>
      </c>
      <c r="H195" s="212"/>
      <c r="I195" s="213"/>
      <c r="K195" s="43"/>
      <c r="L195" s="168"/>
      <c r="M195" s="193"/>
      <c r="N195" s="214"/>
    </row>
    <row r="196" spans="1:14" ht="35.25" customHeight="1" x14ac:dyDescent="0.2">
      <c r="A196" s="244">
        <v>45439</v>
      </c>
      <c r="B196" s="242" t="s">
        <v>874</v>
      </c>
      <c r="C196" s="243" t="s">
        <v>872</v>
      </c>
      <c r="D196" s="91">
        <v>12000</v>
      </c>
      <c r="E196" s="91">
        <v>0</v>
      </c>
      <c r="F196" s="110">
        <f t="shared" si="2"/>
        <v>9452187.6399999969</v>
      </c>
      <c r="G196" s="243" t="s">
        <v>875</v>
      </c>
      <c r="H196" s="212"/>
      <c r="I196" s="213"/>
      <c r="K196" s="43"/>
      <c r="L196" s="168"/>
      <c r="M196" s="193"/>
      <c r="N196" s="214"/>
    </row>
    <row r="197" spans="1:14" ht="35.25" customHeight="1" x14ac:dyDescent="0.2">
      <c r="A197" s="244">
        <v>45439</v>
      </c>
      <c r="B197" s="242" t="s">
        <v>876</v>
      </c>
      <c r="C197" s="243" t="s">
        <v>672</v>
      </c>
      <c r="D197" s="91">
        <v>1400</v>
      </c>
      <c r="E197" s="91">
        <v>0</v>
      </c>
      <c r="F197" s="110">
        <f t="shared" si="2"/>
        <v>9453587.6399999969</v>
      </c>
      <c r="G197" s="243" t="s">
        <v>877</v>
      </c>
      <c r="H197" s="212"/>
      <c r="I197" s="213"/>
      <c r="K197" s="43"/>
      <c r="L197" s="168"/>
      <c r="M197" s="193"/>
      <c r="N197" s="214"/>
    </row>
    <row r="198" spans="1:14" ht="35.25" customHeight="1" x14ac:dyDescent="0.2">
      <c r="A198" s="244">
        <v>45439</v>
      </c>
      <c r="B198" s="242" t="s">
        <v>878</v>
      </c>
      <c r="C198" s="243" t="s">
        <v>639</v>
      </c>
      <c r="D198" s="91">
        <v>22750</v>
      </c>
      <c r="E198" s="91">
        <v>0</v>
      </c>
      <c r="F198" s="110">
        <f t="shared" si="2"/>
        <v>9476337.6399999969</v>
      </c>
      <c r="G198" s="243" t="s">
        <v>639</v>
      </c>
      <c r="H198" s="212"/>
      <c r="I198" s="213"/>
      <c r="K198" s="43"/>
      <c r="L198" s="168"/>
      <c r="M198" s="193"/>
      <c r="N198" s="214"/>
    </row>
    <row r="199" spans="1:14" ht="80.25" customHeight="1" x14ac:dyDescent="0.2">
      <c r="A199" s="244">
        <v>45440</v>
      </c>
      <c r="B199" s="242">
        <v>31630</v>
      </c>
      <c r="C199" s="243" t="s">
        <v>613</v>
      </c>
      <c r="D199" s="91">
        <v>0</v>
      </c>
      <c r="E199" s="91">
        <v>137496.45000000001</v>
      </c>
      <c r="F199" s="110">
        <f t="shared" si="2"/>
        <v>9338841.1899999976</v>
      </c>
      <c r="G199" s="243" t="s">
        <v>879</v>
      </c>
      <c r="H199" s="212"/>
      <c r="I199" s="213"/>
      <c r="K199" s="43"/>
      <c r="L199" s="168"/>
      <c r="M199" s="193"/>
      <c r="N199" s="214"/>
    </row>
    <row r="200" spans="1:14" ht="63" customHeight="1" x14ac:dyDescent="0.2">
      <c r="A200" s="244">
        <v>45440</v>
      </c>
      <c r="B200" s="242">
        <v>31631</v>
      </c>
      <c r="C200" s="243" t="s">
        <v>614</v>
      </c>
      <c r="D200" s="91">
        <v>0</v>
      </c>
      <c r="E200" s="91">
        <v>23579.599999999999</v>
      </c>
      <c r="F200" s="110">
        <f t="shared" si="2"/>
        <v>9315261.589999998</v>
      </c>
      <c r="G200" s="243" t="s">
        <v>615</v>
      </c>
      <c r="H200" s="212"/>
      <c r="I200" s="213"/>
      <c r="K200" s="43"/>
      <c r="L200" s="168"/>
      <c r="M200" s="193"/>
      <c r="N200" s="214"/>
    </row>
    <row r="201" spans="1:14" ht="63" customHeight="1" x14ac:dyDescent="0.2">
      <c r="A201" s="244">
        <v>45440</v>
      </c>
      <c r="B201" s="242">
        <v>31632</v>
      </c>
      <c r="C201" s="243" t="s">
        <v>616</v>
      </c>
      <c r="D201" s="91">
        <v>0</v>
      </c>
      <c r="E201" s="91">
        <v>30000</v>
      </c>
      <c r="F201" s="110">
        <f t="shared" si="2"/>
        <v>9285261.589999998</v>
      </c>
      <c r="G201" s="243" t="s">
        <v>617</v>
      </c>
      <c r="H201" s="212"/>
      <c r="I201" s="213"/>
      <c r="K201" s="43"/>
      <c r="L201" s="168"/>
      <c r="M201" s="193"/>
      <c r="N201" s="214"/>
    </row>
    <row r="202" spans="1:14" ht="28.5" customHeight="1" x14ac:dyDescent="0.2">
      <c r="A202" s="244">
        <v>45440</v>
      </c>
      <c r="B202" s="242" t="s">
        <v>880</v>
      </c>
      <c r="C202" s="243" t="s">
        <v>639</v>
      </c>
      <c r="D202" s="91">
        <v>550</v>
      </c>
      <c r="E202" s="91">
        <v>0</v>
      </c>
      <c r="F202" s="110">
        <f t="shared" si="2"/>
        <v>9285811.589999998</v>
      </c>
      <c r="G202" s="243" t="s">
        <v>639</v>
      </c>
      <c r="H202" s="212"/>
      <c r="I202" s="213"/>
      <c r="K202" s="43"/>
      <c r="L202" s="168"/>
      <c r="M202" s="193"/>
      <c r="N202" s="214"/>
    </row>
    <row r="203" spans="1:14" ht="28.5" customHeight="1" x14ac:dyDescent="0.2">
      <c r="A203" s="244">
        <v>45440</v>
      </c>
      <c r="B203" s="242" t="s">
        <v>881</v>
      </c>
      <c r="C203" s="243" t="s">
        <v>882</v>
      </c>
      <c r="D203" s="91">
        <v>2500</v>
      </c>
      <c r="E203" s="91">
        <v>0</v>
      </c>
      <c r="F203" s="110">
        <f t="shared" si="2"/>
        <v>9288311.589999998</v>
      </c>
      <c r="G203" s="243" t="s">
        <v>883</v>
      </c>
      <c r="H203" s="212"/>
      <c r="I203" s="213"/>
      <c r="K203" s="43"/>
      <c r="L203" s="168"/>
      <c r="M203" s="193"/>
      <c r="N203" s="214"/>
    </row>
    <row r="204" spans="1:14" ht="28.5" customHeight="1" x14ac:dyDescent="0.2">
      <c r="A204" s="244">
        <v>45440</v>
      </c>
      <c r="B204" s="242" t="s">
        <v>884</v>
      </c>
      <c r="C204" s="243" t="s">
        <v>885</v>
      </c>
      <c r="D204" s="91">
        <v>150</v>
      </c>
      <c r="E204" s="91">
        <v>0</v>
      </c>
      <c r="F204" s="110">
        <f t="shared" si="2"/>
        <v>9288461.589999998</v>
      </c>
      <c r="G204" s="243" t="s">
        <v>886</v>
      </c>
      <c r="H204" s="212"/>
      <c r="I204" s="213"/>
      <c r="K204" s="43"/>
      <c r="L204" s="168"/>
      <c r="M204" s="193"/>
      <c r="N204" s="214"/>
    </row>
    <row r="205" spans="1:14" ht="28.5" customHeight="1" x14ac:dyDescent="0.2">
      <c r="A205" s="244">
        <v>45440</v>
      </c>
      <c r="B205" s="242" t="s">
        <v>887</v>
      </c>
      <c r="C205" s="243" t="s">
        <v>888</v>
      </c>
      <c r="D205" s="91">
        <v>30</v>
      </c>
      <c r="E205" s="91">
        <v>0</v>
      </c>
      <c r="F205" s="110">
        <f t="shared" si="2"/>
        <v>9288491.589999998</v>
      </c>
      <c r="G205" s="243" t="s">
        <v>889</v>
      </c>
      <c r="H205" s="212"/>
      <c r="I205" s="213"/>
      <c r="K205" s="43"/>
      <c r="L205" s="168"/>
      <c r="M205" s="193"/>
      <c r="N205" s="214"/>
    </row>
    <row r="206" spans="1:14" ht="28.5" customHeight="1" x14ac:dyDescent="0.2">
      <c r="A206" s="244">
        <v>45440</v>
      </c>
      <c r="B206" s="242" t="s">
        <v>890</v>
      </c>
      <c r="C206" s="243" t="s">
        <v>888</v>
      </c>
      <c r="D206" s="91">
        <v>365</v>
      </c>
      <c r="E206" s="91">
        <v>0</v>
      </c>
      <c r="F206" s="110">
        <f t="shared" si="2"/>
        <v>9288856.589999998</v>
      </c>
      <c r="G206" s="243" t="s">
        <v>889</v>
      </c>
      <c r="H206" s="212"/>
      <c r="I206" s="213"/>
      <c r="K206" s="43"/>
      <c r="L206" s="168"/>
      <c r="M206" s="193"/>
      <c r="N206" s="214"/>
    </row>
    <row r="207" spans="1:14" ht="28.5" customHeight="1" x14ac:dyDescent="0.2">
      <c r="A207" s="244">
        <v>45440</v>
      </c>
      <c r="B207" s="242" t="s">
        <v>891</v>
      </c>
      <c r="C207" s="243" t="s">
        <v>888</v>
      </c>
      <c r="D207" s="91">
        <v>275</v>
      </c>
      <c r="E207" s="91">
        <v>0</v>
      </c>
      <c r="F207" s="110">
        <f t="shared" si="2"/>
        <v>9289131.589999998</v>
      </c>
      <c r="G207" s="243" t="s">
        <v>889</v>
      </c>
      <c r="H207" s="212"/>
      <c r="I207" s="213"/>
      <c r="K207" s="43"/>
      <c r="L207" s="168"/>
      <c r="M207" s="193"/>
      <c r="N207" s="214"/>
    </row>
    <row r="208" spans="1:14" ht="28.5" customHeight="1" x14ac:dyDescent="0.2">
      <c r="A208" s="244">
        <v>45440</v>
      </c>
      <c r="B208" s="242" t="s">
        <v>892</v>
      </c>
      <c r="C208" s="243" t="s">
        <v>888</v>
      </c>
      <c r="D208" s="91">
        <v>260</v>
      </c>
      <c r="E208" s="91">
        <v>0</v>
      </c>
      <c r="F208" s="110">
        <f t="shared" si="2"/>
        <v>9289391.589999998</v>
      </c>
      <c r="G208" s="243" t="s">
        <v>889</v>
      </c>
      <c r="H208" s="212"/>
      <c r="I208" s="213"/>
      <c r="K208" s="43"/>
      <c r="L208" s="168"/>
      <c r="M208" s="193"/>
      <c r="N208" s="214"/>
    </row>
    <row r="209" spans="1:14" ht="28.5" customHeight="1" x14ac:dyDescent="0.2">
      <c r="A209" s="244">
        <v>45440</v>
      </c>
      <c r="B209" s="242" t="s">
        <v>893</v>
      </c>
      <c r="C209" s="243" t="s">
        <v>894</v>
      </c>
      <c r="D209" s="91">
        <v>15</v>
      </c>
      <c r="E209" s="91">
        <v>0</v>
      </c>
      <c r="F209" s="110">
        <f t="shared" ref="F209:F233" si="3">F208+D209-E209</f>
        <v>9289406.589999998</v>
      </c>
      <c r="G209" s="243" t="s">
        <v>895</v>
      </c>
      <c r="H209" s="212"/>
      <c r="I209" s="213"/>
      <c r="K209" s="43"/>
      <c r="L209" s="168"/>
      <c r="M209" s="193"/>
      <c r="N209" s="214"/>
    </row>
    <row r="210" spans="1:14" ht="35.25" customHeight="1" x14ac:dyDescent="0.2">
      <c r="A210" s="244">
        <v>45440</v>
      </c>
      <c r="B210" s="242" t="s">
        <v>640</v>
      </c>
      <c r="C210" s="243" t="s">
        <v>641</v>
      </c>
      <c r="D210" s="91">
        <v>1400</v>
      </c>
      <c r="E210" s="91">
        <v>0</v>
      </c>
      <c r="F210" s="110">
        <f t="shared" si="3"/>
        <v>9290806.589999998</v>
      </c>
      <c r="G210" s="243" t="s">
        <v>642</v>
      </c>
      <c r="H210" s="212"/>
      <c r="I210" s="213"/>
      <c r="K210" s="43"/>
      <c r="L210" s="168"/>
      <c r="M210" s="193"/>
      <c r="N210" s="214"/>
    </row>
    <row r="211" spans="1:14" ht="35.25" customHeight="1" x14ac:dyDescent="0.2">
      <c r="A211" s="244">
        <v>45440</v>
      </c>
      <c r="B211" s="242" t="s">
        <v>896</v>
      </c>
      <c r="C211" s="243" t="s">
        <v>897</v>
      </c>
      <c r="D211" s="91">
        <v>10800</v>
      </c>
      <c r="E211" s="91">
        <v>0</v>
      </c>
      <c r="F211" s="110">
        <f t="shared" si="3"/>
        <v>9301606.589999998</v>
      </c>
      <c r="G211" s="243" t="s">
        <v>898</v>
      </c>
      <c r="H211" s="212"/>
      <c r="I211" s="213"/>
      <c r="K211" s="43"/>
      <c r="L211" s="168"/>
      <c r="M211" s="193"/>
      <c r="N211" s="214"/>
    </row>
    <row r="212" spans="1:14" ht="35.25" customHeight="1" x14ac:dyDescent="0.2">
      <c r="A212" s="244">
        <v>45440</v>
      </c>
      <c r="B212" s="242" t="s">
        <v>899</v>
      </c>
      <c r="C212" s="243" t="s">
        <v>644</v>
      </c>
      <c r="D212" s="91">
        <v>21800</v>
      </c>
      <c r="E212" s="91">
        <v>0</v>
      </c>
      <c r="F212" s="110">
        <f t="shared" si="3"/>
        <v>9323406.589999998</v>
      </c>
      <c r="G212" s="243" t="s">
        <v>645</v>
      </c>
      <c r="H212" s="212"/>
      <c r="I212" s="213"/>
      <c r="K212" s="43"/>
      <c r="L212" s="168"/>
      <c r="M212" s="193"/>
      <c r="N212" s="214"/>
    </row>
    <row r="213" spans="1:14" ht="35.25" customHeight="1" x14ac:dyDescent="0.2">
      <c r="A213" s="244">
        <v>45440</v>
      </c>
      <c r="B213" s="242" t="s">
        <v>900</v>
      </c>
      <c r="C213" s="243" t="s">
        <v>653</v>
      </c>
      <c r="D213" s="91">
        <v>6200</v>
      </c>
      <c r="E213" s="91">
        <v>0</v>
      </c>
      <c r="F213" s="110">
        <f t="shared" si="3"/>
        <v>9329606.589999998</v>
      </c>
      <c r="G213" s="243" t="s">
        <v>654</v>
      </c>
      <c r="H213" s="212"/>
      <c r="I213" s="213"/>
      <c r="K213" s="43"/>
      <c r="L213" s="168"/>
      <c r="M213" s="193"/>
      <c r="N213" s="214"/>
    </row>
    <row r="214" spans="1:14" ht="35.25" customHeight="1" x14ac:dyDescent="0.2">
      <c r="A214" s="244">
        <v>45440</v>
      </c>
      <c r="B214" s="242" t="s">
        <v>901</v>
      </c>
      <c r="C214" s="243" t="s">
        <v>672</v>
      </c>
      <c r="D214" s="91">
        <v>500</v>
      </c>
      <c r="E214" s="91">
        <v>0</v>
      </c>
      <c r="F214" s="110">
        <f t="shared" si="3"/>
        <v>9330106.589999998</v>
      </c>
      <c r="G214" s="243" t="s">
        <v>902</v>
      </c>
      <c r="H214" s="212"/>
      <c r="I214" s="213"/>
      <c r="K214" s="43"/>
      <c r="L214" s="168"/>
      <c r="M214" s="193"/>
      <c r="N214" s="214"/>
    </row>
    <row r="215" spans="1:14" ht="35.25" customHeight="1" x14ac:dyDescent="0.2">
      <c r="A215" s="244">
        <v>45441</v>
      </c>
      <c r="B215" s="242" t="s">
        <v>903</v>
      </c>
      <c r="C215" s="243" t="s">
        <v>644</v>
      </c>
      <c r="D215" s="91">
        <v>41900</v>
      </c>
      <c r="E215" s="91">
        <v>0</v>
      </c>
      <c r="F215" s="110">
        <f t="shared" si="3"/>
        <v>9372006.589999998</v>
      </c>
      <c r="G215" s="243" t="s">
        <v>645</v>
      </c>
      <c r="H215" s="212"/>
      <c r="I215" s="213"/>
      <c r="K215" s="43"/>
      <c r="L215" s="168"/>
      <c r="M215" s="193"/>
      <c r="N215" s="214"/>
    </row>
    <row r="216" spans="1:14" ht="35.25" customHeight="1" x14ac:dyDescent="0.2">
      <c r="A216" s="244">
        <v>45441</v>
      </c>
      <c r="B216" s="242" t="s">
        <v>904</v>
      </c>
      <c r="C216" s="243" t="s">
        <v>653</v>
      </c>
      <c r="D216" s="91">
        <v>14300</v>
      </c>
      <c r="E216" s="91">
        <v>0</v>
      </c>
      <c r="F216" s="110">
        <f t="shared" si="3"/>
        <v>9386306.589999998</v>
      </c>
      <c r="G216" s="243" t="s">
        <v>654</v>
      </c>
      <c r="H216" s="212"/>
      <c r="I216" s="213"/>
      <c r="K216" s="43"/>
      <c r="L216" s="168"/>
      <c r="M216" s="193"/>
      <c r="N216" s="214"/>
    </row>
    <row r="217" spans="1:14" ht="35.25" customHeight="1" x14ac:dyDescent="0.2">
      <c r="A217" s="244">
        <v>45441</v>
      </c>
      <c r="B217" s="242" t="s">
        <v>905</v>
      </c>
      <c r="C217" s="243" t="s">
        <v>906</v>
      </c>
      <c r="D217" s="91">
        <v>1350</v>
      </c>
      <c r="E217" s="91">
        <v>0</v>
      </c>
      <c r="F217" s="110">
        <f t="shared" si="3"/>
        <v>9387656.589999998</v>
      </c>
      <c r="G217" s="243" t="s">
        <v>639</v>
      </c>
      <c r="H217" s="212"/>
      <c r="I217" s="213"/>
      <c r="K217" s="43"/>
      <c r="L217" s="168"/>
      <c r="M217" s="193"/>
      <c r="N217" s="214"/>
    </row>
    <row r="218" spans="1:14" ht="35.25" customHeight="1" x14ac:dyDescent="0.2">
      <c r="A218" s="244">
        <v>45441</v>
      </c>
      <c r="B218" s="242" t="s">
        <v>640</v>
      </c>
      <c r="C218" s="243" t="s">
        <v>641</v>
      </c>
      <c r="D218" s="91">
        <v>6000</v>
      </c>
      <c r="E218" s="91">
        <v>0</v>
      </c>
      <c r="F218" s="110">
        <f t="shared" si="3"/>
        <v>9393656.589999998</v>
      </c>
      <c r="G218" s="243" t="s">
        <v>642</v>
      </c>
      <c r="H218" s="212"/>
      <c r="I218" s="213"/>
      <c r="K218" s="43"/>
      <c r="L218" s="168"/>
      <c r="M218" s="193"/>
      <c r="N218" s="214"/>
    </row>
    <row r="219" spans="1:14" ht="35.25" customHeight="1" x14ac:dyDescent="0.2">
      <c r="A219" s="244">
        <v>45441</v>
      </c>
      <c r="B219" s="242" t="s">
        <v>907</v>
      </c>
      <c r="C219" s="243" t="s">
        <v>639</v>
      </c>
      <c r="D219" s="91">
        <v>35123</v>
      </c>
      <c r="E219" s="91">
        <v>0</v>
      </c>
      <c r="F219" s="110">
        <f t="shared" si="3"/>
        <v>9428779.589999998</v>
      </c>
      <c r="G219" s="243" t="s">
        <v>639</v>
      </c>
      <c r="H219" s="212"/>
      <c r="I219" s="213"/>
      <c r="K219" s="43"/>
      <c r="L219" s="168"/>
      <c r="M219" s="193"/>
      <c r="N219" s="214"/>
    </row>
    <row r="220" spans="1:14" ht="67.5" customHeight="1" x14ac:dyDescent="0.2">
      <c r="A220" s="244">
        <v>45443</v>
      </c>
      <c r="B220" s="242">
        <v>31633</v>
      </c>
      <c r="C220" s="243" t="s">
        <v>618</v>
      </c>
      <c r="D220" s="91">
        <v>0</v>
      </c>
      <c r="E220" s="91">
        <v>1472143.95</v>
      </c>
      <c r="F220" s="110">
        <f t="shared" si="3"/>
        <v>7956635.6399999978</v>
      </c>
      <c r="G220" s="243" t="s">
        <v>619</v>
      </c>
      <c r="H220" s="212"/>
      <c r="I220" s="213"/>
      <c r="K220" s="43"/>
      <c r="L220" s="168"/>
      <c r="M220" s="193"/>
      <c r="N220" s="214"/>
    </row>
    <row r="221" spans="1:14" ht="52.5" customHeight="1" x14ac:dyDescent="0.2">
      <c r="A221" s="244">
        <v>45443</v>
      </c>
      <c r="B221" s="242">
        <v>31634</v>
      </c>
      <c r="C221" s="243" t="s">
        <v>620</v>
      </c>
      <c r="D221" s="91">
        <v>0</v>
      </c>
      <c r="E221" s="91">
        <v>345706.05</v>
      </c>
      <c r="F221" s="110">
        <f t="shared" si="3"/>
        <v>7610929.589999998</v>
      </c>
      <c r="G221" s="243" t="s">
        <v>621</v>
      </c>
      <c r="H221" s="212"/>
      <c r="I221" s="213"/>
      <c r="K221" s="43"/>
      <c r="L221" s="168"/>
      <c r="M221" s="193"/>
      <c r="N221" s="214"/>
    </row>
    <row r="222" spans="1:14" ht="42.75" customHeight="1" x14ac:dyDescent="0.2">
      <c r="A222" s="244">
        <v>45443</v>
      </c>
      <c r="B222" s="242" t="s">
        <v>908</v>
      </c>
      <c r="C222" s="243" t="s">
        <v>644</v>
      </c>
      <c r="D222" s="91">
        <v>2500</v>
      </c>
      <c r="E222" s="91">
        <v>0</v>
      </c>
      <c r="F222" s="110">
        <f t="shared" si="3"/>
        <v>7613429.589999998</v>
      </c>
      <c r="G222" s="243" t="s">
        <v>645</v>
      </c>
      <c r="H222" s="212"/>
      <c r="I222" s="213"/>
      <c r="K222" s="43"/>
      <c r="L222" s="168"/>
      <c r="M222" s="193"/>
      <c r="N222" s="214"/>
    </row>
    <row r="223" spans="1:14" ht="35.25" customHeight="1" x14ac:dyDescent="0.2">
      <c r="A223" s="244">
        <v>45443</v>
      </c>
      <c r="B223" s="242" t="s">
        <v>909</v>
      </c>
      <c r="C223" s="243" t="s">
        <v>644</v>
      </c>
      <c r="D223" s="91">
        <v>43000</v>
      </c>
      <c r="E223" s="91">
        <v>0</v>
      </c>
      <c r="F223" s="110">
        <f t="shared" si="3"/>
        <v>7656429.589999998</v>
      </c>
      <c r="G223" s="243" t="s">
        <v>645</v>
      </c>
      <c r="H223" s="212"/>
      <c r="I223" s="213"/>
      <c r="K223" s="43"/>
      <c r="L223" s="168"/>
      <c r="M223" s="193"/>
      <c r="N223" s="214"/>
    </row>
    <row r="224" spans="1:14" ht="35.25" customHeight="1" x14ac:dyDescent="0.2">
      <c r="A224" s="244">
        <v>45443</v>
      </c>
      <c r="B224" s="242" t="s">
        <v>910</v>
      </c>
      <c r="C224" s="243" t="s">
        <v>911</v>
      </c>
      <c r="D224" s="91">
        <v>3600</v>
      </c>
      <c r="E224" s="91">
        <v>0</v>
      </c>
      <c r="F224" s="110">
        <f t="shared" si="3"/>
        <v>7660029.589999998</v>
      </c>
      <c r="G224" s="243" t="s">
        <v>912</v>
      </c>
      <c r="H224" s="212"/>
      <c r="I224" s="213"/>
      <c r="K224" s="43"/>
      <c r="L224" s="168"/>
      <c r="M224" s="193"/>
      <c r="N224" s="214"/>
    </row>
    <row r="225" spans="1:14" ht="35.25" customHeight="1" x14ac:dyDescent="0.2">
      <c r="A225" s="244">
        <v>45443</v>
      </c>
      <c r="B225" s="242" t="s">
        <v>913</v>
      </c>
      <c r="C225" s="243" t="s">
        <v>653</v>
      </c>
      <c r="D225" s="91">
        <v>500</v>
      </c>
      <c r="E225" s="91">
        <v>0</v>
      </c>
      <c r="F225" s="110">
        <f t="shared" si="3"/>
        <v>7660529.589999998</v>
      </c>
      <c r="G225" s="243" t="s">
        <v>654</v>
      </c>
      <c r="H225" s="212"/>
      <c r="I225" s="213"/>
      <c r="K225" s="43"/>
      <c r="L225" s="168"/>
      <c r="M225" s="193"/>
      <c r="N225" s="214"/>
    </row>
    <row r="226" spans="1:14" ht="35.25" customHeight="1" x14ac:dyDescent="0.2">
      <c r="A226" s="244">
        <v>45443</v>
      </c>
      <c r="B226" s="242" t="s">
        <v>914</v>
      </c>
      <c r="C226" s="243" t="s">
        <v>653</v>
      </c>
      <c r="D226" s="91">
        <v>9600</v>
      </c>
      <c r="E226" s="91">
        <v>0</v>
      </c>
      <c r="F226" s="110">
        <f t="shared" si="3"/>
        <v>7670129.589999998</v>
      </c>
      <c r="G226" s="243" t="s">
        <v>654</v>
      </c>
      <c r="H226" s="212"/>
      <c r="I226" s="213"/>
      <c r="K226" s="43"/>
      <c r="L226" s="168"/>
      <c r="M226" s="193"/>
      <c r="N226" s="214"/>
    </row>
    <row r="227" spans="1:14" ht="35.25" customHeight="1" x14ac:dyDescent="0.2">
      <c r="A227" s="244">
        <v>45443</v>
      </c>
      <c r="B227" s="242" t="s">
        <v>915</v>
      </c>
      <c r="C227" s="243" t="s">
        <v>672</v>
      </c>
      <c r="D227" s="91">
        <v>500</v>
      </c>
      <c r="E227" s="91">
        <v>0</v>
      </c>
      <c r="F227" s="110">
        <f t="shared" si="3"/>
        <v>7670629.589999998</v>
      </c>
      <c r="G227" s="243" t="s">
        <v>916</v>
      </c>
      <c r="H227" s="212"/>
      <c r="I227" s="213"/>
      <c r="K227" s="43"/>
      <c r="L227" s="168"/>
      <c r="M227" s="193"/>
      <c r="N227" s="214"/>
    </row>
    <row r="228" spans="1:14" ht="35.25" customHeight="1" x14ac:dyDescent="0.2">
      <c r="A228" s="244">
        <v>45443</v>
      </c>
      <c r="B228" s="242" t="s">
        <v>917</v>
      </c>
      <c r="C228" s="243" t="s">
        <v>918</v>
      </c>
      <c r="D228" s="91">
        <v>12000</v>
      </c>
      <c r="E228" s="91">
        <v>0</v>
      </c>
      <c r="F228" s="110">
        <f t="shared" si="3"/>
        <v>7682629.589999998</v>
      </c>
      <c r="G228" s="243" t="s">
        <v>919</v>
      </c>
      <c r="H228" s="212"/>
      <c r="I228" s="213"/>
      <c r="K228" s="43"/>
      <c r="L228" s="168"/>
      <c r="M228" s="193"/>
      <c r="N228" s="214"/>
    </row>
    <row r="229" spans="1:14" ht="30" customHeight="1" x14ac:dyDescent="0.2">
      <c r="A229" s="244">
        <v>45443</v>
      </c>
      <c r="B229" s="242" t="s">
        <v>920</v>
      </c>
      <c r="C229" s="243" t="s">
        <v>639</v>
      </c>
      <c r="D229" s="91">
        <v>155</v>
      </c>
      <c r="E229" s="91">
        <v>0</v>
      </c>
      <c r="F229" s="110">
        <f t="shared" si="3"/>
        <v>7682784.589999998</v>
      </c>
      <c r="G229" s="243" t="s">
        <v>639</v>
      </c>
      <c r="H229" s="212"/>
      <c r="I229" s="213"/>
      <c r="K229" s="43"/>
      <c r="L229" s="168"/>
      <c r="M229" s="193"/>
      <c r="N229" s="214"/>
    </row>
    <row r="230" spans="1:14" ht="30" customHeight="1" x14ac:dyDescent="0.2">
      <c r="A230" s="244">
        <v>45443</v>
      </c>
      <c r="B230" s="242" t="s">
        <v>921</v>
      </c>
      <c r="C230" s="243" t="s">
        <v>639</v>
      </c>
      <c r="D230" s="91">
        <v>1055</v>
      </c>
      <c r="E230" s="91">
        <v>0</v>
      </c>
      <c r="F230" s="110">
        <f t="shared" si="3"/>
        <v>7683839.589999998</v>
      </c>
      <c r="G230" s="243" t="s">
        <v>639</v>
      </c>
      <c r="H230" s="212"/>
      <c r="I230" s="213"/>
      <c r="K230" s="43"/>
      <c r="L230" s="168"/>
      <c r="M230" s="193"/>
      <c r="N230" s="214"/>
    </row>
    <row r="231" spans="1:14" ht="30" customHeight="1" x14ac:dyDescent="0.2">
      <c r="A231" s="244">
        <v>45443</v>
      </c>
      <c r="B231" s="242" t="s">
        <v>922</v>
      </c>
      <c r="C231" s="243" t="s">
        <v>639</v>
      </c>
      <c r="D231" s="91">
        <v>1245</v>
      </c>
      <c r="E231" s="91">
        <v>0</v>
      </c>
      <c r="F231" s="110">
        <f t="shared" si="3"/>
        <v>7685084.589999998</v>
      </c>
      <c r="G231" s="243" t="s">
        <v>639</v>
      </c>
      <c r="H231" s="212"/>
      <c r="I231" s="213"/>
      <c r="K231" s="43"/>
      <c r="L231" s="168"/>
      <c r="M231" s="193"/>
      <c r="N231" s="214"/>
    </row>
    <row r="232" spans="1:14" ht="30" customHeight="1" x14ac:dyDescent="0.2">
      <c r="A232" s="244">
        <v>45443</v>
      </c>
      <c r="B232" s="242" t="s">
        <v>923</v>
      </c>
      <c r="C232" s="243" t="s">
        <v>639</v>
      </c>
      <c r="D232" s="91">
        <v>60</v>
      </c>
      <c r="E232" s="91">
        <v>0</v>
      </c>
      <c r="F232" s="110">
        <f t="shared" si="3"/>
        <v>7685144.589999998</v>
      </c>
      <c r="G232" s="243" t="s">
        <v>639</v>
      </c>
      <c r="H232" s="212"/>
      <c r="I232" s="213"/>
      <c r="K232" s="43"/>
      <c r="L232" s="168"/>
      <c r="M232" s="193"/>
      <c r="N232" s="214"/>
    </row>
    <row r="233" spans="1:14" ht="30" customHeight="1" thickBot="1" x14ac:dyDescent="0.25">
      <c r="A233" s="467">
        <v>45443</v>
      </c>
      <c r="B233" s="468" t="s">
        <v>421</v>
      </c>
      <c r="C233" s="469" t="s">
        <v>924</v>
      </c>
      <c r="D233" s="470">
        <v>0</v>
      </c>
      <c r="E233" s="470">
        <v>12868.96</v>
      </c>
      <c r="F233" s="122">
        <f t="shared" si="3"/>
        <v>7672275.629999998</v>
      </c>
      <c r="G233" s="469" t="s">
        <v>925</v>
      </c>
      <c r="H233" s="212"/>
      <c r="I233" s="213"/>
      <c r="K233" s="43"/>
      <c r="L233" s="168"/>
      <c r="M233" s="193"/>
      <c r="N233" s="214"/>
    </row>
    <row r="234" spans="1:14" ht="35.25" customHeight="1" x14ac:dyDescent="0.25">
      <c r="A234" s="462">
        <v>45443</v>
      </c>
      <c r="B234" s="463" t="s">
        <v>421</v>
      </c>
      <c r="C234" s="464" t="s">
        <v>928</v>
      </c>
      <c r="D234" s="465">
        <v>0</v>
      </c>
      <c r="E234" s="465">
        <v>0</v>
      </c>
      <c r="F234" s="466">
        <f>F233</f>
        <v>7672275.629999998</v>
      </c>
      <c r="G234" s="464" t="s">
        <v>928</v>
      </c>
      <c r="H234" s="212"/>
      <c r="I234" s="213"/>
      <c r="K234" s="43"/>
      <c r="L234" s="168"/>
      <c r="M234" s="193"/>
      <c r="N234" s="214"/>
    </row>
    <row r="235" spans="1:14" ht="35.25" customHeight="1" thickBot="1" x14ac:dyDescent="0.3">
      <c r="C235" s="241" t="s">
        <v>927</v>
      </c>
      <c r="D235" s="448">
        <f>SUM(D16:D234)</f>
        <v>1934428</v>
      </c>
      <c r="E235" s="449">
        <f>SUM(E16:E234)</f>
        <v>10453156.589999998</v>
      </c>
    </row>
    <row r="236" spans="1:14" ht="28.5" customHeight="1" thickTop="1" x14ac:dyDescent="0.2"/>
    <row r="237" spans="1:14" ht="28.5" customHeight="1" x14ac:dyDescent="0.2"/>
    <row r="238" spans="1:14" ht="28.5" customHeight="1" x14ac:dyDescent="0.25">
      <c r="A238" s="320"/>
      <c r="B238" s="478" t="s">
        <v>7</v>
      </c>
      <c r="C238" s="166"/>
      <c r="D238" s="94"/>
      <c r="E238" s="95"/>
      <c r="F238" s="336" t="s">
        <v>8</v>
      </c>
      <c r="G238" s="321"/>
    </row>
    <row r="239" spans="1:14" ht="28.5" customHeight="1" x14ac:dyDescent="0.25">
      <c r="A239" s="166"/>
      <c r="B239" s="169"/>
      <c r="C239" s="166"/>
      <c r="D239" s="3"/>
      <c r="E239" s="95"/>
      <c r="F239" s="332"/>
      <c r="G239" s="18"/>
    </row>
    <row r="240" spans="1:14" ht="28.5" customHeight="1" x14ac:dyDescent="0.25">
      <c r="A240" s="166"/>
      <c r="B240" s="169"/>
      <c r="C240" s="166"/>
      <c r="D240" s="3"/>
      <c r="E240" s="95"/>
      <c r="F240" s="332"/>
      <c r="G240" s="18"/>
    </row>
    <row r="241" spans="1:7" ht="28.5" customHeight="1" thickBot="1" x14ac:dyDescent="0.3">
      <c r="A241" s="166"/>
      <c r="B241" s="170"/>
      <c r="C241" s="166"/>
      <c r="D241" s="87"/>
      <c r="E241" s="95"/>
      <c r="F241" s="482"/>
      <c r="G241" s="18"/>
    </row>
    <row r="242" spans="1:7" ht="28.5" customHeight="1" x14ac:dyDescent="0.25">
      <c r="A242" s="166"/>
      <c r="B242" s="479" t="s">
        <v>346</v>
      </c>
      <c r="C242" s="166"/>
      <c r="D242" s="337"/>
      <c r="E242" s="95"/>
      <c r="F242" s="481" t="s">
        <v>637</v>
      </c>
      <c r="G242" s="18"/>
    </row>
    <row r="243" spans="1:7" ht="28.5" customHeight="1" x14ac:dyDescent="0.25">
      <c r="A243" s="166"/>
      <c r="B243" s="478" t="s">
        <v>458</v>
      </c>
      <c r="C243" s="166"/>
      <c r="D243" s="338"/>
      <c r="E243" s="95"/>
      <c r="F243" s="480" t="s">
        <v>451</v>
      </c>
      <c r="G243" s="18"/>
    </row>
    <row r="244" spans="1:7" ht="28.5" customHeight="1" x14ac:dyDescent="0.2">
      <c r="A244" s="166"/>
      <c r="B244" s="166"/>
      <c r="C244" s="166"/>
      <c r="D244" s="167"/>
      <c r="E244" s="18"/>
      <c r="F244" s="18"/>
      <c r="G244" s="18"/>
    </row>
    <row r="245" spans="1:7" ht="28.5" customHeight="1" x14ac:dyDescent="0.2">
      <c r="A245" s="166"/>
      <c r="B245" s="166"/>
      <c r="C245" s="166"/>
      <c r="D245" s="167"/>
      <c r="E245" s="18"/>
      <c r="F245" s="18"/>
      <c r="G245" s="18"/>
    </row>
    <row r="246" spans="1:7" ht="28.5" customHeight="1" x14ac:dyDescent="0.2"/>
    <row r="247" spans="1:7" ht="28.5" customHeight="1" x14ac:dyDescent="0.2"/>
  </sheetData>
  <sortState ref="H75:N76">
    <sortCondition ref="L75:L76"/>
  </sortState>
  <mergeCells count="13">
    <mergeCell ref="L81:M81"/>
    <mergeCell ref="L82:M82"/>
    <mergeCell ref="K74:L74"/>
    <mergeCell ref="A5:G5"/>
    <mergeCell ref="A6:G6"/>
    <mergeCell ref="A8:G8"/>
    <mergeCell ref="A9:G9"/>
    <mergeCell ref="A10:G10"/>
    <mergeCell ref="A11:G11"/>
    <mergeCell ref="A12:G12"/>
    <mergeCell ref="A7:G7"/>
    <mergeCell ref="L77:M77"/>
    <mergeCell ref="D15:E15"/>
  </mergeCells>
  <pageMargins left="0.25" right="0.25" top="0.75" bottom="0.75" header="0.3" footer="0.3"/>
  <pageSetup scale="55" fitToHeight="0" orientation="landscape" r:id="rId1"/>
  <ignoredErrors>
    <ignoredError sqref="B18:B2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107"/>
  <sheetViews>
    <sheetView topLeftCell="A96" zoomScale="66" zoomScaleNormal="66" workbookViewId="0">
      <selection activeCell="G107" sqref="G107"/>
    </sheetView>
  </sheetViews>
  <sheetFormatPr baseColWidth="10" defaultColWidth="11.42578125" defaultRowHeight="30" customHeight="1" x14ac:dyDescent="0.2"/>
  <cols>
    <col min="1" max="1" width="19.140625" style="378" customWidth="1"/>
    <col min="2" max="2" width="24.85546875" style="213" customWidth="1"/>
    <col min="3" max="3" width="47.28515625" style="209" customWidth="1"/>
    <col min="4" max="4" width="25.85546875" style="383" customWidth="1"/>
    <col min="5" max="5" width="24.5703125" style="168" customWidth="1"/>
    <col min="6" max="6" width="28.28515625" style="193" customWidth="1"/>
    <col min="7" max="7" width="76.85546875" style="209" customWidth="1"/>
    <col min="8" max="16384" width="11.42578125" style="209"/>
  </cols>
  <sheetData>
    <row r="1" spans="1:7" ht="23.25" customHeight="1" x14ac:dyDescent="0.2"/>
    <row r="2" spans="1:7" ht="31.5" customHeight="1" x14ac:dyDescent="0.2">
      <c r="A2" s="379"/>
      <c r="B2" s="208"/>
      <c r="C2" s="208"/>
      <c r="D2" s="384"/>
      <c r="E2" s="71"/>
      <c r="F2" s="192"/>
      <c r="G2" s="380"/>
    </row>
    <row r="3" spans="1:7" ht="23.25" customHeight="1" x14ac:dyDescent="0.2">
      <c r="A3" s="379"/>
      <c r="B3" s="166"/>
      <c r="C3" s="208"/>
      <c r="D3" s="384"/>
      <c r="E3" s="68"/>
      <c r="F3" s="192"/>
      <c r="G3" s="380"/>
    </row>
    <row r="4" spans="1:7" ht="23.25" customHeight="1" x14ac:dyDescent="0.2">
      <c r="A4" s="379"/>
      <c r="B4" s="166"/>
      <c r="C4" s="208"/>
      <c r="D4" s="384"/>
      <c r="E4" s="68"/>
      <c r="F4" s="192"/>
      <c r="G4" s="380"/>
    </row>
    <row r="5" spans="1:7" ht="23.25" customHeight="1" x14ac:dyDescent="0.25">
      <c r="A5" s="550" t="s">
        <v>9</v>
      </c>
      <c r="B5" s="550"/>
      <c r="C5" s="550"/>
      <c r="D5" s="550"/>
      <c r="E5" s="550"/>
      <c r="F5" s="550"/>
      <c r="G5" s="550"/>
    </row>
    <row r="6" spans="1:7" ht="23.25" customHeight="1" x14ac:dyDescent="0.25">
      <c r="A6" s="550" t="s">
        <v>10</v>
      </c>
      <c r="B6" s="550"/>
      <c r="C6" s="550"/>
      <c r="D6" s="550"/>
      <c r="E6" s="550"/>
      <c r="F6" s="550"/>
      <c r="G6" s="550"/>
    </row>
    <row r="7" spans="1:7" ht="23.25" customHeight="1" x14ac:dyDescent="0.25">
      <c r="A7" s="551" t="s">
        <v>12</v>
      </c>
      <c r="B7" s="551"/>
      <c r="C7" s="551"/>
      <c r="D7" s="551"/>
      <c r="E7" s="551"/>
      <c r="F7" s="551"/>
      <c r="G7" s="551"/>
    </row>
    <row r="8" spans="1:7" ht="23.25" customHeight="1" x14ac:dyDescent="0.25">
      <c r="A8" s="551" t="s">
        <v>403</v>
      </c>
      <c r="B8" s="551"/>
      <c r="C8" s="551"/>
      <c r="D8" s="551"/>
      <c r="E8" s="551"/>
      <c r="F8" s="551"/>
      <c r="G8" s="551"/>
    </row>
    <row r="9" spans="1:7" ht="23.25" customHeight="1" x14ac:dyDescent="0.25">
      <c r="A9" s="551" t="s">
        <v>449</v>
      </c>
      <c r="B9" s="551"/>
      <c r="C9" s="551"/>
      <c r="D9" s="551"/>
      <c r="E9" s="551"/>
      <c r="F9" s="551"/>
      <c r="G9" s="551"/>
    </row>
    <row r="10" spans="1:7" ht="23.25" customHeight="1" x14ac:dyDescent="0.25">
      <c r="A10" s="555" t="s">
        <v>337</v>
      </c>
      <c r="B10" s="555"/>
      <c r="C10" s="555"/>
      <c r="D10" s="555"/>
      <c r="E10" s="555"/>
      <c r="F10" s="555"/>
      <c r="G10" s="555"/>
    </row>
    <row r="11" spans="1:7" ht="23.25" customHeight="1" x14ac:dyDescent="0.25">
      <c r="A11" s="554" t="s">
        <v>531</v>
      </c>
      <c r="B11" s="554"/>
      <c r="C11" s="554"/>
      <c r="D11" s="554"/>
      <c r="E11" s="554"/>
      <c r="F11" s="554"/>
      <c r="G11" s="554"/>
    </row>
    <row r="12" spans="1:7" ht="30" customHeight="1" x14ac:dyDescent="0.2">
      <c r="A12" s="381"/>
      <c r="B12" s="210"/>
      <c r="C12" s="211"/>
    </row>
    <row r="13" spans="1:7" ht="44.25" customHeight="1" x14ac:dyDescent="0.25">
      <c r="A13" s="347" t="s">
        <v>0</v>
      </c>
      <c r="B13" s="347" t="s">
        <v>1</v>
      </c>
      <c r="C13" s="413" t="s">
        <v>2</v>
      </c>
      <c r="D13" s="414" t="s">
        <v>4</v>
      </c>
      <c r="E13" s="323" t="s">
        <v>5</v>
      </c>
      <c r="F13" s="324" t="s">
        <v>6</v>
      </c>
      <c r="G13" s="413" t="s">
        <v>3</v>
      </c>
    </row>
    <row r="14" spans="1:7" ht="39.75" customHeight="1" x14ac:dyDescent="0.3">
      <c r="A14" s="428">
        <v>45413</v>
      </c>
      <c r="B14" s="429">
        <v>31610</v>
      </c>
      <c r="C14" s="430" t="s">
        <v>532</v>
      </c>
      <c r="D14" s="416" t="s">
        <v>568</v>
      </c>
      <c r="E14" s="426">
        <v>45569.64</v>
      </c>
      <c r="F14" s="431">
        <v>849115.14</v>
      </c>
      <c r="G14" s="430" t="s">
        <v>533</v>
      </c>
    </row>
    <row r="15" spans="1:7" ht="39.75" customHeight="1" x14ac:dyDescent="0.3">
      <c r="A15" s="428">
        <v>45413</v>
      </c>
      <c r="B15" s="429">
        <v>31610</v>
      </c>
      <c r="C15" s="430" t="s">
        <v>532</v>
      </c>
      <c r="D15" s="416" t="s">
        <v>569</v>
      </c>
      <c r="E15" s="426">
        <v>384109.22</v>
      </c>
      <c r="F15" s="431">
        <v>0</v>
      </c>
      <c r="G15" s="430" t="s">
        <v>533</v>
      </c>
    </row>
    <row r="16" spans="1:7" ht="39.75" customHeight="1" x14ac:dyDescent="0.3">
      <c r="A16" s="428">
        <v>45413</v>
      </c>
      <c r="B16" s="429">
        <v>31610</v>
      </c>
      <c r="C16" s="430" t="s">
        <v>532</v>
      </c>
      <c r="D16" s="416" t="s">
        <v>570</v>
      </c>
      <c r="E16" s="426">
        <v>419436.28</v>
      </c>
      <c r="F16" s="431">
        <v>0</v>
      </c>
      <c r="G16" s="430" t="s">
        <v>533</v>
      </c>
    </row>
    <row r="17" spans="1:7" ht="39.75" customHeight="1" x14ac:dyDescent="0.25">
      <c r="A17" s="428">
        <v>45413</v>
      </c>
      <c r="B17" s="429">
        <v>31611</v>
      </c>
      <c r="C17" s="430" t="s">
        <v>532</v>
      </c>
      <c r="D17" s="416" t="s">
        <v>568</v>
      </c>
      <c r="E17" s="432">
        <v>739.2</v>
      </c>
      <c r="F17" s="426">
        <v>13120.8</v>
      </c>
      <c r="G17" s="430" t="s">
        <v>534</v>
      </c>
    </row>
    <row r="18" spans="1:7" ht="39.75" customHeight="1" x14ac:dyDescent="0.3">
      <c r="A18" s="428">
        <v>45413</v>
      </c>
      <c r="B18" s="429">
        <v>31611</v>
      </c>
      <c r="C18" s="430" t="s">
        <v>532</v>
      </c>
      <c r="D18" s="416" t="s">
        <v>569</v>
      </c>
      <c r="E18" s="432">
        <v>6141.52</v>
      </c>
      <c r="F18" s="431">
        <v>0</v>
      </c>
      <c r="G18" s="430" t="s">
        <v>534</v>
      </c>
    </row>
    <row r="19" spans="1:7" ht="39.75" customHeight="1" x14ac:dyDescent="0.3">
      <c r="A19" s="428">
        <v>45413</v>
      </c>
      <c r="B19" s="429">
        <v>31611</v>
      </c>
      <c r="C19" s="430" t="s">
        <v>532</v>
      </c>
      <c r="D19" s="416" t="s">
        <v>570</v>
      </c>
      <c r="E19" s="432">
        <v>6240.08</v>
      </c>
      <c r="F19" s="431">
        <v>0</v>
      </c>
      <c r="G19" s="430" t="s">
        <v>534</v>
      </c>
    </row>
    <row r="20" spans="1:7" ht="82.5" customHeight="1" x14ac:dyDescent="0.25">
      <c r="A20" s="428">
        <v>45418</v>
      </c>
      <c r="B20" s="429">
        <v>31612</v>
      </c>
      <c r="C20" s="430" t="s">
        <v>535</v>
      </c>
      <c r="D20" s="430" t="s">
        <v>571</v>
      </c>
      <c r="E20" s="426">
        <v>1607487.2</v>
      </c>
      <c r="F20" s="426">
        <v>1306412.8999999999</v>
      </c>
      <c r="G20" s="430" t="s">
        <v>536</v>
      </c>
    </row>
    <row r="21" spans="1:7" ht="82.5" customHeight="1" x14ac:dyDescent="0.25">
      <c r="A21" s="428">
        <v>45418</v>
      </c>
      <c r="B21" s="429">
        <v>31612</v>
      </c>
      <c r="C21" s="430" t="s">
        <v>535</v>
      </c>
      <c r="D21" s="430" t="s">
        <v>572</v>
      </c>
      <c r="E21" s="432">
        <v>-301074.3</v>
      </c>
      <c r="F21" s="426">
        <v>0</v>
      </c>
      <c r="G21" s="430" t="s">
        <v>536</v>
      </c>
    </row>
    <row r="22" spans="1:7" ht="64.5" customHeight="1" x14ac:dyDescent="0.25">
      <c r="A22" s="428">
        <v>45422</v>
      </c>
      <c r="B22" s="429">
        <v>31613</v>
      </c>
      <c r="C22" s="430" t="s">
        <v>539</v>
      </c>
      <c r="D22" s="416" t="s">
        <v>573</v>
      </c>
      <c r="E22" s="426">
        <v>150000</v>
      </c>
      <c r="F22" s="426">
        <v>150000</v>
      </c>
      <c r="G22" s="430" t="s">
        <v>540</v>
      </c>
    </row>
    <row r="23" spans="1:7" ht="96" customHeight="1" x14ac:dyDescent="0.25">
      <c r="A23" s="428">
        <v>45422</v>
      </c>
      <c r="B23" s="429">
        <v>31614</v>
      </c>
      <c r="C23" s="430" t="s">
        <v>541</v>
      </c>
      <c r="D23" s="416" t="s">
        <v>574</v>
      </c>
      <c r="E23" s="426">
        <v>106830</v>
      </c>
      <c r="F23" s="426">
        <v>106830</v>
      </c>
      <c r="G23" s="430" t="s">
        <v>542</v>
      </c>
    </row>
    <row r="24" spans="1:7" ht="78.75" customHeight="1" x14ac:dyDescent="0.25">
      <c r="A24" s="428">
        <v>45422</v>
      </c>
      <c r="B24" s="429">
        <v>31615</v>
      </c>
      <c r="C24" s="430" t="s">
        <v>543</v>
      </c>
      <c r="D24" s="416" t="s">
        <v>575</v>
      </c>
      <c r="E24" s="432">
        <v>5000</v>
      </c>
      <c r="F24" s="426">
        <v>30808</v>
      </c>
      <c r="G24" s="430" t="s">
        <v>544</v>
      </c>
    </row>
    <row r="25" spans="1:7" ht="88.5" customHeight="1" x14ac:dyDescent="0.25">
      <c r="A25" s="428">
        <v>45422</v>
      </c>
      <c r="B25" s="429">
        <v>31615</v>
      </c>
      <c r="C25" s="430" t="s">
        <v>543</v>
      </c>
      <c r="D25" s="416" t="s">
        <v>576</v>
      </c>
      <c r="E25" s="432">
        <v>2950</v>
      </c>
      <c r="F25" s="426">
        <v>0</v>
      </c>
      <c r="G25" s="430" t="s">
        <v>544</v>
      </c>
    </row>
    <row r="26" spans="1:7" ht="88.5" customHeight="1" x14ac:dyDescent="0.25">
      <c r="A26" s="428">
        <v>45422</v>
      </c>
      <c r="B26" s="429">
        <v>31615</v>
      </c>
      <c r="C26" s="430" t="s">
        <v>543</v>
      </c>
      <c r="D26" s="416" t="s">
        <v>577</v>
      </c>
      <c r="E26" s="432">
        <v>10025</v>
      </c>
      <c r="F26" s="426">
        <v>0</v>
      </c>
      <c r="G26" s="430" t="s">
        <v>544</v>
      </c>
    </row>
    <row r="27" spans="1:7" ht="88.5" customHeight="1" x14ac:dyDescent="0.25">
      <c r="A27" s="428">
        <v>45422</v>
      </c>
      <c r="B27" s="429">
        <v>31615</v>
      </c>
      <c r="C27" s="430" t="s">
        <v>543</v>
      </c>
      <c r="D27" s="416" t="s">
        <v>578</v>
      </c>
      <c r="E27" s="432">
        <v>708</v>
      </c>
      <c r="F27" s="426">
        <v>0</v>
      </c>
      <c r="G27" s="430" t="s">
        <v>544</v>
      </c>
    </row>
    <row r="28" spans="1:7" ht="88.5" customHeight="1" x14ac:dyDescent="0.25">
      <c r="A28" s="428">
        <v>45422</v>
      </c>
      <c r="B28" s="429">
        <v>31615</v>
      </c>
      <c r="C28" s="430" t="s">
        <v>543</v>
      </c>
      <c r="D28" s="416" t="s">
        <v>579</v>
      </c>
      <c r="E28" s="432">
        <v>600</v>
      </c>
      <c r="F28" s="426">
        <v>0</v>
      </c>
      <c r="G28" s="430" t="s">
        <v>544</v>
      </c>
    </row>
    <row r="29" spans="1:7" ht="88.5" customHeight="1" x14ac:dyDescent="0.25">
      <c r="A29" s="428">
        <v>45422</v>
      </c>
      <c r="B29" s="429">
        <v>31615</v>
      </c>
      <c r="C29" s="430" t="s">
        <v>543</v>
      </c>
      <c r="D29" s="416" t="s">
        <v>580</v>
      </c>
      <c r="E29" s="432">
        <v>700</v>
      </c>
      <c r="F29" s="426">
        <v>0</v>
      </c>
      <c r="G29" s="430" t="s">
        <v>544</v>
      </c>
    </row>
    <row r="30" spans="1:7" ht="88.5" customHeight="1" x14ac:dyDescent="0.25">
      <c r="A30" s="428">
        <v>45422</v>
      </c>
      <c r="B30" s="429">
        <v>31615</v>
      </c>
      <c r="C30" s="430" t="s">
        <v>543</v>
      </c>
      <c r="D30" s="416" t="s">
        <v>581</v>
      </c>
      <c r="E30" s="432">
        <v>10825</v>
      </c>
      <c r="F30" s="426">
        <v>0</v>
      </c>
      <c r="G30" s="430" t="s">
        <v>544</v>
      </c>
    </row>
    <row r="31" spans="1:7" ht="88.5" customHeight="1" x14ac:dyDescent="0.25">
      <c r="A31" s="428">
        <v>45422</v>
      </c>
      <c r="B31" s="429">
        <v>31616</v>
      </c>
      <c r="C31" s="430" t="s">
        <v>545</v>
      </c>
      <c r="D31" s="416" t="s">
        <v>582</v>
      </c>
      <c r="E31" s="432">
        <v>656</v>
      </c>
      <c r="F31" s="426">
        <v>15887</v>
      </c>
      <c r="G31" s="430" t="s">
        <v>546</v>
      </c>
    </row>
    <row r="32" spans="1:7" ht="88.5" customHeight="1" x14ac:dyDescent="0.25">
      <c r="A32" s="428">
        <v>45422</v>
      </c>
      <c r="B32" s="429">
        <v>31616</v>
      </c>
      <c r="C32" s="430" t="s">
        <v>545</v>
      </c>
      <c r="D32" s="416" t="s">
        <v>583</v>
      </c>
      <c r="E32" s="432">
        <v>1613</v>
      </c>
      <c r="F32" s="426">
        <v>0</v>
      </c>
      <c r="G32" s="430" t="s">
        <v>546</v>
      </c>
    </row>
    <row r="33" spans="1:7" ht="88.5" customHeight="1" x14ac:dyDescent="0.25">
      <c r="A33" s="428">
        <v>45422</v>
      </c>
      <c r="B33" s="429">
        <v>31616</v>
      </c>
      <c r="C33" s="430" t="s">
        <v>545</v>
      </c>
      <c r="D33" s="416" t="s">
        <v>584</v>
      </c>
      <c r="E33" s="432">
        <v>2450</v>
      </c>
      <c r="F33" s="426">
        <v>0</v>
      </c>
      <c r="G33" s="430" t="s">
        <v>546</v>
      </c>
    </row>
    <row r="34" spans="1:7" ht="87" customHeight="1" x14ac:dyDescent="0.25">
      <c r="A34" s="428">
        <v>45422</v>
      </c>
      <c r="B34" s="429">
        <v>31616</v>
      </c>
      <c r="C34" s="430" t="s">
        <v>545</v>
      </c>
      <c r="D34" s="416" t="s">
        <v>585</v>
      </c>
      <c r="E34" s="432">
        <v>149</v>
      </c>
      <c r="F34" s="426">
        <v>0</v>
      </c>
      <c r="G34" s="430" t="s">
        <v>546</v>
      </c>
    </row>
    <row r="35" spans="1:7" ht="87" customHeight="1" x14ac:dyDescent="0.25">
      <c r="A35" s="428">
        <v>45422</v>
      </c>
      <c r="B35" s="429">
        <v>31616</v>
      </c>
      <c r="C35" s="430" t="s">
        <v>545</v>
      </c>
      <c r="D35" s="416" t="s">
        <v>586</v>
      </c>
      <c r="E35" s="432">
        <v>916</v>
      </c>
      <c r="F35" s="426">
        <v>0</v>
      </c>
      <c r="G35" s="430" t="s">
        <v>546</v>
      </c>
    </row>
    <row r="36" spans="1:7" ht="87" customHeight="1" x14ac:dyDescent="0.25">
      <c r="A36" s="428">
        <v>45422</v>
      </c>
      <c r="B36" s="429">
        <v>31616</v>
      </c>
      <c r="C36" s="430" t="s">
        <v>545</v>
      </c>
      <c r="D36" s="416" t="s">
        <v>587</v>
      </c>
      <c r="E36" s="432">
        <v>963</v>
      </c>
      <c r="F36" s="426">
        <v>0</v>
      </c>
      <c r="G36" s="430" t="s">
        <v>546</v>
      </c>
    </row>
    <row r="37" spans="1:7" ht="87" customHeight="1" x14ac:dyDescent="0.25">
      <c r="A37" s="428">
        <v>45422</v>
      </c>
      <c r="B37" s="429">
        <v>31616</v>
      </c>
      <c r="C37" s="430" t="s">
        <v>545</v>
      </c>
      <c r="D37" s="416" t="s">
        <v>588</v>
      </c>
      <c r="E37" s="432">
        <v>2640</v>
      </c>
      <c r="F37" s="426">
        <v>0</v>
      </c>
      <c r="G37" s="430" t="s">
        <v>546</v>
      </c>
    </row>
    <row r="38" spans="1:7" ht="87" customHeight="1" x14ac:dyDescent="0.25">
      <c r="A38" s="428">
        <v>45422</v>
      </c>
      <c r="B38" s="429">
        <v>31616</v>
      </c>
      <c r="C38" s="430" t="s">
        <v>545</v>
      </c>
      <c r="D38" s="416" t="s">
        <v>579</v>
      </c>
      <c r="E38" s="432">
        <v>6500</v>
      </c>
      <c r="F38" s="426">
        <v>0</v>
      </c>
      <c r="G38" s="430" t="s">
        <v>546</v>
      </c>
    </row>
    <row r="39" spans="1:7" ht="57.75" customHeight="1" x14ac:dyDescent="0.25">
      <c r="A39" s="428">
        <v>45425</v>
      </c>
      <c r="B39" s="429">
        <v>31617</v>
      </c>
      <c r="C39" s="430" t="s">
        <v>547</v>
      </c>
      <c r="D39" s="416" t="s">
        <v>589</v>
      </c>
      <c r="E39" s="426">
        <v>13844.02</v>
      </c>
      <c r="F39" s="426">
        <v>13844.02</v>
      </c>
      <c r="G39" s="430" t="s">
        <v>548</v>
      </c>
    </row>
    <row r="40" spans="1:7" ht="57.75" customHeight="1" x14ac:dyDescent="0.25">
      <c r="A40" s="428">
        <v>45425</v>
      </c>
      <c r="B40" s="429">
        <v>31618</v>
      </c>
      <c r="C40" s="430" t="s">
        <v>549</v>
      </c>
      <c r="D40" s="416" t="s">
        <v>590</v>
      </c>
      <c r="E40" s="432">
        <v>10732.31</v>
      </c>
      <c r="F40" s="426">
        <v>26951.38</v>
      </c>
      <c r="G40" s="430" t="s">
        <v>550</v>
      </c>
    </row>
    <row r="41" spans="1:7" ht="75" customHeight="1" x14ac:dyDescent="0.25">
      <c r="A41" s="428">
        <v>45425</v>
      </c>
      <c r="B41" s="429">
        <v>31618</v>
      </c>
      <c r="C41" s="430" t="s">
        <v>549</v>
      </c>
      <c r="D41" s="416" t="s">
        <v>591</v>
      </c>
      <c r="E41" s="432">
        <v>1819.93</v>
      </c>
      <c r="F41" s="426">
        <v>0</v>
      </c>
      <c r="G41" s="430" t="s">
        <v>550</v>
      </c>
    </row>
    <row r="42" spans="1:7" ht="75" customHeight="1" x14ac:dyDescent="0.25">
      <c r="A42" s="428">
        <v>45425</v>
      </c>
      <c r="B42" s="429">
        <v>31618</v>
      </c>
      <c r="C42" s="430" t="s">
        <v>549</v>
      </c>
      <c r="D42" s="416" t="s">
        <v>582</v>
      </c>
      <c r="E42" s="432">
        <v>65.239999999999995</v>
      </c>
      <c r="F42" s="426">
        <v>0</v>
      </c>
      <c r="G42" s="430" t="s">
        <v>550</v>
      </c>
    </row>
    <row r="43" spans="1:7" ht="75" customHeight="1" x14ac:dyDescent="0.25">
      <c r="A43" s="428">
        <v>45425</v>
      </c>
      <c r="B43" s="429">
        <v>31618</v>
      </c>
      <c r="C43" s="430" t="s">
        <v>549</v>
      </c>
      <c r="D43" s="416" t="s">
        <v>592</v>
      </c>
      <c r="E43" s="432">
        <v>1800</v>
      </c>
      <c r="F43" s="426">
        <v>0</v>
      </c>
      <c r="G43" s="430" t="s">
        <v>550</v>
      </c>
    </row>
    <row r="44" spans="1:7" ht="75" customHeight="1" x14ac:dyDescent="0.25">
      <c r="A44" s="428">
        <v>45425</v>
      </c>
      <c r="B44" s="429">
        <v>31618</v>
      </c>
      <c r="C44" s="430" t="s">
        <v>549</v>
      </c>
      <c r="D44" s="416" t="s">
        <v>578</v>
      </c>
      <c r="E44" s="432">
        <v>280.02999999999997</v>
      </c>
      <c r="F44" s="426">
        <v>0</v>
      </c>
      <c r="G44" s="430" t="s">
        <v>550</v>
      </c>
    </row>
    <row r="45" spans="1:7" ht="75" customHeight="1" x14ac:dyDescent="0.25">
      <c r="A45" s="428">
        <v>45425</v>
      </c>
      <c r="B45" s="429">
        <v>31618</v>
      </c>
      <c r="C45" s="430" t="s">
        <v>549</v>
      </c>
      <c r="D45" s="416" t="s">
        <v>593</v>
      </c>
      <c r="E45" s="432">
        <v>625</v>
      </c>
      <c r="F45" s="426">
        <v>0</v>
      </c>
      <c r="G45" s="430" t="s">
        <v>550</v>
      </c>
    </row>
    <row r="46" spans="1:7" ht="75" customHeight="1" x14ac:dyDescent="0.25">
      <c r="A46" s="428">
        <v>45425</v>
      </c>
      <c r="B46" s="429">
        <v>31618</v>
      </c>
      <c r="C46" s="430" t="s">
        <v>549</v>
      </c>
      <c r="D46" s="416" t="s">
        <v>594</v>
      </c>
      <c r="E46" s="432">
        <v>909.99</v>
      </c>
      <c r="F46" s="426">
        <v>0</v>
      </c>
      <c r="G46" s="430" t="s">
        <v>550</v>
      </c>
    </row>
    <row r="47" spans="1:7" ht="75" customHeight="1" x14ac:dyDescent="0.25">
      <c r="A47" s="428">
        <v>45425</v>
      </c>
      <c r="B47" s="429">
        <v>31618</v>
      </c>
      <c r="C47" s="430" t="s">
        <v>549</v>
      </c>
      <c r="D47" s="416" t="s">
        <v>595</v>
      </c>
      <c r="E47" s="432">
        <v>23.42</v>
      </c>
      <c r="F47" s="426">
        <v>0</v>
      </c>
      <c r="G47" s="430" t="s">
        <v>550</v>
      </c>
    </row>
    <row r="48" spans="1:7" ht="75" customHeight="1" x14ac:dyDescent="0.25">
      <c r="A48" s="428">
        <v>45425</v>
      </c>
      <c r="B48" s="429">
        <v>31618</v>
      </c>
      <c r="C48" s="430" t="s">
        <v>549</v>
      </c>
      <c r="D48" s="416" t="s">
        <v>596</v>
      </c>
      <c r="E48" s="432">
        <v>280.98</v>
      </c>
      <c r="F48" s="426">
        <v>0</v>
      </c>
      <c r="G48" s="430" t="s">
        <v>550</v>
      </c>
    </row>
    <row r="49" spans="1:7" ht="75" customHeight="1" x14ac:dyDescent="0.25">
      <c r="A49" s="428">
        <v>45425</v>
      </c>
      <c r="B49" s="429">
        <v>31618</v>
      </c>
      <c r="C49" s="430" t="s">
        <v>549</v>
      </c>
      <c r="D49" s="416" t="s">
        <v>579</v>
      </c>
      <c r="E49" s="432">
        <v>2187.79</v>
      </c>
      <c r="F49" s="426">
        <v>0</v>
      </c>
      <c r="G49" s="430" t="s">
        <v>550</v>
      </c>
    </row>
    <row r="50" spans="1:7" ht="75" customHeight="1" x14ac:dyDescent="0.25">
      <c r="A50" s="428">
        <v>45425</v>
      </c>
      <c r="B50" s="429">
        <v>31618</v>
      </c>
      <c r="C50" s="430" t="s">
        <v>549</v>
      </c>
      <c r="D50" s="416" t="s">
        <v>586</v>
      </c>
      <c r="E50" s="432">
        <v>2650</v>
      </c>
      <c r="F50" s="426">
        <v>0</v>
      </c>
      <c r="G50" s="430" t="s">
        <v>550</v>
      </c>
    </row>
    <row r="51" spans="1:7" ht="75" customHeight="1" x14ac:dyDescent="0.25">
      <c r="A51" s="428">
        <v>45425</v>
      </c>
      <c r="B51" s="429">
        <v>31618</v>
      </c>
      <c r="C51" s="430" t="s">
        <v>549</v>
      </c>
      <c r="D51" s="416" t="s">
        <v>585</v>
      </c>
      <c r="E51" s="432">
        <v>5576.69</v>
      </c>
      <c r="F51" s="426">
        <v>0</v>
      </c>
      <c r="G51" s="430" t="s">
        <v>550</v>
      </c>
    </row>
    <row r="52" spans="1:7" ht="75" customHeight="1" x14ac:dyDescent="0.25">
      <c r="A52" s="428">
        <v>45425</v>
      </c>
      <c r="B52" s="429">
        <v>31619</v>
      </c>
      <c r="C52" s="430" t="s">
        <v>547</v>
      </c>
      <c r="D52" s="416" t="s">
        <v>597</v>
      </c>
      <c r="E52" s="426">
        <v>40000</v>
      </c>
      <c r="F52" s="426">
        <v>40000</v>
      </c>
      <c r="G52" s="430" t="s">
        <v>551</v>
      </c>
    </row>
    <row r="53" spans="1:7" ht="75" customHeight="1" x14ac:dyDescent="0.25">
      <c r="A53" s="428">
        <v>45425</v>
      </c>
      <c r="B53" s="429">
        <v>31620</v>
      </c>
      <c r="C53" s="430" t="s">
        <v>552</v>
      </c>
      <c r="D53" s="430" t="s">
        <v>598</v>
      </c>
      <c r="E53" s="426">
        <v>218000</v>
      </c>
      <c r="F53" s="426">
        <v>203400.74</v>
      </c>
      <c r="G53" s="430" t="s">
        <v>553</v>
      </c>
    </row>
    <row r="54" spans="1:7" ht="75" customHeight="1" x14ac:dyDescent="0.25">
      <c r="A54" s="428">
        <v>45425</v>
      </c>
      <c r="B54" s="429">
        <v>31620</v>
      </c>
      <c r="C54" s="430" t="s">
        <v>552</v>
      </c>
      <c r="D54" s="430" t="s">
        <v>572</v>
      </c>
      <c r="E54" s="432">
        <v>-14599.26</v>
      </c>
      <c r="F54" s="426">
        <v>0</v>
      </c>
      <c r="G54" s="430" t="s">
        <v>553</v>
      </c>
    </row>
    <row r="55" spans="1:7" ht="75" customHeight="1" x14ac:dyDescent="0.25">
      <c r="A55" s="428">
        <v>45425</v>
      </c>
      <c r="B55" s="429">
        <v>31621</v>
      </c>
      <c r="C55" s="430" t="s">
        <v>552</v>
      </c>
      <c r="D55" s="430" t="s">
        <v>598</v>
      </c>
      <c r="E55" s="426">
        <v>140000</v>
      </c>
      <c r="F55" s="426">
        <v>131726</v>
      </c>
      <c r="G55" s="430" t="s">
        <v>554</v>
      </c>
    </row>
    <row r="56" spans="1:7" ht="75" customHeight="1" x14ac:dyDescent="0.25">
      <c r="A56" s="428">
        <v>45425</v>
      </c>
      <c r="B56" s="429">
        <v>31621</v>
      </c>
      <c r="C56" s="430" t="s">
        <v>552</v>
      </c>
      <c r="D56" s="430" t="s">
        <v>572</v>
      </c>
      <c r="E56" s="432">
        <v>-8274</v>
      </c>
      <c r="F56" s="426">
        <v>0</v>
      </c>
      <c r="G56" s="430" t="s">
        <v>554</v>
      </c>
    </row>
    <row r="57" spans="1:7" ht="75" customHeight="1" x14ac:dyDescent="0.25">
      <c r="A57" s="428">
        <v>45425</v>
      </c>
      <c r="B57" s="429">
        <v>31622</v>
      </c>
      <c r="C57" s="430" t="s">
        <v>552</v>
      </c>
      <c r="D57" s="430" t="s">
        <v>598</v>
      </c>
      <c r="E57" s="426">
        <v>3520650</v>
      </c>
      <c r="F57" s="426">
        <v>3186233.21</v>
      </c>
      <c r="G57" s="430" t="s">
        <v>599</v>
      </c>
    </row>
    <row r="58" spans="1:7" ht="75" customHeight="1" x14ac:dyDescent="0.25">
      <c r="A58" s="428">
        <v>45425</v>
      </c>
      <c r="B58" s="429">
        <v>31622</v>
      </c>
      <c r="C58" s="430" t="s">
        <v>552</v>
      </c>
      <c r="D58" s="430" t="s">
        <v>570</v>
      </c>
      <c r="E58" s="432">
        <v>-134475.12</v>
      </c>
      <c r="F58" s="426">
        <v>0</v>
      </c>
      <c r="G58" s="430" t="s">
        <v>599</v>
      </c>
    </row>
    <row r="59" spans="1:7" ht="75" customHeight="1" x14ac:dyDescent="0.25">
      <c r="A59" s="428">
        <v>45425</v>
      </c>
      <c r="B59" s="429">
        <v>31622</v>
      </c>
      <c r="C59" s="430" t="s">
        <v>552</v>
      </c>
      <c r="D59" s="430" t="s">
        <v>569</v>
      </c>
      <c r="E59" s="432">
        <v>-101042.67</v>
      </c>
      <c r="F59" s="426">
        <v>0</v>
      </c>
      <c r="G59" s="430" t="s">
        <v>599</v>
      </c>
    </row>
    <row r="60" spans="1:7" ht="57.75" customHeight="1" x14ac:dyDescent="0.25">
      <c r="A60" s="428">
        <v>45425</v>
      </c>
      <c r="B60" s="429">
        <v>31622</v>
      </c>
      <c r="C60" s="430" t="s">
        <v>552</v>
      </c>
      <c r="D60" s="430" t="s">
        <v>572</v>
      </c>
      <c r="E60" s="432">
        <v>-98899</v>
      </c>
      <c r="F60" s="426">
        <v>0</v>
      </c>
      <c r="G60" s="430" t="s">
        <v>599</v>
      </c>
    </row>
    <row r="61" spans="1:7" ht="37.5" customHeight="1" x14ac:dyDescent="0.25">
      <c r="A61" s="428">
        <v>45425</v>
      </c>
      <c r="B61" s="429">
        <v>31623</v>
      </c>
      <c r="C61" s="430" t="s">
        <v>555</v>
      </c>
      <c r="D61" s="416"/>
      <c r="E61" s="432"/>
      <c r="F61" s="426">
        <v>0</v>
      </c>
      <c r="G61" s="430" t="s">
        <v>556</v>
      </c>
    </row>
    <row r="62" spans="1:7" ht="57.75" customHeight="1" x14ac:dyDescent="0.25">
      <c r="A62" s="428">
        <v>45425</v>
      </c>
      <c r="B62" s="429">
        <v>31624</v>
      </c>
      <c r="C62" s="430" t="s">
        <v>552</v>
      </c>
      <c r="D62" s="416" t="s">
        <v>598</v>
      </c>
      <c r="E62" s="432">
        <v>72600</v>
      </c>
      <c r="F62" s="426">
        <v>68309.34</v>
      </c>
      <c r="G62" s="430" t="s">
        <v>557</v>
      </c>
    </row>
    <row r="63" spans="1:7" ht="57.75" customHeight="1" x14ac:dyDescent="0.25">
      <c r="A63" s="428">
        <v>45425</v>
      </c>
      <c r="B63" s="429">
        <v>31624</v>
      </c>
      <c r="C63" s="430" t="s">
        <v>552</v>
      </c>
      <c r="D63" s="416" t="s">
        <v>570</v>
      </c>
      <c r="E63" s="426">
        <v>-2207.04</v>
      </c>
      <c r="F63" s="427">
        <v>0</v>
      </c>
      <c r="G63" s="430" t="s">
        <v>557</v>
      </c>
    </row>
    <row r="64" spans="1:7" ht="57.75" customHeight="1" x14ac:dyDescent="0.25">
      <c r="A64" s="428">
        <v>45425</v>
      </c>
      <c r="B64" s="429">
        <v>31624</v>
      </c>
      <c r="C64" s="430" t="s">
        <v>552</v>
      </c>
      <c r="D64" s="416" t="s">
        <v>569</v>
      </c>
      <c r="E64" s="426">
        <v>-2083.62</v>
      </c>
      <c r="F64" s="427">
        <v>0</v>
      </c>
      <c r="G64" s="430" t="s">
        <v>557</v>
      </c>
    </row>
    <row r="65" spans="1:7" ht="75" customHeight="1" x14ac:dyDescent="0.25">
      <c r="A65" s="428">
        <v>45428</v>
      </c>
      <c r="B65" s="429">
        <v>31625</v>
      </c>
      <c r="C65" s="430" t="s">
        <v>552</v>
      </c>
      <c r="D65" s="416" t="s">
        <v>600</v>
      </c>
      <c r="E65" s="426">
        <v>32500</v>
      </c>
      <c r="F65" s="426">
        <v>32500</v>
      </c>
      <c r="G65" s="430" t="s">
        <v>558</v>
      </c>
    </row>
    <row r="66" spans="1:7" ht="75" customHeight="1" x14ac:dyDescent="0.25">
      <c r="A66" s="428">
        <v>45428</v>
      </c>
      <c r="B66" s="429">
        <v>31626</v>
      </c>
      <c r="C66" s="430" t="s">
        <v>552</v>
      </c>
      <c r="D66" s="416" t="s">
        <v>571</v>
      </c>
      <c r="E66" s="432">
        <v>207000</v>
      </c>
      <c r="F66" s="426">
        <v>169799.8</v>
      </c>
      <c r="G66" s="430" t="s">
        <v>559</v>
      </c>
    </row>
    <row r="67" spans="1:7" ht="75" customHeight="1" x14ac:dyDescent="0.25">
      <c r="A67" s="428">
        <v>45428</v>
      </c>
      <c r="B67" s="429">
        <v>31626</v>
      </c>
      <c r="C67" s="430" t="s">
        <v>552</v>
      </c>
      <c r="D67" s="416" t="s">
        <v>572</v>
      </c>
      <c r="E67" s="426">
        <v>-37200.199999999997</v>
      </c>
      <c r="F67" s="426">
        <v>0</v>
      </c>
      <c r="G67" s="430" t="s">
        <v>559</v>
      </c>
    </row>
    <row r="68" spans="1:7" ht="62.25" customHeight="1" x14ac:dyDescent="0.25">
      <c r="A68" s="428">
        <v>45428</v>
      </c>
      <c r="B68" s="429">
        <v>31627</v>
      </c>
      <c r="C68" s="430" t="s">
        <v>552</v>
      </c>
      <c r="D68" s="430" t="s">
        <v>601</v>
      </c>
      <c r="E68" s="426">
        <v>236800</v>
      </c>
      <c r="F68" s="426">
        <v>235402.75</v>
      </c>
      <c r="G68" s="430" t="s">
        <v>560</v>
      </c>
    </row>
    <row r="69" spans="1:7" ht="63" customHeight="1" x14ac:dyDescent="0.25">
      <c r="A69" s="428">
        <v>45428</v>
      </c>
      <c r="B69" s="429">
        <v>31627</v>
      </c>
      <c r="C69" s="430" t="s">
        <v>552</v>
      </c>
      <c r="D69" s="430" t="s">
        <v>572</v>
      </c>
      <c r="E69" s="432">
        <v>-1397.25</v>
      </c>
      <c r="F69" s="426">
        <v>0</v>
      </c>
      <c r="G69" s="430" t="s">
        <v>560</v>
      </c>
    </row>
    <row r="70" spans="1:7" ht="98.25" customHeight="1" x14ac:dyDescent="0.25">
      <c r="A70" s="428">
        <v>45434</v>
      </c>
      <c r="B70" s="429">
        <v>31628</v>
      </c>
      <c r="C70" s="430" t="s">
        <v>561</v>
      </c>
      <c r="D70" s="416" t="s">
        <v>574</v>
      </c>
      <c r="E70" s="426">
        <v>108790</v>
      </c>
      <c r="F70" s="426">
        <v>108790</v>
      </c>
      <c r="G70" s="430" t="s">
        <v>562</v>
      </c>
    </row>
    <row r="71" spans="1:7" ht="54.75" customHeight="1" x14ac:dyDescent="0.25">
      <c r="A71" s="428">
        <v>45419</v>
      </c>
      <c r="B71" s="429" t="s">
        <v>421</v>
      </c>
      <c r="C71" s="430" t="s">
        <v>537</v>
      </c>
      <c r="D71" s="416" t="s">
        <v>1001</v>
      </c>
      <c r="E71" s="426">
        <v>1638138</v>
      </c>
      <c r="F71" s="426">
        <v>1638138</v>
      </c>
      <c r="G71" s="430" t="s">
        <v>538</v>
      </c>
    </row>
    <row r="72" spans="1:7" ht="39.75" customHeight="1" x14ac:dyDescent="0.25">
      <c r="A72" s="428">
        <v>45439</v>
      </c>
      <c r="B72" s="429">
        <v>31629</v>
      </c>
      <c r="C72" s="430" t="s">
        <v>541</v>
      </c>
      <c r="D72" s="416" t="s">
        <v>574</v>
      </c>
      <c r="E72" s="426">
        <v>104092.5</v>
      </c>
      <c r="F72" s="426">
        <v>104092.5</v>
      </c>
      <c r="G72" s="430" t="s">
        <v>612</v>
      </c>
    </row>
    <row r="73" spans="1:7" ht="98.25" customHeight="1" x14ac:dyDescent="0.25">
      <c r="A73" s="428">
        <v>45440</v>
      </c>
      <c r="B73" s="429">
        <v>31630</v>
      </c>
      <c r="C73" s="430" t="s">
        <v>613</v>
      </c>
      <c r="D73" s="416" t="s">
        <v>623</v>
      </c>
      <c r="E73" s="426">
        <v>137496.45000000001</v>
      </c>
      <c r="F73" s="426">
        <v>137496.45000000001</v>
      </c>
      <c r="G73" s="430" t="s">
        <v>622</v>
      </c>
    </row>
    <row r="74" spans="1:7" ht="77.25" customHeight="1" x14ac:dyDescent="0.25">
      <c r="A74" s="428">
        <v>45440</v>
      </c>
      <c r="B74" s="429">
        <v>31631</v>
      </c>
      <c r="C74" s="430" t="s">
        <v>614</v>
      </c>
      <c r="D74" s="416" t="s">
        <v>575</v>
      </c>
      <c r="E74" s="433">
        <v>7001</v>
      </c>
      <c r="F74" s="426">
        <v>23579.599999999999</v>
      </c>
      <c r="G74" s="430" t="s">
        <v>615</v>
      </c>
    </row>
    <row r="75" spans="1:7" ht="82.5" customHeight="1" x14ac:dyDescent="0.25">
      <c r="A75" s="428">
        <v>45440</v>
      </c>
      <c r="B75" s="429">
        <v>31631</v>
      </c>
      <c r="C75" s="430" t="s">
        <v>614</v>
      </c>
      <c r="D75" s="416" t="s">
        <v>590</v>
      </c>
      <c r="E75" s="432">
        <v>1448</v>
      </c>
      <c r="F75" s="426">
        <v>0</v>
      </c>
      <c r="G75" s="430" t="s">
        <v>615</v>
      </c>
    </row>
    <row r="76" spans="1:7" ht="82.5" customHeight="1" x14ac:dyDescent="0.25">
      <c r="A76" s="428">
        <v>45440</v>
      </c>
      <c r="B76" s="429">
        <v>31631</v>
      </c>
      <c r="C76" s="430" t="s">
        <v>614</v>
      </c>
      <c r="D76" s="416" t="s">
        <v>591</v>
      </c>
      <c r="E76" s="432">
        <v>820</v>
      </c>
      <c r="F76" s="426">
        <v>0</v>
      </c>
      <c r="G76" s="430" t="s">
        <v>615</v>
      </c>
    </row>
    <row r="77" spans="1:7" ht="82.5" customHeight="1" x14ac:dyDescent="0.25">
      <c r="A77" s="428">
        <v>45440</v>
      </c>
      <c r="B77" s="429">
        <v>31631</v>
      </c>
      <c r="C77" s="430" t="s">
        <v>614</v>
      </c>
      <c r="D77" s="416" t="s">
        <v>624</v>
      </c>
      <c r="E77" s="432">
        <v>3386.6</v>
      </c>
      <c r="F77" s="426">
        <v>0</v>
      </c>
      <c r="G77" s="430" t="s">
        <v>615</v>
      </c>
    </row>
    <row r="78" spans="1:7" ht="82.5" customHeight="1" x14ac:dyDescent="0.25">
      <c r="A78" s="428">
        <v>45440</v>
      </c>
      <c r="B78" s="429">
        <v>31631</v>
      </c>
      <c r="C78" s="430" t="s">
        <v>614</v>
      </c>
      <c r="D78" s="416" t="s">
        <v>582</v>
      </c>
      <c r="E78" s="432">
        <v>255</v>
      </c>
      <c r="F78" s="426">
        <v>0</v>
      </c>
      <c r="G78" s="430" t="s">
        <v>615</v>
      </c>
    </row>
    <row r="79" spans="1:7" ht="82.5" customHeight="1" x14ac:dyDescent="0.25">
      <c r="A79" s="428">
        <v>45440</v>
      </c>
      <c r="B79" s="429">
        <v>31631</v>
      </c>
      <c r="C79" s="430" t="s">
        <v>614</v>
      </c>
      <c r="D79" s="416" t="s">
        <v>596</v>
      </c>
      <c r="E79" s="432">
        <v>230</v>
      </c>
      <c r="F79" s="426">
        <v>0</v>
      </c>
      <c r="G79" s="430" t="s">
        <v>615</v>
      </c>
    </row>
    <row r="80" spans="1:7" ht="82.5" customHeight="1" x14ac:dyDescent="0.25">
      <c r="A80" s="428">
        <v>45440</v>
      </c>
      <c r="B80" s="429">
        <v>31631</v>
      </c>
      <c r="C80" s="430" t="s">
        <v>614</v>
      </c>
      <c r="D80" s="416" t="s">
        <v>585</v>
      </c>
      <c r="E80" s="432">
        <v>521</v>
      </c>
      <c r="F80" s="426">
        <v>0</v>
      </c>
      <c r="G80" s="430" t="s">
        <v>615</v>
      </c>
    </row>
    <row r="81" spans="1:7" ht="82.5" customHeight="1" x14ac:dyDescent="0.25">
      <c r="A81" s="428">
        <v>45440</v>
      </c>
      <c r="B81" s="429">
        <v>31631</v>
      </c>
      <c r="C81" s="430" t="s">
        <v>614</v>
      </c>
      <c r="D81" s="416" t="s">
        <v>579</v>
      </c>
      <c r="E81" s="432">
        <v>2130</v>
      </c>
      <c r="F81" s="426">
        <v>0</v>
      </c>
      <c r="G81" s="430" t="s">
        <v>615</v>
      </c>
    </row>
    <row r="82" spans="1:7" ht="82.5" customHeight="1" x14ac:dyDescent="0.25">
      <c r="A82" s="428">
        <v>45440</v>
      </c>
      <c r="B82" s="429">
        <v>31631</v>
      </c>
      <c r="C82" s="430" t="s">
        <v>614</v>
      </c>
      <c r="D82" s="416" t="s">
        <v>586</v>
      </c>
      <c r="E82" s="432">
        <v>7788</v>
      </c>
      <c r="F82" s="426">
        <v>0</v>
      </c>
      <c r="G82" s="430" t="s">
        <v>615</v>
      </c>
    </row>
    <row r="83" spans="1:7" ht="39.75" customHeight="1" x14ac:dyDescent="0.25">
      <c r="A83" s="428">
        <v>45440</v>
      </c>
      <c r="B83" s="429">
        <v>31632</v>
      </c>
      <c r="C83" s="430" t="s">
        <v>616</v>
      </c>
      <c r="D83" s="416" t="s">
        <v>625</v>
      </c>
      <c r="E83" s="432">
        <v>8339.1</v>
      </c>
      <c r="F83" s="426">
        <v>30000</v>
      </c>
      <c r="G83" s="430" t="s">
        <v>617</v>
      </c>
    </row>
    <row r="84" spans="1:7" ht="68.25" customHeight="1" x14ac:dyDescent="0.25">
      <c r="A84" s="428">
        <v>45440</v>
      </c>
      <c r="B84" s="429">
        <v>31632</v>
      </c>
      <c r="C84" s="430" t="s">
        <v>616</v>
      </c>
      <c r="D84" s="416" t="s">
        <v>626</v>
      </c>
      <c r="E84" s="432">
        <v>5000</v>
      </c>
      <c r="F84" s="426">
        <v>0</v>
      </c>
      <c r="G84" s="430" t="s">
        <v>617</v>
      </c>
    </row>
    <row r="85" spans="1:7" ht="68.25" customHeight="1" x14ac:dyDescent="0.25">
      <c r="A85" s="428">
        <v>45440</v>
      </c>
      <c r="B85" s="429">
        <v>31632</v>
      </c>
      <c r="C85" s="430" t="s">
        <v>616</v>
      </c>
      <c r="D85" s="416" t="s">
        <v>627</v>
      </c>
      <c r="E85" s="432">
        <v>96</v>
      </c>
      <c r="F85" s="426">
        <v>0</v>
      </c>
      <c r="G85" s="430" t="s">
        <v>617</v>
      </c>
    </row>
    <row r="86" spans="1:7" ht="68.25" customHeight="1" x14ac:dyDescent="0.25">
      <c r="A86" s="428">
        <v>45440</v>
      </c>
      <c r="B86" s="429">
        <v>31632</v>
      </c>
      <c r="C86" s="430" t="s">
        <v>616</v>
      </c>
      <c r="D86" s="416" t="s">
        <v>592</v>
      </c>
      <c r="E86" s="432">
        <v>1591.2</v>
      </c>
      <c r="F86" s="426">
        <v>0</v>
      </c>
      <c r="G86" s="430" t="s">
        <v>617</v>
      </c>
    </row>
    <row r="87" spans="1:7" ht="68.25" customHeight="1" x14ac:dyDescent="0.25">
      <c r="A87" s="428">
        <v>45440</v>
      </c>
      <c r="B87" s="429">
        <v>31632</v>
      </c>
      <c r="C87" s="430" t="s">
        <v>616</v>
      </c>
      <c r="D87" s="416" t="s">
        <v>577</v>
      </c>
      <c r="E87" s="432">
        <v>4602</v>
      </c>
      <c r="F87" s="426">
        <v>0</v>
      </c>
      <c r="G87" s="430" t="s">
        <v>617</v>
      </c>
    </row>
    <row r="88" spans="1:7" ht="68.25" customHeight="1" x14ac:dyDescent="0.25">
      <c r="A88" s="428">
        <v>45440</v>
      </c>
      <c r="B88" s="429">
        <v>31632</v>
      </c>
      <c r="C88" s="430" t="s">
        <v>616</v>
      </c>
      <c r="D88" s="416" t="s">
        <v>578</v>
      </c>
      <c r="E88" s="432">
        <v>60</v>
      </c>
      <c r="F88" s="426">
        <v>0</v>
      </c>
      <c r="G88" s="430" t="s">
        <v>617</v>
      </c>
    </row>
    <row r="89" spans="1:7" ht="68.25" customHeight="1" x14ac:dyDescent="0.25">
      <c r="A89" s="428">
        <v>45440</v>
      </c>
      <c r="B89" s="429">
        <v>31632</v>
      </c>
      <c r="C89" s="430" t="s">
        <v>616</v>
      </c>
      <c r="D89" s="416" t="s">
        <v>593</v>
      </c>
      <c r="E89" s="432">
        <v>450</v>
      </c>
      <c r="F89" s="426">
        <v>0</v>
      </c>
      <c r="G89" s="430" t="s">
        <v>617</v>
      </c>
    </row>
    <row r="90" spans="1:7" ht="68.25" customHeight="1" x14ac:dyDescent="0.25">
      <c r="A90" s="428">
        <v>45440</v>
      </c>
      <c r="B90" s="429">
        <v>31632</v>
      </c>
      <c r="C90" s="430" t="s">
        <v>616</v>
      </c>
      <c r="D90" s="416" t="s">
        <v>587</v>
      </c>
      <c r="E90" s="432">
        <v>30</v>
      </c>
      <c r="F90" s="426">
        <v>0</v>
      </c>
      <c r="G90" s="430" t="s">
        <v>617</v>
      </c>
    </row>
    <row r="91" spans="1:7" ht="68.25" customHeight="1" x14ac:dyDescent="0.25">
      <c r="A91" s="428">
        <v>45440</v>
      </c>
      <c r="B91" s="429">
        <v>31632</v>
      </c>
      <c r="C91" s="430" t="s">
        <v>616</v>
      </c>
      <c r="D91" s="416" t="s">
        <v>580</v>
      </c>
      <c r="E91" s="432">
        <v>1790</v>
      </c>
      <c r="F91" s="426">
        <v>0</v>
      </c>
      <c r="G91" s="430" t="s">
        <v>617</v>
      </c>
    </row>
    <row r="92" spans="1:7" ht="68.25" customHeight="1" x14ac:dyDescent="0.25">
      <c r="A92" s="428">
        <v>45440</v>
      </c>
      <c r="B92" s="429">
        <v>31632</v>
      </c>
      <c r="C92" s="430" t="s">
        <v>616</v>
      </c>
      <c r="D92" s="416" t="s">
        <v>585</v>
      </c>
      <c r="E92" s="432">
        <v>2532</v>
      </c>
      <c r="F92" s="426">
        <v>0</v>
      </c>
      <c r="G92" s="430" t="s">
        <v>617</v>
      </c>
    </row>
    <row r="93" spans="1:7" ht="68.25" customHeight="1" x14ac:dyDescent="0.25">
      <c r="A93" s="428">
        <v>45440</v>
      </c>
      <c r="B93" s="429">
        <v>31632</v>
      </c>
      <c r="C93" s="430" t="s">
        <v>616</v>
      </c>
      <c r="D93" s="416" t="s">
        <v>596</v>
      </c>
      <c r="E93" s="432">
        <v>4849.7</v>
      </c>
      <c r="F93" s="426">
        <v>0</v>
      </c>
      <c r="G93" s="430" t="s">
        <v>617</v>
      </c>
    </row>
    <row r="94" spans="1:7" ht="68.25" customHeight="1" x14ac:dyDescent="0.25">
      <c r="A94" s="428">
        <v>45440</v>
      </c>
      <c r="B94" s="429">
        <v>31632</v>
      </c>
      <c r="C94" s="430" t="s">
        <v>616</v>
      </c>
      <c r="D94" s="416" t="s">
        <v>628</v>
      </c>
      <c r="E94" s="432">
        <v>660</v>
      </c>
      <c r="F94" s="426">
        <v>0</v>
      </c>
      <c r="G94" s="430" t="s">
        <v>617</v>
      </c>
    </row>
    <row r="95" spans="1:7" ht="78" customHeight="1" x14ac:dyDescent="0.25">
      <c r="A95" s="428">
        <v>45443</v>
      </c>
      <c r="B95" s="429">
        <v>31633</v>
      </c>
      <c r="C95" s="430" t="s">
        <v>618</v>
      </c>
      <c r="D95" s="416" t="s">
        <v>571</v>
      </c>
      <c r="E95" s="432">
        <v>1817850</v>
      </c>
      <c r="F95" s="426">
        <v>1472143.95</v>
      </c>
      <c r="G95" s="430" t="s">
        <v>619</v>
      </c>
    </row>
    <row r="96" spans="1:7" ht="78" customHeight="1" x14ac:dyDescent="0.25">
      <c r="A96" s="428">
        <v>45443</v>
      </c>
      <c r="B96" s="429">
        <v>31633</v>
      </c>
      <c r="C96" s="430" t="s">
        <v>618</v>
      </c>
      <c r="D96" s="416" t="s">
        <v>572</v>
      </c>
      <c r="E96" s="168">
        <v>-345706.05</v>
      </c>
      <c r="F96" s="426">
        <v>0</v>
      </c>
      <c r="G96" s="430" t="s">
        <v>619</v>
      </c>
    </row>
    <row r="97" spans="1:7" ht="63.75" customHeight="1" x14ac:dyDescent="0.25">
      <c r="A97" s="428">
        <v>45443</v>
      </c>
      <c r="B97" s="429">
        <v>31634</v>
      </c>
      <c r="C97" s="430" t="s">
        <v>620</v>
      </c>
      <c r="D97" s="416" t="s">
        <v>572</v>
      </c>
      <c r="E97" s="432">
        <v>345706.05</v>
      </c>
      <c r="F97" s="426">
        <v>345706.05</v>
      </c>
      <c r="G97" s="430" t="s">
        <v>621</v>
      </c>
    </row>
    <row r="98" spans="1:7" ht="63.75" customHeight="1" x14ac:dyDescent="0.25">
      <c r="A98" s="428">
        <v>45443</v>
      </c>
      <c r="B98" s="429" t="s">
        <v>630</v>
      </c>
      <c r="C98" s="430" t="s">
        <v>633</v>
      </c>
      <c r="D98" s="416" t="s">
        <v>632</v>
      </c>
      <c r="E98" s="432">
        <v>12868.96</v>
      </c>
      <c r="F98" s="432">
        <v>12868.96</v>
      </c>
      <c r="G98" s="430" t="s">
        <v>633</v>
      </c>
    </row>
    <row r="99" spans="1:7" ht="30" customHeight="1" thickBot="1" x14ac:dyDescent="0.3">
      <c r="C99" s="513" t="s">
        <v>452</v>
      </c>
      <c r="D99" s="209"/>
      <c r="E99" s="438">
        <f>SUM(E14:E98)</f>
        <v>10453156.589999998</v>
      </c>
      <c r="F99" s="439">
        <f>SUM(F14:F98)</f>
        <v>10453156.589999998</v>
      </c>
    </row>
    <row r="100" spans="1:7" ht="30" customHeight="1" thickTop="1" x14ac:dyDescent="0.2"/>
    <row r="102" spans="1:7" ht="30" customHeight="1" x14ac:dyDescent="0.25">
      <c r="C102" s="360" t="s">
        <v>7</v>
      </c>
      <c r="D102" s="326"/>
      <c r="E102" s="539" t="s">
        <v>8</v>
      </c>
      <c r="F102" s="539"/>
    </row>
    <row r="103" spans="1:7" ht="30" customHeight="1" x14ac:dyDescent="0.25">
      <c r="C103" s="361"/>
      <c r="D103" s="362"/>
      <c r="E103" s="348"/>
      <c r="F103" s="366"/>
    </row>
    <row r="104" spans="1:7" ht="30" customHeight="1" x14ac:dyDescent="0.25">
      <c r="C104" s="361"/>
      <c r="D104" s="362"/>
      <c r="E104" s="372"/>
      <c r="F104" s="373"/>
    </row>
    <row r="105" spans="1:7" ht="30" customHeight="1" x14ac:dyDescent="0.25">
      <c r="C105" s="445"/>
      <c r="D105" s="362"/>
      <c r="E105" s="556"/>
      <c r="F105" s="556"/>
    </row>
    <row r="106" spans="1:7" ht="23.25" customHeight="1" x14ac:dyDescent="0.25">
      <c r="C106" s="363" t="s">
        <v>457</v>
      </c>
      <c r="D106" s="364"/>
      <c r="E106" s="552" t="s">
        <v>637</v>
      </c>
      <c r="F106" s="552"/>
    </row>
    <row r="107" spans="1:7" ht="23.25" customHeight="1" x14ac:dyDescent="0.25">
      <c r="C107" s="365" t="s">
        <v>458</v>
      </c>
      <c r="D107" s="364"/>
      <c r="E107" s="553" t="s">
        <v>451</v>
      </c>
      <c r="F107" s="553"/>
    </row>
  </sheetData>
  <sortState ref="A72:G97">
    <sortCondition ref="B72:B97"/>
  </sortState>
  <mergeCells count="11">
    <mergeCell ref="E102:F102"/>
    <mergeCell ref="E106:F106"/>
    <mergeCell ref="E107:F107"/>
    <mergeCell ref="A11:G11"/>
    <mergeCell ref="A10:G10"/>
    <mergeCell ref="E105:F105"/>
    <mergeCell ref="A5:G5"/>
    <mergeCell ref="A6:G6"/>
    <mergeCell ref="A7:G7"/>
    <mergeCell ref="A8:G8"/>
    <mergeCell ref="A9:G9"/>
  </mergeCells>
  <pageMargins left="0.25" right="0.25" top="0.75" bottom="0.75" header="0.3" footer="0.3"/>
  <pageSetup scale="5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I72"/>
  <sheetViews>
    <sheetView zoomScale="69" zoomScaleNormal="69" zoomScalePageLayoutView="68" workbookViewId="0">
      <selection activeCell="E68" sqref="E68"/>
    </sheetView>
  </sheetViews>
  <sheetFormatPr baseColWidth="10" defaultColWidth="35.28515625" defaultRowHeight="38.25" customHeight="1" x14ac:dyDescent="0.2"/>
  <cols>
    <col min="1" max="1" width="21.5703125" style="166" customWidth="1"/>
    <col min="2" max="2" width="29.5703125" style="166" customWidth="1"/>
    <col min="3" max="3" width="54.85546875" style="166" customWidth="1"/>
    <col min="4" max="4" width="22" style="167" customWidth="1"/>
    <col min="5" max="5" width="19" style="18" customWidth="1"/>
    <col min="6" max="6" width="28.28515625" style="18" customWidth="1"/>
    <col min="7" max="7" width="72.7109375" style="18" customWidth="1"/>
    <col min="8" max="11" width="35.28515625" style="23"/>
    <col min="12" max="16384" width="35.28515625" style="61"/>
  </cols>
  <sheetData>
    <row r="1" spans="1:243" ht="24" customHeight="1" x14ac:dyDescent="0.2">
      <c r="A1" s="203"/>
      <c r="C1" s="61"/>
    </row>
    <row r="2" spans="1:243" ht="24" customHeight="1" x14ac:dyDescent="0.2">
      <c r="B2" s="190"/>
      <c r="D2" s="35"/>
      <c r="E2" s="30"/>
      <c r="F2" s="23"/>
      <c r="G2" s="61"/>
    </row>
    <row r="3" spans="1:243" ht="24" customHeight="1" x14ac:dyDescent="0.2">
      <c r="B3" s="190"/>
      <c r="D3" s="35"/>
      <c r="E3" s="30"/>
      <c r="F3" s="23"/>
      <c r="G3" s="61"/>
    </row>
    <row r="4" spans="1:243" ht="24" customHeight="1" x14ac:dyDescent="0.2">
      <c r="B4" s="190"/>
      <c r="D4" s="35"/>
      <c r="E4" s="30"/>
      <c r="F4" s="23"/>
      <c r="G4" s="61"/>
    </row>
    <row r="5" spans="1:243" ht="24.75" customHeight="1" x14ac:dyDescent="0.25">
      <c r="A5" s="559" t="s">
        <v>9</v>
      </c>
      <c r="B5" s="559"/>
      <c r="C5" s="559"/>
      <c r="D5" s="559"/>
      <c r="E5" s="559"/>
      <c r="F5" s="559"/>
      <c r="G5" s="559"/>
    </row>
    <row r="6" spans="1:243" ht="24.75" customHeight="1" x14ac:dyDescent="0.3">
      <c r="A6" s="560" t="s">
        <v>10</v>
      </c>
      <c r="B6" s="560"/>
      <c r="C6" s="560"/>
      <c r="D6" s="560"/>
      <c r="E6" s="560"/>
      <c r="F6" s="560"/>
      <c r="G6" s="560"/>
    </row>
    <row r="7" spans="1:243" ht="24.75" customHeight="1" x14ac:dyDescent="0.3">
      <c r="A7" s="557" t="s">
        <v>11</v>
      </c>
      <c r="B7" s="557"/>
      <c r="C7" s="557"/>
      <c r="D7" s="557"/>
      <c r="E7" s="557"/>
      <c r="F7" s="557"/>
      <c r="G7" s="557"/>
    </row>
    <row r="8" spans="1:243" ht="24.75" customHeight="1" x14ac:dyDescent="0.25">
      <c r="A8" s="551" t="s">
        <v>12</v>
      </c>
      <c r="B8" s="551"/>
      <c r="C8" s="551"/>
      <c r="D8" s="551"/>
      <c r="E8" s="551"/>
      <c r="F8" s="551"/>
      <c r="G8" s="551"/>
    </row>
    <row r="9" spans="1:243" ht="24.75" customHeight="1" x14ac:dyDescent="0.3">
      <c r="A9" s="557" t="s">
        <v>409</v>
      </c>
      <c r="B9" s="557"/>
      <c r="C9" s="557"/>
      <c r="D9" s="557"/>
      <c r="E9" s="557"/>
      <c r="F9" s="557"/>
      <c r="G9" s="557"/>
    </row>
    <row r="10" spans="1:243" ht="24.75" customHeight="1" x14ac:dyDescent="0.25">
      <c r="A10" s="551" t="s">
        <v>13</v>
      </c>
      <c r="B10" s="551"/>
      <c r="C10" s="551"/>
      <c r="D10" s="551"/>
      <c r="E10" s="551"/>
      <c r="F10" s="551"/>
      <c r="G10" s="551"/>
      <c r="H10" s="558"/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  <c r="AG10" s="558"/>
      <c r="AH10" s="558"/>
      <c r="AI10" s="558"/>
      <c r="AJ10" s="558"/>
      <c r="AK10" s="558"/>
      <c r="AL10" s="558"/>
      <c r="AM10" s="558"/>
      <c r="AN10" s="558"/>
      <c r="AO10" s="558"/>
      <c r="AP10" s="558"/>
      <c r="AQ10" s="558"/>
      <c r="AR10" s="558"/>
      <c r="AS10" s="558"/>
      <c r="AT10" s="558"/>
      <c r="AU10" s="558"/>
      <c r="AV10" s="558"/>
      <c r="AW10" s="558"/>
      <c r="AX10" s="558"/>
      <c r="AY10" s="558"/>
      <c r="AZ10" s="558"/>
      <c r="BA10" s="558"/>
      <c r="BB10" s="558"/>
      <c r="BC10" s="558"/>
      <c r="BD10" s="558"/>
      <c r="BE10" s="558"/>
      <c r="BF10" s="558"/>
      <c r="BG10" s="558"/>
      <c r="BH10" s="558"/>
      <c r="BI10" s="558"/>
      <c r="BJ10" s="558"/>
      <c r="BK10" s="558"/>
      <c r="BL10" s="558"/>
      <c r="BM10" s="558"/>
      <c r="BN10" s="558"/>
      <c r="BO10" s="558"/>
      <c r="BP10" s="558"/>
      <c r="BQ10" s="558"/>
      <c r="BR10" s="558"/>
      <c r="BS10" s="558"/>
      <c r="BT10" s="558"/>
      <c r="BU10" s="558"/>
      <c r="BV10" s="558"/>
      <c r="BW10" s="558"/>
      <c r="BX10" s="558"/>
      <c r="BY10" s="558"/>
      <c r="BZ10" s="558"/>
      <c r="CA10" s="558"/>
      <c r="CB10" s="558"/>
      <c r="CC10" s="558"/>
      <c r="CD10" s="558"/>
      <c r="CE10" s="558"/>
      <c r="CF10" s="558"/>
      <c r="CG10" s="558"/>
      <c r="CH10" s="558"/>
      <c r="CI10" s="558"/>
      <c r="CJ10" s="558"/>
      <c r="CK10" s="558"/>
      <c r="CL10" s="558"/>
      <c r="CM10" s="558"/>
      <c r="CN10" s="558"/>
      <c r="CO10" s="558"/>
      <c r="CP10" s="558"/>
      <c r="CQ10" s="558"/>
      <c r="CR10" s="558"/>
      <c r="CS10" s="558"/>
      <c r="CT10" s="558"/>
      <c r="CU10" s="558"/>
      <c r="CV10" s="558"/>
      <c r="CW10" s="558"/>
      <c r="CX10" s="558"/>
      <c r="CY10" s="558"/>
      <c r="CZ10" s="558"/>
      <c r="DA10" s="558"/>
      <c r="DB10" s="558"/>
      <c r="DC10" s="558"/>
      <c r="DD10" s="558"/>
      <c r="DE10" s="558"/>
      <c r="DF10" s="558"/>
      <c r="DG10" s="558"/>
      <c r="DH10" s="558"/>
      <c r="DI10" s="558"/>
      <c r="DJ10" s="558"/>
      <c r="DK10" s="558"/>
      <c r="DL10" s="558"/>
      <c r="DM10" s="558"/>
      <c r="DN10" s="558"/>
      <c r="DO10" s="558"/>
      <c r="DP10" s="558"/>
      <c r="DQ10" s="558"/>
      <c r="DR10" s="558"/>
      <c r="DS10" s="558"/>
      <c r="DT10" s="558"/>
      <c r="DU10" s="558"/>
      <c r="DV10" s="558"/>
      <c r="DW10" s="558"/>
      <c r="DX10" s="558"/>
      <c r="DY10" s="558"/>
      <c r="DZ10" s="558"/>
      <c r="EA10" s="558"/>
      <c r="EB10" s="558"/>
      <c r="EC10" s="558"/>
      <c r="ED10" s="558"/>
      <c r="EE10" s="558"/>
      <c r="EF10" s="558"/>
      <c r="EG10" s="558"/>
      <c r="EH10" s="558"/>
      <c r="EI10" s="558"/>
      <c r="EJ10" s="558"/>
      <c r="EK10" s="558"/>
      <c r="EL10" s="558"/>
      <c r="EM10" s="558"/>
      <c r="EN10" s="558"/>
      <c r="EO10" s="558"/>
      <c r="EP10" s="558"/>
      <c r="EQ10" s="558"/>
      <c r="ER10" s="558"/>
      <c r="ES10" s="558"/>
      <c r="ET10" s="558"/>
      <c r="EU10" s="558"/>
      <c r="EV10" s="558"/>
      <c r="EW10" s="558"/>
      <c r="EX10" s="558"/>
      <c r="EY10" s="558"/>
      <c r="EZ10" s="558"/>
      <c r="FA10" s="558"/>
      <c r="FB10" s="558"/>
      <c r="FC10" s="558"/>
      <c r="FD10" s="558"/>
      <c r="FE10" s="558"/>
      <c r="FF10" s="558"/>
      <c r="FG10" s="558"/>
      <c r="FH10" s="558"/>
      <c r="FI10" s="558"/>
      <c r="FJ10" s="558"/>
      <c r="FK10" s="558"/>
      <c r="FL10" s="558"/>
      <c r="FM10" s="558"/>
      <c r="FN10" s="558"/>
      <c r="FO10" s="558"/>
      <c r="FP10" s="558"/>
      <c r="FQ10" s="558"/>
      <c r="FR10" s="558"/>
      <c r="FS10" s="558"/>
      <c r="FT10" s="558"/>
      <c r="FU10" s="558"/>
      <c r="FV10" s="558"/>
      <c r="FW10" s="558"/>
      <c r="FX10" s="558"/>
      <c r="FY10" s="558"/>
      <c r="FZ10" s="558"/>
      <c r="GA10" s="558"/>
      <c r="GB10" s="558"/>
      <c r="GC10" s="558"/>
      <c r="GD10" s="558"/>
      <c r="GE10" s="558"/>
      <c r="GF10" s="558"/>
      <c r="GG10" s="558"/>
      <c r="GH10" s="558"/>
      <c r="GI10" s="558"/>
      <c r="GJ10" s="558"/>
      <c r="GK10" s="558"/>
      <c r="GL10" s="558"/>
      <c r="GM10" s="558"/>
      <c r="GN10" s="558"/>
      <c r="GO10" s="558"/>
      <c r="GP10" s="558"/>
      <c r="GQ10" s="558"/>
      <c r="GR10" s="558"/>
      <c r="GS10" s="558"/>
      <c r="GT10" s="558"/>
      <c r="GU10" s="558"/>
      <c r="GV10" s="558"/>
      <c r="GW10" s="558"/>
      <c r="GX10" s="558"/>
      <c r="GY10" s="558"/>
      <c r="GZ10" s="558"/>
      <c r="HA10" s="558"/>
      <c r="HB10" s="558"/>
      <c r="HC10" s="558"/>
      <c r="HD10" s="558"/>
      <c r="HE10" s="558"/>
      <c r="HF10" s="558"/>
      <c r="HG10" s="558"/>
      <c r="HH10" s="558"/>
      <c r="HI10" s="558"/>
      <c r="HJ10" s="558"/>
      <c r="HK10" s="558"/>
      <c r="HL10" s="558"/>
      <c r="HM10" s="558"/>
      <c r="HN10" s="558"/>
      <c r="HO10" s="558"/>
      <c r="HP10" s="558"/>
      <c r="HQ10" s="558"/>
      <c r="HR10" s="558"/>
      <c r="HS10" s="558"/>
      <c r="HT10" s="558"/>
      <c r="HU10" s="558"/>
      <c r="HV10" s="558"/>
      <c r="HW10" s="558"/>
      <c r="HX10" s="558"/>
      <c r="HY10" s="558"/>
      <c r="HZ10" s="558"/>
      <c r="IA10" s="558"/>
      <c r="IB10" s="558"/>
      <c r="IC10" s="558"/>
      <c r="ID10" s="558"/>
      <c r="IE10" s="558"/>
      <c r="IF10" s="558"/>
      <c r="IG10" s="558"/>
      <c r="IH10" s="558"/>
      <c r="II10" s="558"/>
    </row>
    <row r="11" spans="1:243" ht="24.75" customHeight="1" x14ac:dyDescent="0.25">
      <c r="A11" s="555" t="s">
        <v>429</v>
      </c>
      <c r="B11" s="555"/>
      <c r="C11" s="555" t="s">
        <v>428</v>
      </c>
      <c r="D11" s="555"/>
      <c r="E11" s="555"/>
      <c r="F11" s="555"/>
      <c r="G11" s="555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</row>
    <row r="12" spans="1:243" ht="24.75" customHeight="1" x14ac:dyDescent="0.25">
      <c r="A12" s="554" t="s">
        <v>531</v>
      </c>
      <c r="B12" s="554"/>
      <c r="C12" s="554"/>
      <c r="D12" s="554"/>
      <c r="E12" s="554"/>
      <c r="F12" s="554"/>
      <c r="G12" s="554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</row>
    <row r="13" spans="1:243" ht="26.25" customHeight="1" x14ac:dyDescent="0.2">
      <c r="A13" s="191"/>
      <c r="B13" s="191"/>
      <c r="C13" s="191"/>
      <c r="D13" s="98"/>
      <c r="E13" s="98"/>
      <c r="F13" s="35"/>
      <c r="G13" s="165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</row>
    <row r="14" spans="1:243" ht="38.25" customHeight="1" thickBot="1" x14ac:dyDescent="0.3">
      <c r="A14" s="233" t="s">
        <v>393</v>
      </c>
      <c r="B14" s="475" t="s">
        <v>46</v>
      </c>
      <c r="C14" s="233" t="s">
        <v>2</v>
      </c>
      <c r="D14" s="234" t="s">
        <v>401</v>
      </c>
      <c r="E14" s="234" t="s">
        <v>392</v>
      </c>
      <c r="F14" s="234" t="s">
        <v>402</v>
      </c>
      <c r="G14" s="233" t="s">
        <v>3</v>
      </c>
      <c r="H14" s="61"/>
      <c r="I14" s="61"/>
      <c r="J14" s="61"/>
      <c r="K14" s="61"/>
    </row>
    <row r="15" spans="1:243" ht="23.25" customHeight="1" x14ac:dyDescent="0.25">
      <c r="A15" s="290"/>
      <c r="B15" s="476"/>
      <c r="C15" s="291"/>
      <c r="D15" s="561" t="s">
        <v>456</v>
      </c>
      <c r="E15" s="562"/>
      <c r="F15" s="472">
        <v>3468623.07</v>
      </c>
      <c r="G15" s="471" t="s">
        <v>462</v>
      </c>
      <c r="H15" s="61"/>
      <c r="I15" s="61"/>
      <c r="J15" s="61"/>
      <c r="K15" s="61"/>
    </row>
    <row r="16" spans="1:243" ht="28.5" customHeight="1" x14ac:dyDescent="0.2">
      <c r="A16" s="246">
        <v>45413</v>
      </c>
      <c r="B16" s="247" t="s">
        <v>934</v>
      </c>
      <c r="C16" s="147" t="s">
        <v>935</v>
      </c>
      <c r="D16" s="256">
        <v>1605</v>
      </c>
      <c r="E16" s="256">
        <v>0</v>
      </c>
      <c r="F16" s="474">
        <f>F15+D16-E16</f>
        <v>3470228.07</v>
      </c>
      <c r="G16" s="244" t="s">
        <v>936</v>
      </c>
      <c r="H16" s="61"/>
      <c r="I16" s="61"/>
      <c r="J16" s="61"/>
      <c r="K16" s="61"/>
    </row>
    <row r="17" spans="1:11" ht="28.5" customHeight="1" x14ac:dyDescent="0.2">
      <c r="A17" s="246">
        <v>45413</v>
      </c>
      <c r="B17" s="247" t="s">
        <v>937</v>
      </c>
      <c r="C17" s="147" t="s">
        <v>639</v>
      </c>
      <c r="D17" s="256">
        <v>400</v>
      </c>
      <c r="E17" s="256">
        <v>0</v>
      </c>
      <c r="F17" s="474">
        <f t="shared" ref="F17:F59" si="0">F16+D17-E17</f>
        <v>3470628.07</v>
      </c>
      <c r="G17" s="244" t="s">
        <v>639</v>
      </c>
      <c r="H17" s="61"/>
      <c r="I17" s="61"/>
      <c r="J17" s="61"/>
      <c r="K17" s="61"/>
    </row>
    <row r="18" spans="1:11" ht="28.5" customHeight="1" x14ac:dyDescent="0.2">
      <c r="A18" s="246">
        <v>45414</v>
      </c>
      <c r="B18" s="247" t="s">
        <v>938</v>
      </c>
      <c r="C18" s="147" t="s">
        <v>639</v>
      </c>
      <c r="D18" s="256">
        <v>700</v>
      </c>
      <c r="E18" s="256">
        <v>0</v>
      </c>
      <c r="F18" s="474">
        <f t="shared" si="0"/>
        <v>3471328.07</v>
      </c>
      <c r="G18" s="147" t="s">
        <v>639</v>
      </c>
      <c r="H18" s="61"/>
      <c r="I18" s="61"/>
      <c r="J18" s="61"/>
      <c r="K18" s="61"/>
    </row>
    <row r="19" spans="1:11" ht="28.5" customHeight="1" x14ac:dyDescent="0.2">
      <c r="A19" s="246">
        <v>45415</v>
      </c>
      <c r="B19" s="247" t="s">
        <v>939</v>
      </c>
      <c r="C19" s="147" t="s">
        <v>639</v>
      </c>
      <c r="D19" s="256">
        <v>5000</v>
      </c>
      <c r="E19" s="256">
        <v>0</v>
      </c>
      <c r="F19" s="474">
        <f t="shared" si="0"/>
        <v>3476328.07</v>
      </c>
      <c r="G19" s="148" t="s">
        <v>940</v>
      </c>
      <c r="H19" s="61"/>
      <c r="I19" s="61"/>
      <c r="J19" s="61"/>
      <c r="K19" s="61"/>
    </row>
    <row r="20" spans="1:11" ht="54" customHeight="1" x14ac:dyDescent="0.2">
      <c r="A20" s="246">
        <v>45418</v>
      </c>
      <c r="B20" s="247">
        <v>15975</v>
      </c>
      <c r="C20" s="147" t="s">
        <v>563</v>
      </c>
      <c r="D20" s="256">
        <v>0</v>
      </c>
      <c r="E20" s="256">
        <v>3661</v>
      </c>
      <c r="F20" s="474">
        <f t="shared" si="0"/>
        <v>3472667.07</v>
      </c>
      <c r="G20" s="244" t="s">
        <v>603</v>
      </c>
      <c r="H20" s="61"/>
      <c r="I20" s="61"/>
      <c r="J20" s="61"/>
      <c r="K20" s="61"/>
    </row>
    <row r="21" spans="1:11" ht="35.25" customHeight="1" x14ac:dyDescent="0.2">
      <c r="A21" s="246">
        <v>45418</v>
      </c>
      <c r="B21" s="247" t="s">
        <v>941</v>
      </c>
      <c r="C21" s="147" t="s">
        <v>942</v>
      </c>
      <c r="D21" s="256">
        <v>2005</v>
      </c>
      <c r="E21" s="256">
        <v>0</v>
      </c>
      <c r="F21" s="474">
        <f t="shared" si="0"/>
        <v>3474672.07</v>
      </c>
      <c r="G21" s="244" t="s">
        <v>943</v>
      </c>
      <c r="H21" s="61"/>
      <c r="I21" s="61"/>
      <c r="J21" s="61"/>
      <c r="K21" s="61"/>
    </row>
    <row r="22" spans="1:11" ht="35.25" customHeight="1" x14ac:dyDescent="0.2">
      <c r="A22" s="246">
        <v>45418</v>
      </c>
      <c r="B22" s="247" t="s">
        <v>944</v>
      </c>
      <c r="C22" s="147" t="s">
        <v>639</v>
      </c>
      <c r="D22" s="256">
        <v>1550</v>
      </c>
      <c r="E22" s="256">
        <v>0</v>
      </c>
      <c r="F22" s="474">
        <f t="shared" si="0"/>
        <v>3476222.07</v>
      </c>
      <c r="G22" s="243" t="s">
        <v>639</v>
      </c>
      <c r="H22" s="61"/>
      <c r="I22" s="61"/>
      <c r="J22" s="61"/>
      <c r="K22" s="61"/>
    </row>
    <row r="23" spans="1:11" ht="35.25" customHeight="1" x14ac:dyDescent="0.2">
      <c r="A23" s="246">
        <v>45419</v>
      </c>
      <c r="B23" s="247" t="s">
        <v>945</v>
      </c>
      <c r="C23" s="147" t="s">
        <v>946</v>
      </c>
      <c r="D23" s="256">
        <v>1960</v>
      </c>
      <c r="E23" s="256">
        <v>0</v>
      </c>
      <c r="F23" s="474">
        <f t="shared" si="0"/>
        <v>3478182.07</v>
      </c>
      <c r="G23" s="244" t="s">
        <v>946</v>
      </c>
      <c r="H23" s="61"/>
      <c r="I23" s="61"/>
      <c r="J23" s="61"/>
      <c r="K23" s="61"/>
    </row>
    <row r="24" spans="1:11" ht="35.25" customHeight="1" x14ac:dyDescent="0.2">
      <c r="A24" s="246">
        <v>45419</v>
      </c>
      <c r="B24" s="247" t="s">
        <v>947</v>
      </c>
      <c r="C24" s="147" t="s">
        <v>942</v>
      </c>
      <c r="D24" s="256">
        <v>100</v>
      </c>
      <c r="E24" s="256">
        <v>0</v>
      </c>
      <c r="F24" s="474">
        <f t="shared" si="0"/>
        <v>3478282.07</v>
      </c>
      <c r="G24" s="244" t="s">
        <v>942</v>
      </c>
      <c r="H24" s="61"/>
      <c r="I24" s="61"/>
      <c r="J24" s="61"/>
      <c r="K24" s="61"/>
    </row>
    <row r="25" spans="1:11" ht="35.25" customHeight="1" x14ac:dyDescent="0.2">
      <c r="A25" s="246">
        <v>45419</v>
      </c>
      <c r="B25" s="247" t="s">
        <v>948</v>
      </c>
      <c r="C25" s="147" t="s">
        <v>639</v>
      </c>
      <c r="D25" s="256">
        <v>400</v>
      </c>
      <c r="E25" s="256">
        <v>0</v>
      </c>
      <c r="F25" s="474">
        <f t="shared" si="0"/>
        <v>3478682.07</v>
      </c>
      <c r="G25" s="244" t="s">
        <v>639</v>
      </c>
      <c r="H25" s="61"/>
      <c r="I25" s="61"/>
      <c r="J25" s="61"/>
      <c r="K25" s="61"/>
    </row>
    <row r="26" spans="1:11" ht="35.25" customHeight="1" x14ac:dyDescent="0.2">
      <c r="A26" s="244">
        <v>45419</v>
      </c>
      <c r="B26" s="477" t="s">
        <v>421</v>
      </c>
      <c r="C26" s="243" t="s">
        <v>537</v>
      </c>
      <c r="D26" s="256">
        <v>0</v>
      </c>
      <c r="E26" s="91">
        <v>1982102.8</v>
      </c>
      <c r="F26" s="474">
        <f t="shared" si="0"/>
        <v>1496579.2699999998</v>
      </c>
      <c r="G26" s="243" t="s">
        <v>538</v>
      </c>
      <c r="H26" s="61"/>
      <c r="I26" s="61"/>
      <c r="J26" s="61"/>
      <c r="K26" s="61"/>
    </row>
    <row r="27" spans="1:11" ht="35.25" customHeight="1" x14ac:dyDescent="0.2">
      <c r="A27" s="244">
        <v>45422</v>
      </c>
      <c r="B27" s="477" t="s">
        <v>949</v>
      </c>
      <c r="C27" s="243" t="s">
        <v>639</v>
      </c>
      <c r="D27" s="91">
        <v>1250</v>
      </c>
      <c r="E27" s="256">
        <v>0</v>
      </c>
      <c r="F27" s="474">
        <f t="shared" si="0"/>
        <v>1497829.2699999998</v>
      </c>
      <c r="G27" s="243" t="s">
        <v>639</v>
      </c>
      <c r="H27" s="61"/>
      <c r="I27" s="61"/>
      <c r="J27" s="61"/>
      <c r="K27" s="61"/>
    </row>
    <row r="28" spans="1:11" ht="35.25" customHeight="1" x14ac:dyDescent="0.2">
      <c r="A28" s="244">
        <v>45420</v>
      </c>
      <c r="B28" s="477" t="s">
        <v>950</v>
      </c>
      <c r="C28" s="243" t="s">
        <v>639</v>
      </c>
      <c r="D28" s="91">
        <v>1000</v>
      </c>
      <c r="E28" s="256">
        <v>0</v>
      </c>
      <c r="F28" s="474">
        <f t="shared" si="0"/>
        <v>1498829.2699999998</v>
      </c>
      <c r="G28" s="243" t="s">
        <v>639</v>
      </c>
      <c r="H28" s="61"/>
      <c r="I28" s="61"/>
      <c r="J28" s="61"/>
      <c r="K28" s="61"/>
    </row>
    <row r="29" spans="1:11" ht="35.25" customHeight="1" x14ac:dyDescent="0.2">
      <c r="A29" s="244">
        <v>45422</v>
      </c>
      <c r="B29" s="477" t="s">
        <v>951</v>
      </c>
      <c r="C29" s="243" t="s">
        <v>942</v>
      </c>
      <c r="D29" s="91">
        <v>315</v>
      </c>
      <c r="E29" s="256">
        <v>0</v>
      </c>
      <c r="F29" s="474">
        <f t="shared" si="0"/>
        <v>1499144.2699999998</v>
      </c>
      <c r="G29" s="243" t="s">
        <v>639</v>
      </c>
      <c r="H29" s="61"/>
      <c r="I29" s="61"/>
      <c r="J29" s="61"/>
      <c r="K29" s="61"/>
    </row>
    <row r="30" spans="1:11" ht="57" customHeight="1" x14ac:dyDescent="0.2">
      <c r="A30" s="244">
        <v>45422</v>
      </c>
      <c r="B30" s="477">
        <v>15976</v>
      </c>
      <c r="C30" s="243" t="s">
        <v>426</v>
      </c>
      <c r="D30" s="256">
        <v>0</v>
      </c>
      <c r="E30" s="91">
        <v>7975</v>
      </c>
      <c r="F30" s="474">
        <f t="shared" si="0"/>
        <v>1491169.2699999998</v>
      </c>
      <c r="G30" s="243" t="s">
        <v>604</v>
      </c>
      <c r="H30" s="61"/>
      <c r="I30" s="61"/>
      <c r="J30" s="61"/>
      <c r="K30" s="61"/>
    </row>
    <row r="31" spans="1:11" ht="35.25" customHeight="1" x14ac:dyDescent="0.2">
      <c r="A31" s="244">
        <v>45425</v>
      </c>
      <c r="B31" s="477" t="s">
        <v>952</v>
      </c>
      <c r="C31" s="243" t="s">
        <v>639</v>
      </c>
      <c r="D31" s="91">
        <v>375</v>
      </c>
      <c r="E31" s="256">
        <v>0</v>
      </c>
      <c r="F31" s="474">
        <f t="shared" si="0"/>
        <v>1491544.2699999998</v>
      </c>
      <c r="G31" s="243" t="s">
        <v>639</v>
      </c>
      <c r="H31" s="61"/>
      <c r="I31" s="61"/>
      <c r="J31" s="61"/>
      <c r="K31" s="61"/>
    </row>
    <row r="32" spans="1:11" ht="35.25" customHeight="1" x14ac:dyDescent="0.2">
      <c r="A32" s="244">
        <v>45425</v>
      </c>
      <c r="B32" s="477" t="s">
        <v>953</v>
      </c>
      <c r="C32" s="243" t="s">
        <v>639</v>
      </c>
      <c r="D32" s="91">
        <v>13250</v>
      </c>
      <c r="E32" s="256">
        <v>0</v>
      </c>
      <c r="F32" s="474">
        <f t="shared" si="0"/>
        <v>1504794.2699999998</v>
      </c>
      <c r="G32" s="243" t="s">
        <v>639</v>
      </c>
      <c r="H32" s="61"/>
      <c r="I32" s="61"/>
      <c r="J32" s="61"/>
      <c r="K32" s="61"/>
    </row>
    <row r="33" spans="1:11" ht="35.25" customHeight="1" x14ac:dyDescent="0.2">
      <c r="A33" s="244">
        <v>45426</v>
      </c>
      <c r="B33" s="477" t="s">
        <v>954</v>
      </c>
      <c r="C33" s="243" t="s">
        <v>639</v>
      </c>
      <c r="D33" s="91">
        <v>1505</v>
      </c>
      <c r="E33" s="256">
        <v>0</v>
      </c>
      <c r="F33" s="474">
        <f t="shared" si="0"/>
        <v>1506299.2699999998</v>
      </c>
      <c r="G33" s="243" t="s">
        <v>639</v>
      </c>
      <c r="H33" s="61"/>
      <c r="I33" s="61"/>
      <c r="J33" s="61"/>
      <c r="K33" s="61"/>
    </row>
    <row r="34" spans="1:11" ht="35.25" customHeight="1" x14ac:dyDescent="0.2">
      <c r="A34" s="244">
        <v>45426</v>
      </c>
      <c r="B34" s="477" t="s">
        <v>955</v>
      </c>
      <c r="C34" s="243" t="s">
        <v>639</v>
      </c>
      <c r="D34" s="91">
        <v>2500</v>
      </c>
      <c r="E34" s="256">
        <v>0</v>
      </c>
      <c r="F34" s="474">
        <f t="shared" si="0"/>
        <v>1508799.2699999998</v>
      </c>
      <c r="G34" s="243" t="s">
        <v>639</v>
      </c>
      <c r="H34" s="61"/>
      <c r="I34" s="61"/>
      <c r="J34" s="61"/>
      <c r="K34" s="61"/>
    </row>
    <row r="35" spans="1:11" ht="35.25" customHeight="1" x14ac:dyDescent="0.2">
      <c r="A35" s="244">
        <v>45426</v>
      </c>
      <c r="B35" s="477" t="s">
        <v>956</v>
      </c>
      <c r="C35" s="243" t="s">
        <v>957</v>
      </c>
      <c r="D35" s="91">
        <v>3890</v>
      </c>
      <c r="E35" s="256">
        <v>0</v>
      </c>
      <c r="F35" s="474">
        <f t="shared" si="0"/>
        <v>1512689.2699999998</v>
      </c>
      <c r="G35" s="243" t="s">
        <v>957</v>
      </c>
      <c r="H35" s="61"/>
      <c r="I35" s="61"/>
      <c r="J35" s="61"/>
      <c r="K35" s="61"/>
    </row>
    <row r="36" spans="1:11" ht="35.25" customHeight="1" x14ac:dyDescent="0.2">
      <c r="A36" s="244">
        <v>45427</v>
      </c>
      <c r="B36" s="247">
        <v>15977</v>
      </c>
      <c r="C36" s="147" t="s">
        <v>564</v>
      </c>
      <c r="D36" s="256">
        <v>0</v>
      </c>
      <c r="E36" s="256">
        <v>0</v>
      </c>
      <c r="F36" s="474">
        <f t="shared" si="0"/>
        <v>1512689.2699999998</v>
      </c>
      <c r="G36" s="244" t="s">
        <v>605</v>
      </c>
      <c r="H36" s="61"/>
      <c r="I36" s="61"/>
      <c r="J36" s="61"/>
      <c r="K36" s="61"/>
    </row>
    <row r="37" spans="1:11" ht="63.75" customHeight="1" x14ac:dyDescent="0.2">
      <c r="A37" s="244">
        <v>45427</v>
      </c>
      <c r="B37" s="247">
        <v>15978</v>
      </c>
      <c r="C37" s="243" t="s">
        <v>565</v>
      </c>
      <c r="D37" s="256">
        <v>0</v>
      </c>
      <c r="E37" s="91">
        <v>2828</v>
      </c>
      <c r="F37" s="474">
        <f t="shared" si="0"/>
        <v>1509861.2699999998</v>
      </c>
      <c r="G37" s="244" t="s">
        <v>606</v>
      </c>
      <c r="H37" s="61"/>
      <c r="I37" s="61"/>
      <c r="J37" s="61"/>
      <c r="K37" s="61"/>
    </row>
    <row r="38" spans="1:11" ht="35.25" customHeight="1" x14ac:dyDescent="0.2">
      <c r="A38" s="244">
        <v>45427</v>
      </c>
      <c r="B38" s="247" t="s">
        <v>958</v>
      </c>
      <c r="C38" s="243" t="s">
        <v>959</v>
      </c>
      <c r="D38" s="256">
        <v>2400</v>
      </c>
      <c r="E38" s="256">
        <v>0</v>
      </c>
      <c r="F38" s="474">
        <f t="shared" si="0"/>
        <v>1512261.2699999998</v>
      </c>
      <c r="G38" s="243" t="s">
        <v>639</v>
      </c>
      <c r="H38" s="61"/>
      <c r="I38" s="61"/>
      <c r="J38" s="61"/>
      <c r="K38" s="61"/>
    </row>
    <row r="39" spans="1:11" ht="35.25" customHeight="1" x14ac:dyDescent="0.2">
      <c r="A39" s="244">
        <v>45427</v>
      </c>
      <c r="B39" s="247" t="s">
        <v>960</v>
      </c>
      <c r="C39" s="243" t="s">
        <v>639</v>
      </c>
      <c r="D39" s="256">
        <v>2500</v>
      </c>
      <c r="E39" s="256">
        <v>0</v>
      </c>
      <c r="F39" s="474">
        <f t="shared" si="0"/>
        <v>1514761.2699999998</v>
      </c>
      <c r="G39" s="243" t="s">
        <v>639</v>
      </c>
      <c r="H39" s="61"/>
      <c r="I39" s="61"/>
      <c r="J39" s="61"/>
      <c r="K39" s="61"/>
    </row>
    <row r="40" spans="1:11" ht="35.25" customHeight="1" x14ac:dyDescent="0.2">
      <c r="A40" s="244">
        <v>45428</v>
      </c>
      <c r="B40" s="247" t="s">
        <v>961</v>
      </c>
      <c r="C40" s="243" t="s">
        <v>639</v>
      </c>
      <c r="D40" s="256">
        <v>1250</v>
      </c>
      <c r="E40" s="256">
        <v>0</v>
      </c>
      <c r="F40" s="474">
        <f t="shared" si="0"/>
        <v>1516011.2699999998</v>
      </c>
      <c r="G40" s="243" t="s">
        <v>639</v>
      </c>
      <c r="H40" s="61"/>
      <c r="I40" s="61"/>
      <c r="J40" s="61"/>
      <c r="K40" s="61"/>
    </row>
    <row r="41" spans="1:11" ht="35.25" customHeight="1" x14ac:dyDescent="0.2">
      <c r="A41" s="244">
        <v>45429</v>
      </c>
      <c r="B41" s="247" t="s">
        <v>962</v>
      </c>
      <c r="C41" s="243" t="s">
        <v>639</v>
      </c>
      <c r="D41" s="256">
        <v>1650</v>
      </c>
      <c r="E41" s="256">
        <v>0</v>
      </c>
      <c r="F41" s="474">
        <f t="shared" si="0"/>
        <v>1517661.2699999998</v>
      </c>
      <c r="G41" s="243" t="s">
        <v>639</v>
      </c>
      <c r="H41" s="61"/>
      <c r="I41" s="61"/>
      <c r="J41" s="61"/>
      <c r="K41" s="61"/>
    </row>
    <row r="42" spans="1:11" ht="35.25" customHeight="1" x14ac:dyDescent="0.2">
      <c r="A42" s="244">
        <v>45429</v>
      </c>
      <c r="B42" s="247" t="s">
        <v>963</v>
      </c>
      <c r="C42" s="243" t="s">
        <v>942</v>
      </c>
      <c r="D42" s="256">
        <v>4505</v>
      </c>
      <c r="E42" s="256">
        <v>0</v>
      </c>
      <c r="F42" s="474">
        <f t="shared" si="0"/>
        <v>1522166.2699999998</v>
      </c>
      <c r="G42" s="244" t="s">
        <v>964</v>
      </c>
      <c r="H42" s="61"/>
      <c r="I42" s="61"/>
      <c r="J42" s="61"/>
      <c r="K42" s="61"/>
    </row>
    <row r="43" spans="1:11" ht="35.25" customHeight="1" x14ac:dyDescent="0.2">
      <c r="A43" s="244">
        <v>45429</v>
      </c>
      <c r="B43" s="247" t="s">
        <v>965</v>
      </c>
      <c r="C43" s="243" t="s">
        <v>942</v>
      </c>
      <c r="D43" s="256">
        <v>1795</v>
      </c>
      <c r="E43" s="256">
        <v>0</v>
      </c>
      <c r="F43" s="474">
        <f t="shared" si="0"/>
        <v>1523961.2699999998</v>
      </c>
      <c r="G43" s="244" t="s">
        <v>966</v>
      </c>
      <c r="H43" s="61"/>
      <c r="I43" s="61"/>
      <c r="J43" s="61"/>
      <c r="K43" s="61"/>
    </row>
    <row r="44" spans="1:11" ht="35.25" customHeight="1" x14ac:dyDescent="0.2">
      <c r="A44" s="244">
        <v>45432</v>
      </c>
      <c r="B44" s="247" t="s">
        <v>967</v>
      </c>
      <c r="C44" s="243" t="s">
        <v>968</v>
      </c>
      <c r="D44" s="256">
        <v>1100</v>
      </c>
      <c r="E44" s="256">
        <v>0</v>
      </c>
      <c r="F44" s="474">
        <f t="shared" si="0"/>
        <v>1525061.2699999998</v>
      </c>
      <c r="G44" s="244" t="s">
        <v>969</v>
      </c>
      <c r="H44" s="61"/>
      <c r="I44" s="61"/>
      <c r="J44" s="61"/>
      <c r="K44" s="61"/>
    </row>
    <row r="45" spans="1:11" ht="35.25" customHeight="1" x14ac:dyDescent="0.2">
      <c r="A45" s="244">
        <v>45434</v>
      </c>
      <c r="B45" s="247" t="s">
        <v>970</v>
      </c>
      <c r="C45" s="243" t="s">
        <v>639</v>
      </c>
      <c r="D45" s="256">
        <v>1250</v>
      </c>
      <c r="E45" s="256">
        <v>0</v>
      </c>
      <c r="F45" s="474">
        <f t="shared" si="0"/>
        <v>1526311.2699999998</v>
      </c>
      <c r="G45" s="243" t="s">
        <v>639</v>
      </c>
      <c r="H45" s="61"/>
      <c r="I45" s="61"/>
      <c r="J45" s="61"/>
      <c r="K45" s="61"/>
    </row>
    <row r="46" spans="1:11" ht="35.25" customHeight="1" x14ac:dyDescent="0.2">
      <c r="A46" s="244">
        <v>45434</v>
      </c>
      <c r="B46" s="247" t="s">
        <v>971</v>
      </c>
      <c r="C46" s="243" t="s">
        <v>639</v>
      </c>
      <c r="D46" s="256">
        <v>1695</v>
      </c>
      <c r="E46" s="256">
        <v>0</v>
      </c>
      <c r="F46" s="474">
        <f t="shared" si="0"/>
        <v>1528006.2699999998</v>
      </c>
      <c r="G46" s="243" t="s">
        <v>639</v>
      </c>
      <c r="H46" s="61"/>
      <c r="I46" s="61"/>
      <c r="J46" s="61"/>
      <c r="K46" s="61"/>
    </row>
    <row r="47" spans="1:11" ht="35.25" customHeight="1" x14ac:dyDescent="0.2">
      <c r="A47" s="244">
        <v>45434</v>
      </c>
      <c r="B47" s="247" t="s">
        <v>972</v>
      </c>
      <c r="C47" s="243" t="s">
        <v>639</v>
      </c>
      <c r="D47" s="256">
        <v>610</v>
      </c>
      <c r="E47" s="256">
        <v>0</v>
      </c>
      <c r="F47" s="474">
        <f t="shared" si="0"/>
        <v>1528616.2699999998</v>
      </c>
      <c r="G47" s="243" t="s">
        <v>639</v>
      </c>
      <c r="H47" s="61"/>
      <c r="I47" s="61"/>
      <c r="J47" s="61"/>
      <c r="K47" s="61"/>
    </row>
    <row r="48" spans="1:11" ht="35.25" customHeight="1" x14ac:dyDescent="0.2">
      <c r="A48" s="244">
        <v>45435</v>
      </c>
      <c r="B48" s="247" t="s">
        <v>973</v>
      </c>
      <c r="C48" s="243" t="s">
        <v>942</v>
      </c>
      <c r="D48" s="256">
        <v>875</v>
      </c>
      <c r="E48" s="256">
        <v>0</v>
      </c>
      <c r="F48" s="474">
        <f t="shared" si="0"/>
        <v>1529491.2699999998</v>
      </c>
      <c r="G48" s="244" t="s">
        <v>974</v>
      </c>
      <c r="H48" s="61"/>
      <c r="I48" s="61"/>
      <c r="J48" s="61"/>
      <c r="K48" s="61"/>
    </row>
    <row r="49" spans="1:11" ht="39.75" customHeight="1" x14ac:dyDescent="0.2">
      <c r="A49" s="244">
        <v>45435</v>
      </c>
      <c r="B49" s="247" t="s">
        <v>975</v>
      </c>
      <c r="C49" s="243" t="s">
        <v>957</v>
      </c>
      <c r="D49" s="256">
        <v>1160</v>
      </c>
      <c r="E49" s="256">
        <v>0</v>
      </c>
      <c r="F49" s="474">
        <f t="shared" si="0"/>
        <v>1530651.2699999998</v>
      </c>
      <c r="G49" s="244" t="s">
        <v>976</v>
      </c>
      <c r="H49" s="61"/>
      <c r="I49" s="61"/>
      <c r="J49" s="61"/>
      <c r="K49" s="61"/>
    </row>
    <row r="50" spans="1:11" ht="35.25" customHeight="1" x14ac:dyDescent="0.2">
      <c r="A50" s="244">
        <v>45435</v>
      </c>
      <c r="B50" s="247" t="s">
        <v>977</v>
      </c>
      <c r="C50" s="243" t="s">
        <v>978</v>
      </c>
      <c r="D50" s="256">
        <v>845</v>
      </c>
      <c r="E50" s="256">
        <v>0</v>
      </c>
      <c r="F50" s="474">
        <f t="shared" si="0"/>
        <v>1531496.2699999998</v>
      </c>
      <c r="G50" s="244" t="s">
        <v>979</v>
      </c>
      <c r="H50" s="61"/>
      <c r="I50" s="61"/>
      <c r="J50" s="61"/>
      <c r="K50" s="61"/>
    </row>
    <row r="51" spans="1:11" ht="35.25" customHeight="1" x14ac:dyDescent="0.2">
      <c r="A51" s="244">
        <v>45435</v>
      </c>
      <c r="B51" s="247" t="s">
        <v>980</v>
      </c>
      <c r="C51" s="243" t="s">
        <v>981</v>
      </c>
      <c r="D51" s="256">
        <v>6475</v>
      </c>
      <c r="E51" s="256">
        <v>0</v>
      </c>
      <c r="F51" s="474">
        <f t="shared" si="0"/>
        <v>1537971.2699999998</v>
      </c>
      <c r="G51" s="244" t="s">
        <v>982</v>
      </c>
      <c r="H51" s="61"/>
      <c r="I51" s="61"/>
      <c r="J51" s="61"/>
      <c r="K51" s="61"/>
    </row>
    <row r="52" spans="1:11" ht="35.25" customHeight="1" x14ac:dyDescent="0.2">
      <c r="A52" s="244">
        <v>45435</v>
      </c>
      <c r="B52" s="247" t="s">
        <v>983</v>
      </c>
      <c r="C52" s="243" t="s">
        <v>984</v>
      </c>
      <c r="D52" s="256">
        <v>605</v>
      </c>
      <c r="E52" s="256">
        <v>0</v>
      </c>
      <c r="F52" s="474">
        <f t="shared" si="0"/>
        <v>1538576.2699999998</v>
      </c>
      <c r="G52" s="244" t="s">
        <v>985</v>
      </c>
      <c r="H52" s="61"/>
      <c r="I52" s="61"/>
      <c r="J52" s="61"/>
      <c r="K52" s="61"/>
    </row>
    <row r="53" spans="1:11" ht="35.25" customHeight="1" x14ac:dyDescent="0.2">
      <c r="A53" s="244">
        <v>45435</v>
      </c>
      <c r="B53" s="247" t="s">
        <v>986</v>
      </c>
      <c r="C53" s="243" t="s">
        <v>987</v>
      </c>
      <c r="D53" s="256">
        <v>500</v>
      </c>
      <c r="E53" s="256">
        <v>0</v>
      </c>
      <c r="F53" s="474">
        <f t="shared" si="0"/>
        <v>1539076.2699999998</v>
      </c>
      <c r="G53" s="244" t="s">
        <v>988</v>
      </c>
      <c r="H53" s="61"/>
      <c r="I53" s="61"/>
      <c r="J53" s="61"/>
      <c r="K53" s="61"/>
    </row>
    <row r="54" spans="1:11" ht="84" customHeight="1" x14ac:dyDescent="0.2">
      <c r="A54" s="244">
        <v>45436</v>
      </c>
      <c r="B54" s="247">
        <v>15979</v>
      </c>
      <c r="C54" s="243" t="s">
        <v>607</v>
      </c>
      <c r="D54" s="256">
        <v>0</v>
      </c>
      <c r="E54" s="91">
        <v>2160</v>
      </c>
      <c r="F54" s="474">
        <f t="shared" si="0"/>
        <v>1536916.2699999998</v>
      </c>
      <c r="G54" s="244" t="s">
        <v>608</v>
      </c>
    </row>
    <row r="55" spans="1:11" ht="30.75" customHeight="1" x14ac:dyDescent="0.2">
      <c r="A55" s="244">
        <v>45436</v>
      </c>
      <c r="B55" s="247" t="s">
        <v>989</v>
      </c>
      <c r="C55" s="243" t="s">
        <v>639</v>
      </c>
      <c r="D55" s="256">
        <v>100</v>
      </c>
      <c r="E55" s="256">
        <v>0</v>
      </c>
      <c r="F55" s="474">
        <f t="shared" si="0"/>
        <v>1537016.2699999998</v>
      </c>
      <c r="G55" s="243" t="s">
        <v>639</v>
      </c>
    </row>
    <row r="56" spans="1:11" ht="30" customHeight="1" x14ac:dyDescent="0.2">
      <c r="A56" s="244">
        <v>45436</v>
      </c>
      <c r="B56" s="247" t="s">
        <v>990</v>
      </c>
      <c r="C56" s="243" t="s">
        <v>639</v>
      </c>
      <c r="D56" s="256">
        <v>50</v>
      </c>
      <c r="E56" s="256">
        <v>0</v>
      </c>
      <c r="F56" s="474">
        <f t="shared" si="0"/>
        <v>1537066.2699999998</v>
      </c>
      <c r="G56" s="243" t="s">
        <v>639</v>
      </c>
    </row>
    <row r="57" spans="1:11" ht="24.75" customHeight="1" x14ac:dyDescent="0.2">
      <c r="A57" s="244">
        <v>45441</v>
      </c>
      <c r="B57" s="247" t="s">
        <v>991</v>
      </c>
      <c r="C57" s="243" t="s">
        <v>639</v>
      </c>
      <c r="D57" s="256">
        <v>800</v>
      </c>
      <c r="E57" s="256">
        <v>0</v>
      </c>
      <c r="F57" s="474">
        <f t="shared" si="0"/>
        <v>1537866.2699999998</v>
      </c>
      <c r="G57" s="243" t="s">
        <v>639</v>
      </c>
    </row>
    <row r="58" spans="1:11" ht="24.75" customHeight="1" x14ac:dyDescent="0.2">
      <c r="A58" s="244">
        <v>45443</v>
      </c>
      <c r="B58" s="247" t="s">
        <v>992</v>
      </c>
      <c r="C58" s="243" t="s">
        <v>639</v>
      </c>
      <c r="D58" s="256">
        <v>1250</v>
      </c>
      <c r="E58" s="256">
        <v>0</v>
      </c>
      <c r="F58" s="474">
        <f t="shared" si="0"/>
        <v>1539116.2699999998</v>
      </c>
      <c r="G58" s="243" t="s">
        <v>639</v>
      </c>
    </row>
    <row r="59" spans="1:11" ht="24.75" customHeight="1" thickBot="1" x14ac:dyDescent="0.25">
      <c r="A59" s="244">
        <v>45443</v>
      </c>
      <c r="B59" s="146" t="s">
        <v>421</v>
      </c>
      <c r="C59" s="147" t="s">
        <v>924</v>
      </c>
      <c r="D59" s="292"/>
      <c r="E59" s="292">
        <v>4160.1099999999997</v>
      </c>
      <c r="F59" s="474">
        <f t="shared" si="0"/>
        <v>1534956.1599999997</v>
      </c>
      <c r="G59" s="147" t="s">
        <v>993</v>
      </c>
    </row>
    <row r="60" spans="1:11" ht="39.75" customHeight="1" thickBot="1" x14ac:dyDescent="0.3">
      <c r="A60" s="333"/>
      <c r="B60" s="334"/>
      <c r="C60" s="335" t="s">
        <v>928</v>
      </c>
      <c r="D60" s="486">
        <v>0</v>
      </c>
      <c r="E60" s="486">
        <v>0</v>
      </c>
      <c r="F60" s="340">
        <f>F59</f>
        <v>1534956.1599999997</v>
      </c>
      <c r="G60" s="335" t="s">
        <v>928</v>
      </c>
    </row>
    <row r="61" spans="1:11" ht="27.75" customHeight="1" thickTop="1" thickBot="1" x14ac:dyDescent="0.3">
      <c r="A61" s="246"/>
      <c r="B61" s="247"/>
      <c r="C61" s="473" t="s">
        <v>452</v>
      </c>
      <c r="D61" s="485">
        <f>SUM(D16:D60)</f>
        <v>69220</v>
      </c>
      <c r="E61" s="485">
        <f>SUM(E16:E60)</f>
        <v>2002886.9100000001</v>
      </c>
      <c r="F61" s="339"/>
      <c r="G61" s="147"/>
    </row>
    <row r="62" spans="1:11" ht="27.75" customHeight="1" thickTop="1" x14ac:dyDescent="0.25">
      <c r="A62" s="341"/>
      <c r="B62" s="342"/>
      <c r="C62" s="343"/>
      <c r="D62" s="344"/>
      <c r="E62" s="344"/>
      <c r="F62" s="345"/>
      <c r="G62" s="346"/>
    </row>
    <row r="63" spans="1:11" ht="27.75" customHeight="1" x14ac:dyDescent="0.25">
      <c r="A63" s="320"/>
      <c r="B63" s="478" t="s">
        <v>7</v>
      </c>
      <c r="D63" s="94"/>
      <c r="E63" s="95"/>
      <c r="F63" s="336" t="s">
        <v>8</v>
      </c>
      <c r="G63" s="321"/>
    </row>
    <row r="64" spans="1:11" ht="27.75" customHeight="1" x14ac:dyDescent="0.25">
      <c r="B64" s="169"/>
      <c r="D64" s="3"/>
      <c r="E64" s="95"/>
      <c r="F64" s="332"/>
    </row>
    <row r="65" spans="2:6" ht="27.75" customHeight="1" x14ac:dyDescent="0.25">
      <c r="B65" s="169"/>
      <c r="D65" s="3"/>
      <c r="E65" s="95"/>
      <c r="F65" s="332"/>
    </row>
    <row r="66" spans="2:6" ht="27.75" customHeight="1" thickBot="1" x14ac:dyDescent="0.3">
      <c r="B66" s="170"/>
      <c r="D66" s="87"/>
      <c r="E66" s="95"/>
      <c r="F66" s="482"/>
    </row>
    <row r="67" spans="2:6" ht="27.75" customHeight="1" x14ac:dyDescent="0.25">
      <c r="B67" s="479" t="s">
        <v>346</v>
      </c>
      <c r="D67" s="337"/>
      <c r="E67" s="95"/>
      <c r="F67" s="481" t="s">
        <v>637</v>
      </c>
    </row>
    <row r="68" spans="2:6" ht="18.75" customHeight="1" x14ac:dyDescent="0.25">
      <c r="B68" s="478" t="s">
        <v>458</v>
      </c>
      <c r="D68" s="338"/>
      <c r="E68" s="95"/>
      <c r="F68" s="480" t="s">
        <v>451</v>
      </c>
    </row>
    <row r="69" spans="2:6" ht="27.75" customHeight="1" x14ac:dyDescent="0.2"/>
    <row r="70" spans="2:6" ht="27.75" customHeight="1" x14ac:dyDescent="0.2"/>
    <row r="71" spans="2:6" ht="27.75" customHeight="1" x14ac:dyDescent="0.2"/>
    <row r="72" spans="2:6" ht="27.75" customHeight="1" x14ac:dyDescent="0.2"/>
  </sheetData>
  <mergeCells count="39">
    <mergeCell ref="D15:E15"/>
    <mergeCell ref="CN10:CU10"/>
    <mergeCell ref="CV10:DC10"/>
    <mergeCell ref="DD10:DK10"/>
    <mergeCell ref="DL10:DS10"/>
    <mergeCell ref="H10:K10"/>
    <mergeCell ref="A10:G10"/>
    <mergeCell ref="BP10:BW10"/>
    <mergeCell ref="BX10:CE10"/>
    <mergeCell ref="CF10:CM10"/>
    <mergeCell ref="L10:S10"/>
    <mergeCell ref="T10:AA10"/>
    <mergeCell ref="AB10:AI10"/>
    <mergeCell ref="AJ10:AQ10"/>
    <mergeCell ref="AR10:AY10"/>
    <mergeCell ref="AZ10:BG10"/>
    <mergeCell ref="DT10:EA10"/>
    <mergeCell ref="EB10:EI10"/>
    <mergeCell ref="EJ10:EQ10"/>
    <mergeCell ref="ER10:EY10"/>
    <mergeCell ref="EZ10:FG10"/>
    <mergeCell ref="FH10:FO10"/>
    <mergeCell ref="HL10:HS10"/>
    <mergeCell ref="HT10:IA10"/>
    <mergeCell ref="IB10:II10"/>
    <mergeCell ref="FP10:FW10"/>
    <mergeCell ref="FX10:GE10"/>
    <mergeCell ref="GF10:GM10"/>
    <mergeCell ref="GN10:GU10"/>
    <mergeCell ref="GV10:HC10"/>
    <mergeCell ref="HD10:HK10"/>
    <mergeCell ref="A12:G12"/>
    <mergeCell ref="A11:G11"/>
    <mergeCell ref="A9:G9"/>
    <mergeCell ref="BH10:BO10"/>
    <mergeCell ref="A5:G5"/>
    <mergeCell ref="A6:G6"/>
    <mergeCell ref="A7:G7"/>
    <mergeCell ref="A8:G8"/>
  </mergeCells>
  <pageMargins left="0.35433070866141736" right="0.19685039370078741" top="0.55118110236220474" bottom="0.19685039370078741" header="0.35433070866141736" footer="0"/>
  <pageSetup scale="54" fitToHeight="0" orientation="landscape" r:id="rId1"/>
  <headerFooter alignWithMargins="0"/>
  <ignoredErrors>
    <ignoredError sqref="B16:B58" numberStoredAsText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4:EG41"/>
  <sheetViews>
    <sheetView topLeftCell="C1" zoomScaleNormal="100" workbookViewId="0">
      <selection activeCell="G17" sqref="G17"/>
    </sheetView>
  </sheetViews>
  <sheetFormatPr baseColWidth="10" defaultColWidth="11.42578125" defaultRowHeight="12.75" x14ac:dyDescent="0.2"/>
  <cols>
    <col min="1" max="1" width="12.7109375" style="7" customWidth="1"/>
    <col min="2" max="2" width="15.42578125" style="6" customWidth="1"/>
    <col min="3" max="3" width="21.5703125" style="7" customWidth="1"/>
    <col min="4" max="4" width="19.28515625" style="7" customWidth="1"/>
    <col min="5" max="5" width="14.85546875" style="7" customWidth="1"/>
    <col min="6" max="6" width="16.7109375" style="7" customWidth="1"/>
    <col min="7" max="7" width="13.28515625" style="7" customWidth="1"/>
    <col min="8" max="16384" width="11.42578125" style="7"/>
  </cols>
  <sheetData>
    <row r="4" spans="1:137" s="4" customFormat="1" ht="14.25" x14ac:dyDescent="0.2">
      <c r="B4" s="39"/>
      <c r="C4" s="12"/>
      <c r="D4" s="19"/>
    </row>
    <row r="5" spans="1:137" s="4" customFormat="1" ht="14.25" x14ac:dyDescent="0.2">
      <c r="B5" s="39"/>
      <c r="C5" s="12"/>
      <c r="D5" s="19"/>
    </row>
    <row r="6" spans="1:137" s="15" customFormat="1" ht="15" x14ac:dyDescent="0.25">
      <c r="B6" s="40"/>
      <c r="C6" s="34"/>
      <c r="D6" s="42"/>
    </row>
    <row r="7" spans="1:137" s="15" customFormat="1" ht="20.100000000000001" customHeight="1" x14ac:dyDescent="0.2">
      <c r="A7" s="514" t="s">
        <v>9</v>
      </c>
      <c r="B7" s="514"/>
      <c r="C7" s="514"/>
      <c r="D7" s="514"/>
      <c r="E7" s="514"/>
    </row>
    <row r="8" spans="1:137" s="16" customFormat="1" ht="20.100000000000001" customHeight="1" x14ac:dyDescent="0.3">
      <c r="A8" s="515" t="s">
        <v>10</v>
      </c>
      <c r="B8" s="515"/>
      <c r="C8" s="515"/>
      <c r="D8" s="515"/>
      <c r="E8" s="515"/>
    </row>
    <row r="9" spans="1:137" s="16" customFormat="1" ht="20.100000000000001" customHeight="1" x14ac:dyDescent="0.3">
      <c r="A9" s="569" t="s">
        <v>11</v>
      </c>
      <c r="B9" s="569"/>
      <c r="C9" s="569"/>
      <c r="D9" s="569"/>
      <c r="E9" s="569"/>
    </row>
    <row r="10" spans="1:137" s="16" customFormat="1" ht="20.100000000000001" customHeight="1" x14ac:dyDescent="0.3">
      <c r="A10" s="515" t="s">
        <v>12</v>
      </c>
      <c r="B10" s="515"/>
      <c r="C10" s="515"/>
      <c r="D10" s="515"/>
      <c r="E10" s="515"/>
    </row>
    <row r="11" spans="1:137" s="5" customFormat="1" ht="20.100000000000001" customHeight="1" x14ac:dyDescent="0.25">
      <c r="A11" s="570" t="s">
        <v>13</v>
      </c>
      <c r="B11" s="570"/>
      <c r="C11" s="570"/>
      <c r="D11" s="570"/>
      <c r="E11" s="570"/>
      <c r="F11" s="25"/>
      <c r="G11" s="25"/>
      <c r="H11" s="25"/>
      <c r="I11" s="25"/>
      <c r="J11" s="515"/>
      <c r="K11" s="515"/>
      <c r="L11" s="515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5"/>
      <c r="Z11" s="515"/>
      <c r="AA11" s="515"/>
      <c r="AB11" s="515"/>
      <c r="AC11" s="515"/>
      <c r="AD11" s="515"/>
      <c r="AE11" s="515"/>
      <c r="AF11" s="515"/>
      <c r="AG11" s="515"/>
      <c r="AH11" s="515"/>
      <c r="AI11" s="515"/>
      <c r="AJ11" s="515"/>
      <c r="AK11" s="515"/>
      <c r="AL11" s="515"/>
      <c r="AM11" s="515"/>
      <c r="AN11" s="515"/>
      <c r="AO11" s="515"/>
      <c r="AP11" s="515"/>
      <c r="AQ11" s="515"/>
      <c r="AR11" s="515"/>
      <c r="AS11" s="515"/>
      <c r="AT11" s="515"/>
      <c r="AU11" s="515"/>
      <c r="AV11" s="515"/>
      <c r="AW11" s="515"/>
      <c r="AX11" s="515"/>
      <c r="AY11" s="515"/>
      <c r="AZ11" s="515"/>
      <c r="BA11" s="515"/>
      <c r="BB11" s="515"/>
      <c r="BC11" s="515"/>
      <c r="BD11" s="515"/>
      <c r="BE11" s="515"/>
      <c r="BF11" s="515"/>
      <c r="BG11" s="515"/>
      <c r="BH11" s="515"/>
      <c r="BI11" s="515"/>
      <c r="BJ11" s="515"/>
      <c r="BK11" s="515"/>
      <c r="BL11" s="515"/>
      <c r="BM11" s="515"/>
      <c r="BN11" s="515"/>
      <c r="BO11" s="515"/>
      <c r="BP11" s="515"/>
      <c r="BQ11" s="515"/>
      <c r="BR11" s="515"/>
      <c r="BS11" s="515"/>
      <c r="BT11" s="515"/>
      <c r="BU11" s="515"/>
      <c r="BV11" s="515"/>
      <c r="BW11" s="515"/>
      <c r="BX11" s="515"/>
      <c r="BY11" s="515"/>
      <c r="BZ11" s="515"/>
      <c r="CA11" s="515"/>
      <c r="CB11" s="515"/>
      <c r="CC11" s="515"/>
      <c r="CD11" s="515"/>
      <c r="CE11" s="515"/>
      <c r="CF11" s="515"/>
      <c r="CG11" s="515"/>
      <c r="CH11" s="515"/>
      <c r="CI11" s="515"/>
      <c r="CJ11" s="515"/>
      <c r="CK11" s="515"/>
      <c r="CL11" s="515"/>
      <c r="CM11" s="515"/>
      <c r="CN11" s="515"/>
      <c r="CO11" s="515"/>
      <c r="CP11" s="515"/>
      <c r="CQ11" s="515"/>
      <c r="CR11" s="515"/>
      <c r="CS11" s="515"/>
      <c r="CT11" s="515"/>
      <c r="CU11" s="515"/>
      <c r="CV11" s="515"/>
      <c r="CW11" s="515"/>
      <c r="CX11" s="515"/>
      <c r="CY11" s="515"/>
      <c r="CZ11" s="515"/>
      <c r="DA11" s="515"/>
      <c r="DB11" s="515"/>
      <c r="DC11" s="515"/>
      <c r="DD11" s="515"/>
      <c r="DE11" s="515"/>
      <c r="DF11" s="515"/>
      <c r="DG11" s="515"/>
      <c r="DH11" s="515"/>
      <c r="DI11" s="515"/>
      <c r="DJ11" s="515"/>
      <c r="DK11" s="515"/>
      <c r="DL11" s="515"/>
      <c r="DM11" s="515"/>
      <c r="DN11" s="515"/>
      <c r="DO11" s="515"/>
      <c r="DP11" s="515"/>
      <c r="DQ11" s="515"/>
      <c r="DR11" s="515"/>
      <c r="DS11" s="515"/>
      <c r="DT11" s="515"/>
      <c r="DU11" s="515"/>
      <c r="DV11" s="515"/>
      <c r="DW11" s="515"/>
      <c r="DX11" s="515"/>
      <c r="DY11" s="515"/>
      <c r="DZ11" s="515"/>
      <c r="EA11" s="515"/>
      <c r="EB11" s="515"/>
      <c r="EC11" s="515"/>
      <c r="ED11" s="515"/>
      <c r="EE11" s="515"/>
      <c r="EF11" s="515"/>
      <c r="EG11" s="515"/>
    </row>
    <row r="12" spans="1:137" s="5" customFormat="1" ht="20.100000000000001" customHeight="1" x14ac:dyDescent="0.25">
      <c r="A12" s="515" t="s">
        <v>610</v>
      </c>
      <c r="B12" s="515"/>
      <c r="C12" s="515"/>
      <c r="D12" s="515"/>
      <c r="E12" s="515"/>
      <c r="F12" s="25"/>
      <c r="G12" s="25"/>
      <c r="H12" s="25"/>
      <c r="I12" s="25"/>
      <c r="J12" s="515"/>
      <c r="K12" s="515"/>
      <c r="L12" s="515"/>
      <c r="M12" s="515"/>
      <c r="N12" s="515"/>
      <c r="O12" s="515"/>
      <c r="P12" s="515"/>
      <c r="Q12" s="515"/>
      <c r="R12" s="515"/>
      <c r="S12" s="515"/>
      <c r="T12" s="515"/>
      <c r="U12" s="515"/>
      <c r="V12" s="515"/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515"/>
      <c r="AK12" s="515"/>
      <c r="AL12" s="515"/>
      <c r="AM12" s="515"/>
      <c r="AN12" s="515"/>
      <c r="AO12" s="515"/>
      <c r="AP12" s="515"/>
      <c r="AQ12" s="515"/>
      <c r="AR12" s="515"/>
      <c r="AS12" s="515"/>
      <c r="AT12" s="515"/>
      <c r="AU12" s="515"/>
      <c r="AV12" s="515"/>
      <c r="AW12" s="515"/>
      <c r="AX12" s="515"/>
      <c r="AY12" s="515"/>
      <c r="AZ12" s="515"/>
      <c r="BA12" s="515"/>
      <c r="BB12" s="515"/>
      <c r="BC12" s="515"/>
      <c r="BD12" s="515"/>
      <c r="BE12" s="515"/>
      <c r="BF12" s="515"/>
      <c r="BG12" s="515"/>
      <c r="BH12" s="515"/>
      <c r="BI12" s="515"/>
      <c r="BJ12" s="515"/>
      <c r="BK12" s="515"/>
      <c r="BL12" s="515"/>
      <c r="BM12" s="515"/>
      <c r="BN12" s="515"/>
      <c r="BO12" s="515"/>
      <c r="BP12" s="515"/>
      <c r="BQ12" s="515"/>
      <c r="BR12" s="515"/>
      <c r="BS12" s="515"/>
      <c r="BT12" s="515"/>
      <c r="BU12" s="515"/>
      <c r="BV12" s="515"/>
      <c r="BW12" s="515"/>
      <c r="BX12" s="515"/>
      <c r="BY12" s="515"/>
      <c r="BZ12" s="515"/>
      <c r="CA12" s="515"/>
      <c r="CB12" s="515"/>
      <c r="CC12" s="515"/>
      <c r="CD12" s="515"/>
      <c r="CE12" s="515"/>
      <c r="CF12" s="515"/>
      <c r="CG12" s="515"/>
      <c r="CH12" s="515"/>
      <c r="CI12" s="515"/>
      <c r="CJ12" s="515"/>
      <c r="CK12" s="515"/>
      <c r="CL12" s="515"/>
      <c r="CM12" s="515"/>
      <c r="CN12" s="515"/>
      <c r="CO12" s="515"/>
      <c r="CP12" s="515"/>
      <c r="CQ12" s="515"/>
      <c r="CR12" s="515"/>
      <c r="CS12" s="515"/>
      <c r="CT12" s="515"/>
      <c r="CU12" s="515"/>
      <c r="CV12" s="515"/>
      <c r="CW12" s="515"/>
      <c r="CX12" s="515"/>
      <c r="CY12" s="515"/>
      <c r="CZ12" s="515"/>
      <c r="DA12" s="515"/>
      <c r="DB12" s="515"/>
      <c r="DC12" s="515"/>
      <c r="DD12" s="515"/>
      <c r="DE12" s="515"/>
      <c r="DF12" s="515"/>
      <c r="DG12" s="515"/>
      <c r="DH12" s="515"/>
      <c r="DI12" s="515"/>
      <c r="DJ12" s="515"/>
      <c r="DK12" s="515"/>
      <c r="DL12" s="515"/>
      <c r="DM12" s="515"/>
      <c r="DN12" s="515"/>
      <c r="DO12" s="515"/>
      <c r="DP12" s="515"/>
      <c r="DQ12" s="515"/>
      <c r="DR12" s="515"/>
      <c r="DS12" s="515"/>
      <c r="DT12" s="515"/>
      <c r="DU12" s="515"/>
      <c r="DV12" s="515"/>
      <c r="DW12" s="515"/>
      <c r="DX12" s="515"/>
      <c r="DY12" s="515"/>
      <c r="DZ12" s="515"/>
      <c r="EA12" s="515"/>
      <c r="EB12" s="515"/>
      <c r="EC12" s="515"/>
      <c r="ED12" s="515"/>
      <c r="EE12" s="515"/>
      <c r="EF12" s="515"/>
      <c r="EG12" s="515"/>
    </row>
    <row r="13" spans="1:137" s="5" customFormat="1" ht="18" x14ac:dyDescent="0.25">
      <c r="B13" s="9"/>
      <c r="C13" s="9"/>
      <c r="D13" s="9"/>
      <c r="E13" s="9"/>
      <c r="F13" s="25"/>
      <c r="G13" s="25"/>
      <c r="H13" s="25"/>
      <c r="I13" s="25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</row>
    <row r="14" spans="1:137" s="5" customFormat="1" ht="18" x14ac:dyDescent="0.25">
      <c r="B14" s="8"/>
      <c r="C14" s="8"/>
      <c r="D14" s="8"/>
      <c r="E14" s="24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</row>
    <row r="15" spans="1:137" ht="22.5" customHeight="1" x14ac:dyDescent="0.2">
      <c r="C15" s="161" t="s">
        <v>14</v>
      </c>
      <c r="D15" s="70" t="s">
        <v>15</v>
      </c>
      <c r="E15" s="52"/>
      <c r="F15" s="38"/>
      <c r="G15" s="98"/>
    </row>
    <row r="16" spans="1:137" ht="24" customHeight="1" x14ac:dyDescent="0.25">
      <c r="A16" s="44"/>
      <c r="B16" s="45"/>
      <c r="C16" s="92" t="s">
        <v>528</v>
      </c>
      <c r="D16" s="164">
        <v>8377</v>
      </c>
      <c r="E16" s="56"/>
      <c r="F16" s="38"/>
      <c r="G16" s="98"/>
    </row>
    <row r="17" spans="1:7" ht="24" customHeight="1" x14ac:dyDescent="0.25">
      <c r="A17" s="44"/>
      <c r="B17" s="45"/>
      <c r="C17" s="92" t="s">
        <v>602</v>
      </c>
      <c r="D17" s="164">
        <v>8247</v>
      </c>
      <c r="E17" s="56"/>
      <c r="F17" s="38"/>
      <c r="G17" s="98"/>
    </row>
    <row r="18" spans="1:7" ht="24" customHeight="1" x14ac:dyDescent="0.25">
      <c r="A18" s="44"/>
      <c r="B18" s="45"/>
      <c r="C18" s="92" t="s">
        <v>632</v>
      </c>
      <c r="D18" s="164">
        <v>4160.1099999999997</v>
      </c>
      <c r="E18" s="56"/>
      <c r="F18" s="38"/>
      <c r="G18" s="98"/>
    </row>
    <row r="19" spans="1:7" ht="24" customHeight="1" x14ac:dyDescent="0.25">
      <c r="A19" s="44"/>
      <c r="B19" s="45"/>
      <c r="C19" s="92" t="s">
        <v>1001</v>
      </c>
      <c r="D19" s="164">
        <v>1982102.8</v>
      </c>
      <c r="E19" s="56"/>
      <c r="F19" s="38"/>
      <c r="G19" s="98"/>
    </row>
    <row r="20" spans="1:7" ht="24" customHeight="1" thickBot="1" x14ac:dyDescent="0.3">
      <c r="C20" s="162" t="s">
        <v>340</v>
      </c>
      <c r="D20" s="163">
        <f>SUM(D16:D19)</f>
        <v>2002886.9100000001</v>
      </c>
      <c r="E20" s="56"/>
      <c r="G20" s="255"/>
    </row>
    <row r="21" spans="1:7" ht="22.5" customHeight="1" thickTop="1" x14ac:dyDescent="0.2">
      <c r="E21" s="56"/>
      <c r="F21" s="38"/>
      <c r="G21" s="98"/>
    </row>
    <row r="22" spans="1:7" ht="21" customHeight="1" x14ac:dyDescent="0.2">
      <c r="E22" s="26"/>
      <c r="G22" s="255"/>
    </row>
    <row r="23" spans="1:7" ht="21" customHeight="1" x14ac:dyDescent="0.25">
      <c r="D23" s="48"/>
      <c r="E23" s="26"/>
      <c r="G23" s="255"/>
    </row>
    <row r="24" spans="1:7" ht="21" customHeight="1" x14ac:dyDescent="0.2">
      <c r="C24" s="46"/>
      <c r="D24" s="47"/>
      <c r="E24" s="26"/>
    </row>
    <row r="25" spans="1:7" ht="47.25" customHeight="1" x14ac:dyDescent="0.25">
      <c r="B25" s="563" t="s">
        <v>611</v>
      </c>
      <c r="C25" s="563"/>
      <c r="D25" s="215">
        <f>D20</f>
        <v>2002886.9100000001</v>
      </c>
      <c r="E25" s="62"/>
    </row>
    <row r="26" spans="1:7" ht="20.25" customHeight="1" x14ac:dyDescent="0.2"/>
    <row r="27" spans="1:7" ht="20.25" customHeight="1" x14ac:dyDescent="0.2"/>
    <row r="28" spans="1:7" ht="20.25" customHeight="1" x14ac:dyDescent="0.2">
      <c r="A28" s="565" t="s">
        <v>7</v>
      </c>
      <c r="B28" s="565"/>
      <c r="D28" s="567" t="s">
        <v>8</v>
      </c>
      <c r="E28" s="567"/>
      <c r="G28" s="63"/>
    </row>
    <row r="29" spans="1:7" ht="23.25" customHeight="1" x14ac:dyDescent="0.2">
      <c r="A29" s="32"/>
      <c r="B29" s="32"/>
      <c r="C29" s="32"/>
      <c r="D29" s="88"/>
      <c r="E29" s="88"/>
    </row>
    <row r="30" spans="1:7" ht="23.25" customHeight="1" x14ac:dyDescent="0.2">
      <c r="A30" s="32"/>
      <c r="B30" s="32"/>
      <c r="C30" s="53"/>
      <c r="D30" s="88"/>
      <c r="E30" s="88"/>
    </row>
    <row r="31" spans="1:7" ht="23.25" customHeight="1" thickBot="1" x14ac:dyDescent="0.25">
      <c r="A31" s="89"/>
      <c r="B31" s="89"/>
      <c r="C31" s="54"/>
      <c r="D31" s="89"/>
      <c r="E31" s="89"/>
    </row>
    <row r="32" spans="1:7" ht="23.25" customHeight="1" x14ac:dyDescent="0.2">
      <c r="A32" s="564" t="s">
        <v>331</v>
      </c>
      <c r="B32" s="564"/>
      <c r="C32" s="55"/>
      <c r="D32" s="568" t="s">
        <v>637</v>
      </c>
      <c r="E32" s="568"/>
    </row>
    <row r="33" spans="1:5" ht="16.5" customHeight="1" x14ac:dyDescent="0.2">
      <c r="A33" s="565" t="s">
        <v>332</v>
      </c>
      <c r="B33" s="565"/>
      <c r="C33" s="33"/>
      <c r="D33" s="566" t="s">
        <v>459</v>
      </c>
      <c r="E33" s="566"/>
    </row>
    <row r="34" spans="1:5" ht="16.5" customHeight="1" x14ac:dyDescent="0.2">
      <c r="C34" s="32"/>
      <c r="D34" s="36"/>
    </row>
    <row r="35" spans="1:5" ht="16.5" customHeight="1" x14ac:dyDescent="0.2"/>
    <row r="36" spans="1:5" s="27" customFormat="1" ht="15.75" customHeight="1" x14ac:dyDescent="0.2">
      <c r="A36" s="7"/>
      <c r="B36" s="6"/>
      <c r="C36" s="7"/>
      <c r="D36" s="7"/>
    </row>
    <row r="37" spans="1:5" s="27" customFormat="1" ht="15.75" customHeight="1" x14ac:dyDescent="0.2">
      <c r="B37" s="28"/>
      <c r="D37" s="7"/>
    </row>
    <row r="41" spans="1:5" x14ac:dyDescent="0.2">
      <c r="E41" s="22"/>
    </row>
  </sheetData>
  <mergeCells count="45">
    <mergeCell ref="A7:E7"/>
    <mergeCell ref="A8:E8"/>
    <mergeCell ref="A9:E9"/>
    <mergeCell ref="A10:E10"/>
    <mergeCell ref="A11:E11"/>
    <mergeCell ref="DR11:DY11"/>
    <mergeCell ref="DZ11:EG11"/>
    <mergeCell ref="J12:Q12"/>
    <mergeCell ref="R12:Y12"/>
    <mergeCell ref="Z12:AG12"/>
    <mergeCell ref="AH12:AO12"/>
    <mergeCell ref="AP12:AW12"/>
    <mergeCell ref="AX12:BE12"/>
    <mergeCell ref="BN11:BU11"/>
    <mergeCell ref="BV11:CC11"/>
    <mergeCell ref="CD11:CK11"/>
    <mergeCell ref="CL11:CS11"/>
    <mergeCell ref="CT11:DA11"/>
    <mergeCell ref="DB11:DI11"/>
    <mergeCell ref="DJ12:DQ12"/>
    <mergeCell ref="BF11:BM11"/>
    <mergeCell ref="A12:E12"/>
    <mergeCell ref="B25:C25"/>
    <mergeCell ref="A32:B32"/>
    <mergeCell ref="A33:B33"/>
    <mergeCell ref="DJ11:DQ11"/>
    <mergeCell ref="J11:Q11"/>
    <mergeCell ref="R11:Y11"/>
    <mergeCell ref="Z11:AG11"/>
    <mergeCell ref="AH11:AO11"/>
    <mergeCell ref="AP11:AW11"/>
    <mergeCell ref="AX11:BE11"/>
    <mergeCell ref="A28:B28"/>
    <mergeCell ref="D33:E33"/>
    <mergeCell ref="D28:E28"/>
    <mergeCell ref="D32:E32"/>
    <mergeCell ref="DR12:DY12"/>
    <mergeCell ref="DZ12:EG12"/>
    <mergeCell ref="BF12:BM12"/>
    <mergeCell ref="BN12:BU12"/>
    <mergeCell ref="BV12:CC12"/>
    <mergeCell ref="CD12:CK12"/>
    <mergeCell ref="CL12:CS12"/>
    <mergeCell ref="CT12:DA12"/>
    <mergeCell ref="DB12:DI12"/>
  </mergeCells>
  <phoneticPr fontId="61" type="noConversion"/>
  <conditionalFormatting sqref="C20 C24">
    <cfRule type="duplicateValues" dxfId="0" priority="5057"/>
  </conditionalFormatting>
  <pageMargins left="0.70866141732283472" right="0.70866141732283472" top="0.72" bottom="0.74803149606299213" header="0.92" footer="0.31496062992125984"/>
  <pageSetup scale="95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55"/>
  <sheetViews>
    <sheetView topLeftCell="A19" zoomScale="79" zoomScaleNormal="79" workbookViewId="0">
      <selection activeCell="C32" sqref="C32"/>
    </sheetView>
  </sheetViews>
  <sheetFormatPr baseColWidth="10" defaultColWidth="11.42578125" defaultRowHeight="25.5" customHeight="1" x14ac:dyDescent="0.2"/>
  <cols>
    <col min="1" max="1" width="15.85546875" style="37" customWidth="1"/>
    <col min="2" max="2" width="18.7109375" style="37" customWidth="1"/>
    <col min="3" max="3" width="52" style="38" customWidth="1"/>
    <col min="4" max="4" width="19.28515625" style="82" customWidth="1"/>
    <col min="5" max="5" width="18.5703125" style="30" customWidth="1"/>
    <col min="6" max="6" width="18.5703125" style="43" customWidth="1"/>
    <col min="7" max="7" width="70.140625" style="205" customWidth="1"/>
    <col min="8" max="16384" width="11.42578125" style="17"/>
  </cols>
  <sheetData>
    <row r="1" spans="1:7" ht="25.5" customHeight="1" x14ac:dyDescent="0.25">
      <c r="A1" s="40"/>
      <c r="B1" s="34"/>
      <c r="C1" s="66"/>
      <c r="D1" s="81"/>
      <c r="E1" s="251"/>
      <c r="F1" s="252"/>
      <c r="G1" s="204"/>
    </row>
    <row r="2" spans="1:7" ht="25.5" customHeight="1" x14ac:dyDescent="0.25">
      <c r="A2" s="40"/>
      <c r="B2" s="34"/>
      <c r="C2" s="66"/>
      <c r="D2" s="81"/>
      <c r="E2" s="251"/>
      <c r="F2" s="252"/>
      <c r="G2" s="204"/>
    </row>
    <row r="3" spans="1:7" ht="25.5" customHeight="1" x14ac:dyDescent="0.25">
      <c r="A3" s="40"/>
      <c r="B3" s="34"/>
      <c r="C3" s="66"/>
      <c r="D3" s="81"/>
      <c r="E3" s="251"/>
      <c r="F3" s="252"/>
      <c r="G3" s="204"/>
    </row>
    <row r="4" spans="1:7" s="69" customFormat="1" ht="21" customHeight="1" x14ac:dyDescent="0.25">
      <c r="A4" s="544" t="s">
        <v>9</v>
      </c>
      <c r="B4" s="544"/>
      <c r="C4" s="544"/>
      <c r="D4" s="544"/>
      <c r="E4" s="544"/>
      <c r="F4" s="544"/>
      <c r="G4" s="544"/>
    </row>
    <row r="5" spans="1:7" s="69" customFormat="1" ht="21" customHeight="1" x14ac:dyDescent="0.25">
      <c r="A5" s="571" t="s">
        <v>10</v>
      </c>
      <c r="B5" s="571"/>
      <c r="C5" s="571"/>
      <c r="D5" s="571"/>
      <c r="E5" s="571"/>
      <c r="F5" s="571"/>
      <c r="G5" s="571"/>
    </row>
    <row r="6" spans="1:7" s="69" customFormat="1" ht="21" customHeight="1" x14ac:dyDescent="0.25">
      <c r="A6" s="544" t="s">
        <v>12</v>
      </c>
      <c r="B6" s="544"/>
      <c r="C6" s="544"/>
      <c r="D6" s="544"/>
      <c r="E6" s="544"/>
      <c r="F6" s="544"/>
      <c r="G6" s="544"/>
    </row>
    <row r="7" spans="1:7" s="69" customFormat="1" ht="21" customHeight="1" x14ac:dyDescent="0.25">
      <c r="A7" s="571" t="s">
        <v>13</v>
      </c>
      <c r="B7" s="571"/>
      <c r="C7" s="571"/>
      <c r="D7" s="571"/>
      <c r="E7" s="571"/>
      <c r="F7" s="571"/>
      <c r="G7" s="571"/>
    </row>
    <row r="8" spans="1:7" s="69" customFormat="1" ht="21" customHeight="1" x14ac:dyDescent="0.25">
      <c r="A8" s="571" t="s">
        <v>566</v>
      </c>
      <c r="B8" s="571"/>
      <c r="C8" s="571"/>
      <c r="D8" s="571"/>
      <c r="E8" s="571"/>
      <c r="F8" s="571"/>
      <c r="G8" s="571"/>
    </row>
    <row r="9" spans="1:7" s="69" customFormat="1" ht="31.5" customHeight="1" x14ac:dyDescent="0.25">
      <c r="A9" s="415"/>
      <c r="B9" s="415"/>
      <c r="C9" s="415"/>
      <c r="D9" s="415"/>
      <c r="E9" s="415"/>
      <c r="F9" s="415"/>
      <c r="G9" s="415"/>
    </row>
    <row r="10" spans="1:7" ht="52.5" customHeight="1" x14ac:dyDescent="0.25">
      <c r="A10" s="347" t="s">
        <v>0</v>
      </c>
      <c r="B10" s="347" t="s">
        <v>1</v>
      </c>
      <c r="C10" s="413" t="s">
        <v>2</v>
      </c>
      <c r="D10" s="347" t="s">
        <v>4</v>
      </c>
      <c r="E10" s="323" t="s">
        <v>5</v>
      </c>
      <c r="F10" s="324" t="s">
        <v>6</v>
      </c>
      <c r="G10" s="347" t="s">
        <v>3</v>
      </c>
    </row>
    <row r="11" spans="1:7" ht="63" customHeight="1" x14ac:dyDescent="0.2">
      <c r="A11" s="246">
        <v>45418</v>
      </c>
      <c r="B11" s="435">
        <v>15975</v>
      </c>
      <c r="C11" s="147" t="s">
        <v>563</v>
      </c>
      <c r="D11" s="436" t="s">
        <v>602</v>
      </c>
      <c r="E11" s="90">
        <v>136</v>
      </c>
      <c r="F11" s="292">
        <v>3661</v>
      </c>
      <c r="G11" s="244" t="s">
        <v>603</v>
      </c>
    </row>
    <row r="12" spans="1:7" ht="63" customHeight="1" x14ac:dyDescent="0.2">
      <c r="A12" s="246">
        <v>45418</v>
      </c>
      <c r="B12" s="435">
        <v>15975</v>
      </c>
      <c r="C12" s="147" t="s">
        <v>563</v>
      </c>
      <c r="D12" s="436" t="s">
        <v>528</v>
      </c>
      <c r="E12" s="90">
        <v>3525</v>
      </c>
      <c r="F12" s="292">
        <v>0</v>
      </c>
      <c r="G12" s="244" t="s">
        <v>603</v>
      </c>
    </row>
    <row r="13" spans="1:7" ht="34.5" customHeight="1" x14ac:dyDescent="0.2">
      <c r="A13" s="244">
        <v>45419</v>
      </c>
      <c r="B13" s="242" t="s">
        <v>421</v>
      </c>
      <c r="C13" s="243" t="s">
        <v>537</v>
      </c>
      <c r="D13" s="437" t="s">
        <v>1001</v>
      </c>
      <c r="E13" s="91">
        <v>1982102.8</v>
      </c>
      <c r="F13" s="91">
        <v>1982102.8</v>
      </c>
      <c r="G13" s="243" t="s">
        <v>538</v>
      </c>
    </row>
    <row r="14" spans="1:7" ht="48" customHeight="1" x14ac:dyDescent="0.2">
      <c r="A14" s="244">
        <v>45422</v>
      </c>
      <c r="B14" s="242">
        <v>15976</v>
      </c>
      <c r="C14" s="243" t="s">
        <v>426</v>
      </c>
      <c r="D14" s="437" t="s">
        <v>602</v>
      </c>
      <c r="E14" s="90">
        <v>7975</v>
      </c>
      <c r="F14" s="91">
        <v>7975</v>
      </c>
      <c r="G14" s="243" t="s">
        <v>604</v>
      </c>
    </row>
    <row r="15" spans="1:7" ht="27" customHeight="1" x14ac:dyDescent="0.2">
      <c r="A15" s="244">
        <v>45427</v>
      </c>
      <c r="B15" s="435">
        <v>15977</v>
      </c>
      <c r="C15" s="147" t="s">
        <v>564</v>
      </c>
      <c r="D15" s="292">
        <v>0</v>
      </c>
      <c r="E15" s="90">
        <v>0</v>
      </c>
      <c r="F15" s="292">
        <v>0</v>
      </c>
      <c r="G15" s="244" t="s">
        <v>605</v>
      </c>
    </row>
    <row r="16" spans="1:7" ht="63" customHeight="1" x14ac:dyDescent="0.2">
      <c r="A16" s="244">
        <v>45427</v>
      </c>
      <c r="B16" s="435">
        <v>15978</v>
      </c>
      <c r="C16" s="243" t="s">
        <v>565</v>
      </c>
      <c r="D16" s="436" t="s">
        <v>602</v>
      </c>
      <c r="E16" s="90">
        <v>136</v>
      </c>
      <c r="F16" s="91">
        <v>2828</v>
      </c>
      <c r="G16" s="244" t="s">
        <v>606</v>
      </c>
    </row>
    <row r="17" spans="1:7" ht="62.25" customHeight="1" x14ac:dyDescent="0.2">
      <c r="A17" s="244">
        <v>45427</v>
      </c>
      <c r="B17" s="435">
        <v>15978</v>
      </c>
      <c r="C17" s="243" t="s">
        <v>565</v>
      </c>
      <c r="D17" s="436" t="s">
        <v>528</v>
      </c>
      <c r="E17" s="90">
        <v>2692</v>
      </c>
      <c r="F17" s="91">
        <v>0</v>
      </c>
      <c r="G17" s="244" t="s">
        <v>606</v>
      </c>
    </row>
    <row r="18" spans="1:7" s="61" customFormat="1" ht="66.75" customHeight="1" x14ac:dyDescent="0.2">
      <c r="A18" s="244">
        <v>45436</v>
      </c>
      <c r="B18" s="435">
        <v>15979</v>
      </c>
      <c r="C18" s="243" t="s">
        <v>607</v>
      </c>
      <c r="D18" s="436" t="s">
        <v>528</v>
      </c>
      <c r="E18" s="91">
        <v>2160</v>
      </c>
      <c r="F18" s="91">
        <v>2160</v>
      </c>
      <c r="G18" s="244" t="s">
        <v>608</v>
      </c>
    </row>
    <row r="19" spans="1:7" s="61" customFormat="1" ht="42.75" customHeight="1" x14ac:dyDescent="0.2">
      <c r="A19" s="244" t="s">
        <v>629</v>
      </c>
      <c r="B19" s="242" t="s">
        <v>630</v>
      </c>
      <c r="C19" s="243" t="s">
        <v>631</v>
      </c>
      <c r="D19" s="437" t="s">
        <v>632</v>
      </c>
      <c r="E19" s="133">
        <v>4160.1099999999997</v>
      </c>
      <c r="F19" s="133">
        <v>4160.1099999999997</v>
      </c>
      <c r="G19" s="243" t="s">
        <v>631</v>
      </c>
    </row>
    <row r="20" spans="1:7" ht="25.5" customHeight="1" thickBot="1" x14ac:dyDescent="0.3">
      <c r="A20" s="80"/>
      <c r="B20" s="80"/>
      <c r="C20" s="434" t="s">
        <v>567</v>
      </c>
      <c r="D20" s="83"/>
      <c r="E20" s="253">
        <f>SUM(E11:E19)</f>
        <v>2002886.9100000001</v>
      </c>
      <c r="F20" s="253">
        <f>SUM(F11:F19)</f>
        <v>2002886.9100000001</v>
      </c>
      <c r="G20" s="206"/>
    </row>
    <row r="21" spans="1:7" ht="22.5" customHeight="1" thickTop="1" x14ac:dyDescent="0.2"/>
    <row r="22" spans="1:7" ht="22.5" customHeight="1" x14ac:dyDescent="0.2"/>
    <row r="23" spans="1:7" ht="22.5" customHeight="1" x14ac:dyDescent="0.2">
      <c r="A23" s="564" t="s">
        <v>7</v>
      </c>
      <c r="B23" s="564"/>
      <c r="C23" s="564"/>
      <c r="D23" s="73"/>
      <c r="E23" s="564" t="s">
        <v>8</v>
      </c>
      <c r="F23" s="564"/>
      <c r="G23" s="564"/>
    </row>
    <row r="24" spans="1:7" ht="22.5" customHeight="1" x14ac:dyDescent="0.2">
      <c r="A24" s="33"/>
      <c r="B24" s="33"/>
      <c r="C24" s="54"/>
      <c r="D24" s="73"/>
      <c r="E24" s="254"/>
      <c r="F24" s="254"/>
      <c r="G24" s="63"/>
    </row>
    <row r="25" spans="1:7" ht="22.5" customHeight="1" x14ac:dyDescent="0.2">
      <c r="A25" s="33"/>
      <c r="B25" s="33"/>
      <c r="C25" s="54"/>
      <c r="D25" s="73"/>
      <c r="E25" s="254"/>
      <c r="F25" s="254"/>
      <c r="G25" s="63"/>
    </row>
    <row r="26" spans="1:7" ht="22.5" customHeight="1" x14ac:dyDescent="0.2">
      <c r="A26" s="33"/>
      <c r="B26" s="33"/>
      <c r="C26" s="55"/>
      <c r="D26" s="74"/>
      <c r="E26" s="36"/>
      <c r="F26" s="36"/>
      <c r="G26" s="207"/>
    </row>
    <row r="27" spans="1:7" ht="22.5" customHeight="1" thickBot="1" x14ac:dyDescent="0.25">
      <c r="A27" s="572" t="s">
        <v>331</v>
      </c>
      <c r="B27" s="572"/>
      <c r="C27" s="572"/>
      <c r="D27" s="75"/>
      <c r="E27" s="572" t="s">
        <v>1002</v>
      </c>
      <c r="F27" s="572"/>
      <c r="G27" s="572"/>
    </row>
    <row r="28" spans="1:7" ht="22.5" customHeight="1" x14ac:dyDescent="0.2">
      <c r="A28" s="573" t="s">
        <v>332</v>
      </c>
      <c r="B28" s="573"/>
      <c r="C28" s="573"/>
      <c r="D28" s="74"/>
      <c r="E28" s="573" t="s">
        <v>453</v>
      </c>
      <c r="F28" s="573"/>
      <c r="G28" s="573"/>
    </row>
    <row r="29" spans="1:7" ht="22.5" customHeight="1" x14ac:dyDescent="0.2">
      <c r="A29" s="33"/>
      <c r="B29" s="33"/>
      <c r="C29" s="54"/>
      <c r="D29" s="74"/>
      <c r="E29" s="254"/>
      <c r="F29" s="254"/>
      <c r="G29" s="63"/>
    </row>
    <row r="30" spans="1:7" ht="22.5" customHeight="1" x14ac:dyDescent="0.2">
      <c r="A30" s="33"/>
      <c r="B30" s="33"/>
      <c r="C30" s="54"/>
      <c r="D30" s="74"/>
      <c r="E30" s="254"/>
      <c r="F30" s="254"/>
      <c r="G30" s="63"/>
    </row>
    <row r="31" spans="1:7" ht="22.5" customHeight="1" x14ac:dyDescent="0.2"/>
    <row r="32" spans="1:7" ht="22.5" customHeight="1" x14ac:dyDescent="0.25">
      <c r="A32" s="419"/>
      <c r="B32" s="420"/>
      <c r="C32" s="421"/>
      <c r="D32" s="422"/>
      <c r="E32" s="422"/>
      <c r="F32" s="418"/>
    </row>
    <row r="33" spans="1:6" ht="22.5" customHeight="1" x14ac:dyDescent="0.25">
      <c r="A33" s="423"/>
      <c r="B33" s="424"/>
      <c r="C33" s="425"/>
      <c r="D33" s="417"/>
      <c r="E33" s="417"/>
      <c r="F33" s="418"/>
    </row>
    <row r="34" spans="1:6" ht="22.5" customHeight="1" x14ac:dyDescent="0.25">
      <c r="A34" s="423"/>
      <c r="B34" s="420"/>
      <c r="C34" s="421"/>
      <c r="D34" s="422"/>
      <c r="E34" s="422"/>
      <c r="F34" s="418"/>
    </row>
    <row r="35" spans="1:6" ht="22.5" customHeight="1" x14ac:dyDescent="0.25">
      <c r="A35" s="423"/>
      <c r="B35" s="420"/>
      <c r="C35" s="425"/>
      <c r="D35" s="422"/>
      <c r="E35" s="417"/>
      <c r="F35" s="418"/>
    </row>
    <row r="36" spans="1:6" ht="22.5" customHeight="1" x14ac:dyDescent="0.25">
      <c r="A36" s="423"/>
      <c r="B36" s="424"/>
      <c r="C36" s="425"/>
      <c r="D36" s="417"/>
      <c r="E36" s="417"/>
      <c r="F36" s="418"/>
    </row>
    <row r="37" spans="1:6" ht="24.75" customHeight="1" x14ac:dyDescent="0.2"/>
    <row r="38" spans="1:6" ht="24.75" customHeight="1" x14ac:dyDescent="0.2"/>
    <row r="39" spans="1:6" ht="24.75" customHeight="1" x14ac:dyDescent="0.2"/>
    <row r="40" spans="1:6" ht="24.75" customHeight="1" x14ac:dyDescent="0.2"/>
    <row r="41" spans="1:6" ht="24.75" customHeight="1" x14ac:dyDescent="0.2"/>
    <row r="42" spans="1:6" ht="24.75" customHeight="1" x14ac:dyDescent="0.2"/>
    <row r="43" spans="1:6" ht="24.75" customHeight="1" x14ac:dyDescent="0.2"/>
    <row r="44" spans="1:6" ht="24.75" customHeight="1" x14ac:dyDescent="0.2"/>
    <row r="45" spans="1:6" ht="24.75" customHeight="1" x14ac:dyDescent="0.2"/>
    <row r="46" spans="1:6" ht="24.75" customHeight="1" x14ac:dyDescent="0.2"/>
    <row r="47" spans="1:6" ht="24.75" customHeight="1" x14ac:dyDescent="0.2"/>
    <row r="48" spans="1:6" ht="24.75" customHeight="1" x14ac:dyDescent="0.2"/>
    <row r="49" ht="24.75" customHeight="1" x14ac:dyDescent="0.2"/>
    <row r="50" ht="24.75" customHeight="1" x14ac:dyDescent="0.2"/>
    <row r="51" ht="24.75" customHeight="1" x14ac:dyDescent="0.2"/>
    <row r="52" ht="24.75" customHeight="1" x14ac:dyDescent="0.2"/>
    <row r="53" ht="24.75" customHeight="1" x14ac:dyDescent="0.2"/>
    <row r="54" ht="24.75" customHeight="1" x14ac:dyDescent="0.2"/>
    <row r="55" ht="24.75" customHeight="1" x14ac:dyDescent="0.2"/>
  </sheetData>
  <sortState ref="A11:G18">
    <sortCondition ref="B11:B18"/>
  </sortState>
  <mergeCells count="11">
    <mergeCell ref="A23:C23"/>
    <mergeCell ref="E23:G23"/>
    <mergeCell ref="A27:C27"/>
    <mergeCell ref="E27:G27"/>
    <mergeCell ref="A28:C28"/>
    <mergeCell ref="E28:G28"/>
    <mergeCell ref="A4:G4"/>
    <mergeCell ref="A5:G5"/>
    <mergeCell ref="A6:G6"/>
    <mergeCell ref="A7:G7"/>
    <mergeCell ref="A8:G8"/>
  </mergeCells>
  <phoneticPr fontId="89" type="noConversion"/>
  <pageMargins left="1.1100000000000001" right="0.6692913385826772" top="1.4960629921259843" bottom="0.74803149606299213" header="1.0629921259842521" footer="0.31496062992125984"/>
  <pageSetup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D86"/>
  <sheetViews>
    <sheetView topLeftCell="A82" workbookViewId="0">
      <selection activeCell="C98" sqref="C98"/>
    </sheetView>
  </sheetViews>
  <sheetFormatPr baseColWidth="10" defaultColWidth="9.140625" defaultRowHeight="17.25" customHeight="1" x14ac:dyDescent="0.25"/>
  <cols>
    <col min="1" max="1" width="18.28515625" style="330" customWidth="1"/>
    <col min="2" max="2" width="51.140625" style="330" customWidth="1"/>
    <col min="3" max="3" width="21.42578125" style="330" customWidth="1"/>
    <col min="4" max="4" width="23.28515625" style="330" customWidth="1"/>
    <col min="5" max="5" width="21.5703125" style="330" customWidth="1"/>
    <col min="6" max="16384" width="9.140625" style="330"/>
  </cols>
  <sheetData>
    <row r="2" spans="1:4" ht="17.25" customHeight="1" x14ac:dyDescent="0.25">
      <c r="A2" s="575" t="s">
        <v>468</v>
      </c>
      <c r="B2" s="575"/>
      <c r="C2" s="575"/>
      <c r="D2" s="575"/>
    </row>
    <row r="3" spans="1:4" ht="17.25" customHeight="1" x14ac:dyDescent="0.25">
      <c r="A3" s="574" t="s">
        <v>469</v>
      </c>
      <c r="B3" s="574"/>
      <c r="C3" s="574"/>
      <c r="D3" s="574"/>
    </row>
    <row r="4" spans="1:4" ht="17.25" customHeight="1" x14ac:dyDescent="0.25">
      <c r="A4" s="574" t="s">
        <v>994</v>
      </c>
      <c r="B4" s="574"/>
      <c r="C4" s="574"/>
      <c r="D4" s="574"/>
    </row>
    <row r="5" spans="1:4" ht="17.25" customHeight="1" x14ac:dyDescent="0.25">
      <c r="A5" s="388"/>
      <c r="B5" s="388"/>
      <c r="C5" s="388"/>
      <c r="D5" s="388"/>
    </row>
    <row r="6" spans="1:4" ht="27" customHeight="1" x14ac:dyDescent="0.25">
      <c r="A6" s="483" t="s">
        <v>470</v>
      </c>
      <c r="B6" s="483" t="s">
        <v>471</v>
      </c>
      <c r="C6" s="483" t="s">
        <v>472</v>
      </c>
      <c r="D6" s="483" t="s">
        <v>473</v>
      </c>
    </row>
    <row r="7" spans="1:4" ht="24.75" customHeight="1" x14ac:dyDescent="0.25">
      <c r="A7" s="389" t="s">
        <v>35</v>
      </c>
      <c r="B7" s="390" t="s">
        <v>36</v>
      </c>
      <c r="C7" s="509">
        <v>23474666.84</v>
      </c>
      <c r="D7" s="509">
        <v>23474666.84</v>
      </c>
    </row>
    <row r="8" spans="1:4" ht="31.5" customHeight="1" x14ac:dyDescent="0.25">
      <c r="A8" s="389" t="s">
        <v>24</v>
      </c>
      <c r="B8" s="390" t="s">
        <v>474</v>
      </c>
      <c r="C8" s="509">
        <v>5845650</v>
      </c>
      <c r="D8" s="509">
        <v>6743300</v>
      </c>
    </row>
    <row r="9" spans="1:4" ht="17.25" customHeight="1" x14ac:dyDescent="0.25">
      <c r="A9" s="389" t="s">
        <v>29</v>
      </c>
      <c r="B9" s="390" t="s">
        <v>30</v>
      </c>
      <c r="C9" s="509">
        <v>355300</v>
      </c>
      <c r="D9" s="509">
        <v>355300</v>
      </c>
    </row>
    <row r="10" spans="1:4" ht="17.25" customHeight="1" x14ac:dyDescent="0.25">
      <c r="A10" s="389" t="s">
        <v>376</v>
      </c>
      <c r="B10" s="390" t="s">
        <v>475</v>
      </c>
      <c r="C10" s="509">
        <v>0</v>
      </c>
      <c r="D10" s="509">
        <v>50000</v>
      </c>
    </row>
    <row r="11" spans="1:4" ht="17.25" customHeight="1" x14ac:dyDescent="0.25">
      <c r="A11" s="389" t="s">
        <v>275</v>
      </c>
      <c r="B11" s="390" t="s">
        <v>276</v>
      </c>
      <c r="C11" s="509">
        <v>0</v>
      </c>
      <c r="D11" s="509">
        <v>0</v>
      </c>
    </row>
    <row r="12" spans="1:4" ht="17.25" customHeight="1" x14ac:dyDescent="0.25">
      <c r="A12" s="389" t="s">
        <v>63</v>
      </c>
      <c r="B12" s="390" t="s">
        <v>64</v>
      </c>
      <c r="C12" s="509">
        <v>559653.48</v>
      </c>
      <c r="D12" s="509">
        <v>0</v>
      </c>
    </row>
    <row r="13" spans="1:4" ht="17.25" customHeight="1" x14ac:dyDescent="0.25">
      <c r="A13" s="389" t="s">
        <v>313</v>
      </c>
      <c r="B13" s="390" t="s">
        <v>476</v>
      </c>
      <c r="C13" s="509">
        <v>0</v>
      </c>
      <c r="D13" s="509">
        <v>0</v>
      </c>
    </row>
    <row r="14" spans="1:4" ht="17.25" customHeight="1" x14ac:dyDescent="0.25">
      <c r="A14" s="389" t="s">
        <v>31</v>
      </c>
      <c r="B14" s="390" t="s">
        <v>32</v>
      </c>
      <c r="C14" s="509">
        <v>2100706.33</v>
      </c>
      <c r="D14" s="509">
        <v>2164349.7000000002</v>
      </c>
    </row>
    <row r="15" spans="1:4" ht="17.25" customHeight="1" x14ac:dyDescent="0.25">
      <c r="A15" s="389" t="s">
        <v>33</v>
      </c>
      <c r="B15" s="390" t="s">
        <v>34</v>
      </c>
      <c r="C15" s="509">
        <v>2106968.79</v>
      </c>
      <c r="D15" s="509">
        <v>2170701.94</v>
      </c>
    </row>
    <row r="16" spans="1:4" ht="17.25" customHeight="1" x14ac:dyDescent="0.25">
      <c r="A16" s="389" t="s">
        <v>27</v>
      </c>
      <c r="B16" s="390" t="s">
        <v>28</v>
      </c>
      <c r="C16" s="509">
        <v>340559.61</v>
      </c>
      <c r="D16" s="509">
        <v>347598.46</v>
      </c>
    </row>
    <row r="17" spans="1:4" ht="17.25" customHeight="1" x14ac:dyDescent="0.25">
      <c r="A17" s="389" t="s">
        <v>26</v>
      </c>
      <c r="B17" s="390" t="s">
        <v>20</v>
      </c>
      <c r="C17" s="509">
        <v>1098567.21</v>
      </c>
      <c r="D17" s="509">
        <v>327042.28999999998</v>
      </c>
    </row>
    <row r="18" spans="1:4" ht="17.25" customHeight="1" x14ac:dyDescent="0.25">
      <c r="A18" s="389" t="s">
        <v>48</v>
      </c>
      <c r="B18" s="390" t="s">
        <v>49</v>
      </c>
      <c r="C18" s="509">
        <v>36259.42</v>
      </c>
      <c r="D18" s="509">
        <v>11658.31</v>
      </c>
    </row>
    <row r="19" spans="1:4" ht="17.25" customHeight="1" x14ac:dyDescent="0.25">
      <c r="A19" s="389" t="s">
        <v>69</v>
      </c>
      <c r="B19" s="390" t="s">
        <v>68</v>
      </c>
      <c r="C19" s="509">
        <v>264602.49</v>
      </c>
      <c r="D19" s="509">
        <v>0</v>
      </c>
    </row>
    <row r="20" spans="1:4" ht="17.25" customHeight="1" x14ac:dyDescent="0.25">
      <c r="A20" s="389" t="s">
        <v>79</v>
      </c>
      <c r="B20" s="390" t="s">
        <v>477</v>
      </c>
      <c r="C20" s="509">
        <v>0</v>
      </c>
      <c r="D20" s="509">
        <v>76292.19</v>
      </c>
    </row>
    <row r="21" spans="1:4" ht="17.25" customHeight="1" x14ac:dyDescent="0.25">
      <c r="A21" s="389" t="s">
        <v>102</v>
      </c>
      <c r="B21" s="390" t="s">
        <v>478</v>
      </c>
      <c r="C21" s="509">
        <v>0</v>
      </c>
      <c r="D21" s="509">
        <v>0</v>
      </c>
    </row>
    <row r="22" spans="1:4" ht="17.25" customHeight="1" x14ac:dyDescent="0.25">
      <c r="A22" s="389" t="s">
        <v>86</v>
      </c>
      <c r="B22" s="390" t="s">
        <v>479</v>
      </c>
      <c r="C22" s="509">
        <v>19450</v>
      </c>
      <c r="D22" s="509">
        <v>314900</v>
      </c>
    </row>
    <row r="23" spans="1:4" ht="17.25" customHeight="1" x14ac:dyDescent="0.25">
      <c r="A23" s="389" t="s">
        <v>310</v>
      </c>
      <c r="B23" s="390" t="s">
        <v>480</v>
      </c>
      <c r="C23" s="509">
        <v>0</v>
      </c>
      <c r="D23" s="509">
        <v>0</v>
      </c>
    </row>
    <row r="24" spans="1:4" ht="17.25" customHeight="1" x14ac:dyDescent="0.25">
      <c r="A24" s="389" t="s">
        <v>344</v>
      </c>
      <c r="B24" s="390" t="s">
        <v>481</v>
      </c>
      <c r="C24" s="509">
        <v>0</v>
      </c>
      <c r="D24" s="509">
        <v>38976</v>
      </c>
    </row>
    <row r="25" spans="1:4" ht="17.25" customHeight="1" x14ac:dyDescent="0.25">
      <c r="A25" s="389" t="s">
        <v>258</v>
      </c>
      <c r="B25" s="390" t="s">
        <v>314</v>
      </c>
      <c r="C25" s="509">
        <v>0</v>
      </c>
      <c r="D25" s="509">
        <v>0</v>
      </c>
    </row>
    <row r="26" spans="1:4" ht="17.25" customHeight="1" x14ac:dyDescent="0.25">
      <c r="A26" s="389" t="s">
        <v>106</v>
      </c>
      <c r="B26" s="390" t="s">
        <v>107</v>
      </c>
      <c r="C26" s="509">
        <v>0</v>
      </c>
      <c r="D26" s="509">
        <v>0</v>
      </c>
    </row>
    <row r="27" spans="1:4" ht="17.25" customHeight="1" x14ac:dyDescent="0.25">
      <c r="A27" s="389" t="s">
        <v>108</v>
      </c>
      <c r="B27" s="390" t="s">
        <v>109</v>
      </c>
      <c r="C27" s="509">
        <v>0</v>
      </c>
      <c r="D27" s="509">
        <v>0</v>
      </c>
    </row>
    <row r="28" spans="1:4" ht="17.25" customHeight="1" x14ac:dyDescent="0.25">
      <c r="A28" s="389" t="s">
        <v>396</v>
      </c>
      <c r="B28" s="390" t="s">
        <v>482</v>
      </c>
      <c r="C28" s="509">
        <v>0</v>
      </c>
      <c r="D28" s="509">
        <v>0</v>
      </c>
    </row>
    <row r="29" spans="1:4" ht="17.25" customHeight="1" x14ac:dyDescent="0.25">
      <c r="A29" s="389" t="s">
        <v>397</v>
      </c>
      <c r="B29" s="390" t="s">
        <v>450</v>
      </c>
      <c r="C29" s="509">
        <v>0</v>
      </c>
      <c r="D29" s="509">
        <v>0</v>
      </c>
    </row>
    <row r="30" spans="1:4" ht="32.25" customHeight="1" x14ac:dyDescent="0.25">
      <c r="A30" s="389" t="s">
        <v>110</v>
      </c>
      <c r="B30" s="390" t="s">
        <v>306</v>
      </c>
      <c r="C30" s="509">
        <v>0</v>
      </c>
      <c r="D30" s="509">
        <v>0</v>
      </c>
    </row>
    <row r="31" spans="1:4" ht="35.25" customHeight="1" x14ac:dyDescent="0.25">
      <c r="A31" s="389" t="s">
        <v>55</v>
      </c>
      <c r="B31" s="390" t="s">
        <v>47</v>
      </c>
      <c r="C31" s="509">
        <v>53863.519999999997</v>
      </c>
      <c r="D31" s="509">
        <v>72032.7</v>
      </c>
    </row>
    <row r="32" spans="1:4" ht="17.25" customHeight="1" x14ac:dyDescent="0.25">
      <c r="A32" s="389" t="s">
        <v>259</v>
      </c>
      <c r="B32" s="390" t="s">
        <v>279</v>
      </c>
      <c r="C32" s="509">
        <v>0</v>
      </c>
      <c r="D32" s="509">
        <v>0</v>
      </c>
    </row>
    <row r="33" spans="1:4" ht="17.25" customHeight="1" x14ac:dyDescent="0.25">
      <c r="A33" s="389" t="s">
        <v>372</v>
      </c>
      <c r="B33" s="390" t="s">
        <v>375</v>
      </c>
      <c r="C33" s="509">
        <v>0</v>
      </c>
      <c r="D33" s="509">
        <v>5900</v>
      </c>
    </row>
    <row r="34" spans="1:4" ht="36.75" customHeight="1" x14ac:dyDescent="0.25">
      <c r="A34" s="389" t="s">
        <v>338</v>
      </c>
      <c r="B34" s="390" t="s">
        <v>483</v>
      </c>
      <c r="C34" s="509">
        <v>0</v>
      </c>
      <c r="D34" s="509">
        <v>0</v>
      </c>
    </row>
    <row r="35" spans="1:4" ht="17.25" customHeight="1" x14ac:dyDescent="0.25">
      <c r="A35" s="389" t="s">
        <v>73</v>
      </c>
      <c r="B35" s="390" t="s">
        <v>74</v>
      </c>
      <c r="C35" s="509">
        <v>80240</v>
      </c>
      <c r="D35" s="509">
        <v>0</v>
      </c>
    </row>
    <row r="36" spans="1:4" ht="17.25" customHeight="1" x14ac:dyDescent="0.25">
      <c r="A36" s="389" t="s">
        <v>66</v>
      </c>
      <c r="B36" s="390" t="s">
        <v>484</v>
      </c>
      <c r="C36" s="509">
        <v>0</v>
      </c>
      <c r="D36" s="509">
        <v>0</v>
      </c>
    </row>
    <row r="37" spans="1:4" ht="17.25" customHeight="1" x14ac:dyDescent="0.25">
      <c r="A37" s="389" t="s">
        <v>366</v>
      </c>
      <c r="B37" s="390" t="s">
        <v>368</v>
      </c>
      <c r="C37" s="509">
        <v>0</v>
      </c>
      <c r="D37" s="509">
        <v>0</v>
      </c>
    </row>
    <row r="38" spans="1:4" ht="17.25" customHeight="1" x14ac:dyDescent="0.25">
      <c r="A38" s="389" t="s">
        <v>100</v>
      </c>
      <c r="B38" s="390" t="s">
        <v>485</v>
      </c>
      <c r="C38" s="509">
        <v>59100.3</v>
      </c>
      <c r="D38" s="509">
        <v>0</v>
      </c>
    </row>
    <row r="39" spans="1:4" ht="17.25" customHeight="1" x14ac:dyDescent="0.25">
      <c r="A39" s="389" t="s">
        <v>50</v>
      </c>
      <c r="B39" s="390" t="s">
        <v>51</v>
      </c>
      <c r="C39" s="509">
        <v>83806</v>
      </c>
      <c r="D39" s="509">
        <v>182950</v>
      </c>
    </row>
    <row r="40" spans="1:4" ht="17.25" customHeight="1" x14ac:dyDescent="0.25">
      <c r="A40" s="389" t="s">
        <v>72</v>
      </c>
      <c r="B40" s="390" t="s">
        <v>280</v>
      </c>
      <c r="C40" s="509">
        <v>0</v>
      </c>
      <c r="D40" s="509">
        <v>90250</v>
      </c>
    </row>
    <row r="41" spans="1:4" ht="17.25" customHeight="1" x14ac:dyDescent="0.25">
      <c r="A41" s="389" t="s">
        <v>81</v>
      </c>
      <c r="B41" s="390" t="s">
        <v>270</v>
      </c>
      <c r="C41" s="509">
        <v>0</v>
      </c>
      <c r="D41" s="509">
        <v>17700</v>
      </c>
    </row>
    <row r="42" spans="1:4" ht="17.25" customHeight="1" x14ac:dyDescent="0.25">
      <c r="A42" s="389" t="s">
        <v>104</v>
      </c>
      <c r="B42" s="390" t="s">
        <v>486</v>
      </c>
      <c r="C42" s="509">
        <v>0</v>
      </c>
      <c r="D42" s="509">
        <v>0</v>
      </c>
    </row>
    <row r="43" spans="1:4" ht="17.25" customHeight="1" x14ac:dyDescent="0.25">
      <c r="A43" s="389" t="s">
        <v>361</v>
      </c>
      <c r="B43" s="390" t="s">
        <v>487</v>
      </c>
      <c r="C43" s="509">
        <v>0</v>
      </c>
      <c r="D43" s="509">
        <v>0</v>
      </c>
    </row>
    <row r="44" spans="1:4" ht="17.25" customHeight="1" x14ac:dyDescent="0.25">
      <c r="A44" s="389" t="s">
        <v>82</v>
      </c>
      <c r="B44" s="390" t="s">
        <v>488</v>
      </c>
      <c r="C44" s="509">
        <v>0</v>
      </c>
      <c r="D44" s="509">
        <v>0</v>
      </c>
    </row>
    <row r="45" spans="1:4" ht="17.25" customHeight="1" x14ac:dyDescent="0.25">
      <c r="A45" s="389" t="s">
        <v>85</v>
      </c>
      <c r="B45" s="390" t="s">
        <v>489</v>
      </c>
      <c r="C45" s="509">
        <v>0</v>
      </c>
      <c r="D45" s="509">
        <v>0</v>
      </c>
    </row>
    <row r="46" spans="1:4" ht="17.25" customHeight="1" x14ac:dyDescent="0.25">
      <c r="A46" s="389" t="s">
        <v>42</v>
      </c>
      <c r="B46" s="390" t="s">
        <v>43</v>
      </c>
      <c r="C46" s="509">
        <v>0</v>
      </c>
      <c r="D46" s="509">
        <v>0</v>
      </c>
    </row>
    <row r="47" spans="1:4" ht="17.25" customHeight="1" x14ac:dyDescent="0.25">
      <c r="A47" s="389" t="s">
        <v>281</v>
      </c>
      <c r="B47" s="390" t="s">
        <v>490</v>
      </c>
      <c r="C47" s="509">
        <v>0</v>
      </c>
      <c r="D47" s="509">
        <v>0</v>
      </c>
    </row>
    <row r="48" spans="1:4" ht="17.25" customHeight="1" x14ac:dyDescent="0.25">
      <c r="A48" s="389" t="s">
        <v>56</v>
      </c>
      <c r="B48" s="390" t="s">
        <v>491</v>
      </c>
      <c r="C48" s="509">
        <v>0</v>
      </c>
      <c r="D48" s="509">
        <v>0</v>
      </c>
    </row>
    <row r="49" spans="1:4" ht="17.25" customHeight="1" x14ac:dyDescent="0.25">
      <c r="A49" s="389" t="s">
        <v>99</v>
      </c>
      <c r="B49" s="390" t="s">
        <v>111</v>
      </c>
      <c r="C49" s="509">
        <v>0</v>
      </c>
      <c r="D49" s="509">
        <v>203225.5</v>
      </c>
    </row>
    <row r="50" spans="1:4" ht="17.25" customHeight="1" x14ac:dyDescent="0.25">
      <c r="A50" s="389" t="s">
        <v>87</v>
      </c>
      <c r="B50" s="390" t="s">
        <v>492</v>
      </c>
      <c r="C50" s="509">
        <v>0</v>
      </c>
      <c r="D50" s="509">
        <v>0</v>
      </c>
    </row>
    <row r="51" spans="1:4" ht="17.25" customHeight="1" x14ac:dyDescent="0.25">
      <c r="A51" s="389" t="s">
        <v>75</v>
      </c>
      <c r="B51" s="390" t="s">
        <v>493</v>
      </c>
      <c r="C51" s="509">
        <v>0</v>
      </c>
      <c r="D51" s="509">
        <v>0</v>
      </c>
    </row>
    <row r="52" spans="1:4" ht="17.25" customHeight="1" x14ac:dyDescent="0.25">
      <c r="A52" s="389" t="s">
        <v>103</v>
      </c>
      <c r="B52" s="390" t="s">
        <v>494</v>
      </c>
      <c r="C52" s="509">
        <v>0</v>
      </c>
      <c r="D52" s="509">
        <v>0</v>
      </c>
    </row>
    <row r="53" spans="1:4" ht="17.25" customHeight="1" x14ac:dyDescent="0.25">
      <c r="A53" s="389" t="s">
        <v>83</v>
      </c>
      <c r="B53" s="390" t="s">
        <v>495</v>
      </c>
      <c r="C53" s="509">
        <v>0</v>
      </c>
      <c r="D53" s="509">
        <v>0</v>
      </c>
    </row>
    <row r="54" spans="1:4" ht="17.25" customHeight="1" x14ac:dyDescent="0.25">
      <c r="A54" s="389" t="s">
        <v>58</v>
      </c>
      <c r="B54" s="390" t="s">
        <v>496</v>
      </c>
      <c r="C54" s="509">
        <v>0</v>
      </c>
      <c r="D54" s="509">
        <v>0</v>
      </c>
    </row>
    <row r="55" spans="1:4" ht="29.25" customHeight="1" x14ac:dyDescent="0.25">
      <c r="A55" s="389" t="s">
        <v>101</v>
      </c>
      <c r="B55" s="390" t="s">
        <v>497</v>
      </c>
      <c r="C55" s="509">
        <v>0</v>
      </c>
      <c r="D55" s="509">
        <v>0</v>
      </c>
    </row>
    <row r="56" spans="1:4" ht="17.25" customHeight="1" x14ac:dyDescent="0.25">
      <c r="A56" s="389" t="s">
        <v>70</v>
      </c>
      <c r="B56" s="390" t="s">
        <v>88</v>
      </c>
      <c r="C56" s="509">
        <v>0</v>
      </c>
      <c r="D56" s="509">
        <v>0</v>
      </c>
    </row>
    <row r="57" spans="1:4" ht="17.25" customHeight="1" x14ac:dyDescent="0.25">
      <c r="A57" s="389" t="s">
        <v>419</v>
      </c>
      <c r="B57" s="390" t="s">
        <v>498</v>
      </c>
      <c r="C57" s="509">
        <v>0</v>
      </c>
      <c r="D57" s="509">
        <v>0</v>
      </c>
    </row>
    <row r="58" spans="1:4" ht="17.25" customHeight="1" x14ac:dyDescent="0.25">
      <c r="A58" s="389" t="s">
        <v>54</v>
      </c>
      <c r="B58" s="390" t="s">
        <v>22</v>
      </c>
      <c r="C58" s="509">
        <v>0</v>
      </c>
      <c r="D58" s="509">
        <v>0</v>
      </c>
    </row>
    <row r="59" spans="1:4" ht="17.25" customHeight="1" x14ac:dyDescent="0.25">
      <c r="A59" s="389" t="s">
        <v>77</v>
      </c>
      <c r="B59" s="390" t="s">
        <v>112</v>
      </c>
      <c r="C59" s="509">
        <v>0</v>
      </c>
      <c r="D59" s="509">
        <v>231837.74</v>
      </c>
    </row>
    <row r="60" spans="1:4" ht="21" customHeight="1" x14ac:dyDescent="0.25">
      <c r="A60" s="389" t="s">
        <v>60</v>
      </c>
      <c r="B60" s="390" t="s">
        <v>499</v>
      </c>
      <c r="C60" s="509">
        <v>0</v>
      </c>
      <c r="D60" s="509">
        <v>8258.23</v>
      </c>
    </row>
    <row r="61" spans="1:4" ht="30" customHeight="1" x14ac:dyDescent="0.25">
      <c r="A61" s="389" t="s">
        <v>84</v>
      </c>
      <c r="B61" s="390" t="s">
        <v>500</v>
      </c>
      <c r="C61" s="509">
        <v>0</v>
      </c>
      <c r="D61" s="509">
        <v>0</v>
      </c>
    </row>
    <row r="62" spans="1:4" ht="34.5" customHeight="1" x14ac:dyDescent="0.25">
      <c r="A62" s="389" t="s">
        <v>261</v>
      </c>
      <c r="B62" s="390" t="s">
        <v>501</v>
      </c>
      <c r="C62" s="509">
        <v>793255</v>
      </c>
      <c r="D62" s="509">
        <v>0</v>
      </c>
    </row>
    <row r="63" spans="1:4" ht="23.25" customHeight="1" x14ac:dyDescent="0.25">
      <c r="A63" s="389" t="s">
        <v>262</v>
      </c>
      <c r="B63" s="390" t="s">
        <v>502</v>
      </c>
      <c r="C63" s="509">
        <v>0</v>
      </c>
      <c r="D63" s="509">
        <v>0</v>
      </c>
    </row>
    <row r="64" spans="1:4" ht="23.25" customHeight="1" x14ac:dyDescent="0.25">
      <c r="A64" s="389" t="s">
        <v>71</v>
      </c>
      <c r="B64" s="390" t="s">
        <v>89</v>
      </c>
      <c r="C64" s="509">
        <v>0</v>
      </c>
      <c r="D64" s="509">
        <v>28014.38</v>
      </c>
    </row>
    <row r="65" spans="1:4" ht="23.25" customHeight="1" x14ac:dyDescent="0.25">
      <c r="A65" s="389" t="s">
        <v>320</v>
      </c>
      <c r="B65" s="390" t="s">
        <v>321</v>
      </c>
      <c r="C65" s="509">
        <v>0</v>
      </c>
      <c r="D65" s="509">
        <v>0</v>
      </c>
    </row>
    <row r="66" spans="1:4" ht="23.25" customHeight="1" x14ac:dyDescent="0.25">
      <c r="A66" s="389" t="s">
        <v>52</v>
      </c>
      <c r="B66" s="390" t="s">
        <v>53</v>
      </c>
      <c r="C66" s="509">
        <v>69974</v>
      </c>
      <c r="D66" s="509">
        <v>318456.18</v>
      </c>
    </row>
    <row r="67" spans="1:4" ht="39" customHeight="1" x14ac:dyDescent="0.25">
      <c r="A67" s="389" t="s">
        <v>61</v>
      </c>
      <c r="B67" s="390" t="s">
        <v>62</v>
      </c>
      <c r="C67" s="509">
        <v>0</v>
      </c>
      <c r="D67" s="509">
        <v>3999.96</v>
      </c>
    </row>
    <row r="68" spans="1:4" ht="17.25" customHeight="1" x14ac:dyDescent="0.25">
      <c r="A68" s="389" t="s">
        <v>105</v>
      </c>
      <c r="B68" s="390" t="s">
        <v>113</v>
      </c>
      <c r="C68" s="509">
        <v>0</v>
      </c>
      <c r="D68" s="509">
        <v>0</v>
      </c>
    </row>
    <row r="69" spans="1:4" ht="24.75" customHeight="1" x14ac:dyDescent="0.25">
      <c r="A69" s="389" t="s">
        <v>295</v>
      </c>
      <c r="B69" s="390" t="s">
        <v>296</v>
      </c>
      <c r="C69" s="391">
        <v>0</v>
      </c>
      <c r="D69" s="391">
        <v>0</v>
      </c>
    </row>
    <row r="70" spans="1:4" ht="35.25" customHeight="1" x14ac:dyDescent="0.25">
      <c r="A70" s="389" t="s">
        <v>114</v>
      </c>
      <c r="B70" s="390" t="s">
        <v>315</v>
      </c>
      <c r="C70" s="391">
        <v>0</v>
      </c>
      <c r="D70" s="391">
        <v>0</v>
      </c>
    </row>
    <row r="71" spans="1:4" ht="27" customHeight="1" x14ac:dyDescent="0.25">
      <c r="A71" s="389" t="s">
        <v>263</v>
      </c>
      <c r="B71" s="390" t="s">
        <v>266</v>
      </c>
      <c r="C71" s="391">
        <v>0</v>
      </c>
      <c r="D71" s="391">
        <v>0</v>
      </c>
    </row>
    <row r="72" spans="1:4" ht="17.25" customHeight="1" x14ac:dyDescent="0.25">
      <c r="A72" s="389" t="s">
        <v>388</v>
      </c>
      <c r="B72" s="390" t="s">
        <v>503</v>
      </c>
      <c r="C72" s="391">
        <v>0</v>
      </c>
      <c r="D72" s="391">
        <v>0</v>
      </c>
    </row>
    <row r="73" spans="1:4" ht="17.25" customHeight="1" x14ac:dyDescent="0.25">
      <c r="A73" s="389" t="s">
        <v>115</v>
      </c>
      <c r="B73" s="390" t="s">
        <v>116</v>
      </c>
      <c r="C73" s="391">
        <v>0</v>
      </c>
      <c r="D73" s="391">
        <v>0</v>
      </c>
    </row>
    <row r="74" spans="1:4" ht="32.25" customHeight="1" x14ac:dyDescent="0.25">
      <c r="A74" s="389" t="s">
        <v>369</v>
      </c>
      <c r="B74" s="390" t="s">
        <v>504</v>
      </c>
      <c r="C74" s="391">
        <v>0</v>
      </c>
      <c r="D74" s="391">
        <v>0</v>
      </c>
    </row>
    <row r="75" spans="1:4" ht="17.25" customHeight="1" x14ac:dyDescent="0.25">
      <c r="A75" s="389" t="s">
        <v>282</v>
      </c>
      <c r="B75" s="390" t="s">
        <v>283</v>
      </c>
      <c r="C75" s="391">
        <v>0</v>
      </c>
      <c r="D75" s="391">
        <v>0</v>
      </c>
    </row>
    <row r="76" spans="1:4" ht="17.25" customHeight="1" x14ac:dyDescent="0.25">
      <c r="A76" s="389" t="s">
        <v>117</v>
      </c>
      <c r="B76" s="390" t="s">
        <v>118</v>
      </c>
      <c r="C76" s="391">
        <v>0</v>
      </c>
      <c r="D76" s="391">
        <v>0</v>
      </c>
    </row>
    <row r="77" spans="1:4" ht="17.25" customHeight="1" x14ac:dyDescent="0.25">
      <c r="A77" s="389" t="s">
        <v>119</v>
      </c>
      <c r="B77" s="390" t="s">
        <v>120</v>
      </c>
      <c r="C77" s="391">
        <v>0</v>
      </c>
      <c r="D77" s="391">
        <v>0</v>
      </c>
    </row>
    <row r="78" spans="1:4" ht="17.25" customHeight="1" x14ac:dyDescent="0.25">
      <c r="A78" s="389" t="s">
        <v>90</v>
      </c>
      <c r="B78" s="390" t="s">
        <v>91</v>
      </c>
      <c r="C78" s="391">
        <v>0</v>
      </c>
      <c r="D78" s="391">
        <v>0</v>
      </c>
    </row>
    <row r="79" spans="1:4" ht="29.25" customHeight="1" x14ac:dyDescent="0.25">
      <c r="A79" s="389" t="s">
        <v>316</v>
      </c>
      <c r="B79" s="390" t="s">
        <v>317</v>
      </c>
      <c r="C79" s="391">
        <v>0</v>
      </c>
      <c r="D79" s="391">
        <v>0</v>
      </c>
    </row>
    <row r="80" spans="1:4" ht="35.25" customHeight="1" x14ac:dyDescent="0.25">
      <c r="A80" s="389" t="s">
        <v>404</v>
      </c>
      <c r="B80" s="390" t="s">
        <v>405</v>
      </c>
      <c r="C80" s="391">
        <v>0</v>
      </c>
      <c r="D80" s="391">
        <v>0</v>
      </c>
    </row>
    <row r="81" spans="1:4" ht="17.25" customHeight="1" x14ac:dyDescent="0.25">
      <c r="A81" s="389" t="s">
        <v>355</v>
      </c>
      <c r="B81" s="390" t="s">
        <v>505</v>
      </c>
      <c r="C81" s="391">
        <v>0</v>
      </c>
      <c r="D81" s="391">
        <v>0</v>
      </c>
    </row>
    <row r="82" spans="1:4" ht="17.25" customHeight="1" x14ac:dyDescent="0.25">
      <c r="A82" s="389" t="s">
        <v>123</v>
      </c>
      <c r="B82" s="390" t="s">
        <v>124</v>
      </c>
      <c r="C82" s="391">
        <v>0</v>
      </c>
      <c r="D82" s="391">
        <v>0</v>
      </c>
    </row>
    <row r="83" spans="1:4" ht="17.25" customHeight="1" x14ac:dyDescent="0.25">
      <c r="A83" s="389" t="s">
        <v>506</v>
      </c>
      <c r="B83" s="390" t="s">
        <v>507</v>
      </c>
      <c r="C83" s="391">
        <v>545141.78</v>
      </c>
      <c r="D83" s="391">
        <v>0</v>
      </c>
    </row>
    <row r="84" spans="1:4" ht="17.25" customHeight="1" x14ac:dyDescent="0.25">
      <c r="A84" s="389" t="s">
        <v>284</v>
      </c>
      <c r="B84" s="390" t="s">
        <v>285</v>
      </c>
      <c r="C84" s="391">
        <v>0</v>
      </c>
      <c r="D84" s="391">
        <v>0</v>
      </c>
    </row>
    <row r="85" spans="1:4" ht="33" customHeight="1" x14ac:dyDescent="0.25">
      <c r="A85" s="389" t="s">
        <v>420</v>
      </c>
      <c r="B85" s="390" t="s">
        <v>508</v>
      </c>
      <c r="C85" s="391">
        <v>0</v>
      </c>
      <c r="D85" s="391">
        <v>0</v>
      </c>
    </row>
    <row r="86" spans="1:4" ht="17.25" customHeight="1" x14ac:dyDescent="0.25">
      <c r="A86" s="331"/>
      <c r="B86" s="202" t="s">
        <v>15</v>
      </c>
      <c r="C86" s="484">
        <f>SUM(C7:C85)</f>
        <v>37887764.770000003</v>
      </c>
      <c r="D86" s="484">
        <f>SUM(D7:D85)</f>
        <v>37237410.420000002</v>
      </c>
    </row>
  </sheetData>
  <mergeCells count="3">
    <mergeCell ref="A3:D3"/>
    <mergeCell ref="A4:D4"/>
    <mergeCell ref="A2:D2"/>
  </mergeCells>
  <pageMargins left="0.4" right="0.25" top="0.75" bottom="0.62" header="0.44" footer="0.3"/>
  <pageSetup scale="89" fitToHeight="0" orientation="portrait" r:id="rId1"/>
  <headerFooter>
    <oddHeader>&amp;C
Imputacion del gasto&amp;LSistema de Información de la Gestión Financiera
Periodo:2023&amp;REG-001-DEFRD_1669305291155F
02/05/2023 12:25:52
40223314390-SIGEF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G Y P  MAYO 2024</vt:lpstr>
      <vt:lpstr>RESUMEN UNIFIC. MAYO 2024</vt:lpstr>
      <vt:lpstr>RES. CODIF. MEGAL.MAY. 2024</vt:lpstr>
      <vt:lpstr>LIBRO GRAL .MEGAL. MAYO 2024</vt:lpstr>
      <vt:lpstr>DESEM. SAN.A. CODIF. MAY. 2024</vt:lpstr>
      <vt:lpstr>LIBRO BCO. CTA. PPC. Mayo 24</vt:lpstr>
      <vt:lpstr>RES. CODIF. PPC MAYO 2024</vt:lpstr>
      <vt:lpstr>DESEMBS. CODIF.PPC. MAYO 2024.</vt:lpstr>
      <vt:lpstr>Imputacion MAYO 2024</vt:lpstr>
      <vt:lpstr>CONC.. NOM. ELECT. ABRIL .24</vt:lpstr>
      <vt:lpstr>'DESEM. SAN.A. CODIF. MAY. 2024'!Área_de_impresión</vt:lpstr>
      <vt:lpstr>'DESEMBS. CODIF.PPC. MAYO 2024.'!Área_de_impresión</vt:lpstr>
      <vt:lpstr>'LIBRO BCO. CTA. PPC. Mayo 24'!Área_de_impresión</vt:lpstr>
      <vt:lpstr>'LIBRO GRAL .MEGAL. MAYO 2024'!Área_de_impresión</vt:lpstr>
      <vt:lpstr>'RES. CODIF. PPC MAYO 2024'!Área_de_impresión</vt:lpstr>
      <vt:lpstr>'RESUMEN UNIFIC. MAYO 2024'!Área_de_impresión</vt:lpstr>
      <vt:lpstr>'DESEM. SAN.A. CODIF. MAY. 2024'!Títulos_a_imprimir</vt:lpstr>
      <vt:lpstr>'LIBRO BCO. CTA. PPC. Mayo 24'!Títulos_a_imprimir</vt:lpstr>
      <vt:lpstr>'LIBRO GRAL .MEGAL. MAYO 2024'!Títulos_a_imprimir</vt:lpstr>
      <vt:lpstr>'RESUMEN UNIFIC. MAYO 2024'!Títulos_a_imprimir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Rosayddel Ramirez Pineda</cp:lastModifiedBy>
  <cp:revision/>
  <cp:lastPrinted>2024-06-06T16:05:24Z</cp:lastPrinted>
  <dcterms:created xsi:type="dcterms:W3CDTF">2007-03-20T14:00:55Z</dcterms:created>
  <dcterms:modified xsi:type="dcterms:W3CDTF">2024-06-18T18:19:28Z</dcterms:modified>
</cp:coreProperties>
</file>