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11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os Cabral\Desktop\A OIA DIGEGA MC  (OF. LIBRE ACCESO A LA INFORMACION\DOCUMENTACION QUE SE DEBE SUBIR AL PORTAL DE DIGEGA\"/>
    </mc:Choice>
  </mc:AlternateContent>
  <xr:revisionPtr revIDLastSave="0" documentId="13_ncr:1_{0B618844-49D2-4A61-8334-DEF31340E646}" xr6:coauthVersionLast="47" xr6:coauthVersionMax="47" xr10:uidLastSave="{00000000-0000-0000-0000-000000000000}"/>
  <bookViews>
    <workbookView xWindow="-120" yWindow="-120" windowWidth="38640" windowHeight="21240" tabRatio="605" xr2:uid="{00000000-000D-0000-FFFF-FFFF00000000}"/>
  </bookViews>
  <sheets>
    <sheet name="G Y P JUL. 2024" sheetId="234" r:id="rId1"/>
    <sheet name="EJEC. Y APLIC. FINAC. JUl. 2024" sheetId="57" r:id="rId2"/>
    <sheet name="RES. CODIF. MEGAL. JUL. 2024" sheetId="246" r:id="rId3"/>
    <sheet name="LIBRO GRAL .MEGAL. JUL. 2024" sheetId="205" r:id="rId4"/>
    <sheet name="DESEM. SAN.A. CODIF. JUL. 2024" sheetId="224" r:id="rId5"/>
    <sheet name="LIBRO BCO. CTA. PPC. JUL. 24" sheetId="46" r:id="rId6"/>
    <sheet name="DESEMBS. CODIF.PPC. JULIO 2024." sheetId="204" r:id="rId7"/>
    <sheet name="RES. CODIF. PPC JUN. 2024" sheetId="165" r:id="rId8"/>
    <sheet name="Imputacion JUL. 2024" sheetId="238" r:id="rId9"/>
    <sheet name="CONC.. NOM. ELECT. JULIO  .24" sheetId="245" r:id="rId10"/>
    <sheet name="CTAS.X P. JULIO 2024" sheetId="242" r:id="rId11"/>
  </sheets>
  <externalReferences>
    <externalReference r:id="rId12"/>
  </externalReferences>
  <definedNames>
    <definedName name="_0">#REF!</definedName>
    <definedName name="_xlnm._FilterDatabase" localSheetId="4" hidden="1">'DESEM. SAN.A. CODIF. JUL. 2024'!$A$14:$G$621</definedName>
    <definedName name="_xlnm._FilterDatabase" localSheetId="6" hidden="1">'DESEMBS. CODIF.PPC. JULIO 2024.'!$A$10:$G$156</definedName>
    <definedName name="_xlnm._FilterDatabase" localSheetId="5" hidden="1">'LIBRO BCO. CTA. PPC. JUL. 24'!$A$14:$G$124</definedName>
    <definedName name="_xlnm._FilterDatabase" localSheetId="2" hidden="1">'RES. CODIF. MEGAL. JUL. 2024'!#REF!</definedName>
    <definedName name="_xlnm._FilterDatabase" localSheetId="7" hidden="1">'RES. CODIF. PPC JUN. 2024'!#REF!</definedName>
    <definedName name="_xlnm.Print_Area" localSheetId="4">'DESEM. SAN.A. CODIF. JUL. 2024'!$A$1:$G$620</definedName>
    <definedName name="_xlnm.Print_Area" localSheetId="6">'DESEMBS. CODIF.PPC. JULIO 2024.'!$A$1:$G$164</definedName>
    <definedName name="_xlnm.Print_Area" localSheetId="1">'EJEC. Y APLIC. FINAC. JUl. 2024'!$A$1:$G$206</definedName>
    <definedName name="_xlnm.Print_Area" localSheetId="5">'LIBRO BCO. CTA. PPC. JUL. 24'!$A$1:$G$124</definedName>
    <definedName name="_xlnm.Print_Area" localSheetId="3">'LIBRO GRAL .MEGAL. JUL. 2024'!$A$1:$G$73</definedName>
    <definedName name="_xlnm.Print_Area" localSheetId="2">'RES. CODIF. MEGAL. JUL. 2024'!#REF!</definedName>
    <definedName name="_xlnm.Print_Area" localSheetId="7">'RES. CODIF. PPC JUN. 2024'!$A$1:$E$36</definedName>
    <definedName name="_xlnm.Print_Titles" localSheetId="4">'DESEM. SAN.A. CODIF. JUL. 2024'!$14:$14</definedName>
    <definedName name="_xlnm.Print_Titles" localSheetId="1">'EJEC. Y APLIC. FINAC. JUl. 2024'!$13:$13</definedName>
    <definedName name="_xlnm.Print_Titles" localSheetId="5">'LIBRO BCO. CTA. PPC. JUL. 24'!$14:$14</definedName>
    <definedName name="_xlnm.Print_Titles" localSheetId="3">'LIBRO GRAL .MEGAL. JUL. 2024'!$14:$14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2" i="234" l="1"/>
  <c r="E165" i="234"/>
  <c r="E125" i="234"/>
  <c r="E133" i="234"/>
  <c r="E106" i="234"/>
  <c r="G40" i="57"/>
  <c r="G39" i="57"/>
  <c r="E16" i="57" l="1"/>
  <c r="G38" i="57"/>
  <c r="E35" i="57"/>
  <c r="E30" i="57"/>
  <c r="D121" i="57"/>
  <c r="D46" i="57"/>
  <c r="D43" i="57"/>
  <c r="C43" i="57"/>
  <c r="C131" i="57"/>
  <c r="C121" i="57"/>
  <c r="D65" i="57"/>
  <c r="C65" i="57"/>
  <c r="C168" i="57"/>
  <c r="E143" i="57"/>
  <c r="D143" i="57"/>
  <c r="L93" i="242"/>
  <c r="L142" i="242" s="1"/>
  <c r="I93" i="242"/>
  <c r="I142" i="242" s="1"/>
  <c r="G93" i="242"/>
  <c r="G142" i="242" s="1"/>
  <c r="D93" i="242"/>
  <c r="D142" i="242" s="1"/>
  <c r="L78" i="242"/>
  <c r="I78" i="242"/>
  <c r="G78" i="242"/>
  <c r="D78" i="242"/>
  <c r="L71" i="242"/>
  <c r="I71" i="242"/>
  <c r="G71" i="242"/>
  <c r="D71" i="242"/>
  <c r="L63" i="242"/>
  <c r="I63" i="242"/>
  <c r="G63" i="242"/>
  <c r="D63" i="242"/>
  <c r="L60" i="242"/>
  <c r="I60" i="242"/>
  <c r="G60" i="242"/>
  <c r="D60" i="242"/>
  <c r="L57" i="242"/>
  <c r="L143" i="242" s="1"/>
  <c r="H57" i="242"/>
  <c r="I57" i="242" s="1"/>
  <c r="G57" i="242"/>
  <c r="D57" i="242"/>
  <c r="I54" i="242"/>
  <c r="D54" i="242"/>
  <c r="D51" i="242"/>
  <c r="D17" i="242"/>
  <c r="D143" i="242" l="1"/>
  <c r="G143" i="242"/>
  <c r="H143" i="242"/>
  <c r="I143" i="242" l="1"/>
  <c r="D25" i="165" l="1"/>
  <c r="D28" i="165" s="1"/>
  <c r="E156" i="204"/>
  <c r="F156" i="204"/>
  <c r="G34" i="245"/>
  <c r="G37" i="245" s="1"/>
  <c r="G29" i="245"/>
  <c r="G27" i="245"/>
  <c r="G22" i="245"/>
  <c r="D88" i="238" l="1"/>
  <c r="C88" i="238"/>
  <c r="D124" i="46" l="1"/>
  <c r="E124" i="46"/>
  <c r="F16" i="46"/>
  <c r="F17" i="46" s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 s="1"/>
  <c r="F30" i="46" s="1"/>
  <c r="F31" i="46" s="1"/>
  <c r="F32" i="46" s="1"/>
  <c r="F33" i="46" s="1"/>
  <c r="F34" i="46" s="1"/>
  <c r="F35" i="46" s="1"/>
  <c r="F36" i="46" s="1"/>
  <c r="F37" i="46" s="1"/>
  <c r="F38" i="46" s="1"/>
  <c r="F39" i="46" s="1"/>
  <c r="F40" i="46" s="1"/>
  <c r="F41" i="46" s="1"/>
  <c r="F42" i="46" s="1"/>
  <c r="F43" i="46" s="1"/>
  <c r="F44" i="46" s="1"/>
  <c r="F45" i="46" s="1"/>
  <c r="F46" i="46" s="1"/>
  <c r="F47" i="46" s="1"/>
  <c r="F48" i="46" s="1"/>
  <c r="F49" i="46" s="1"/>
  <c r="F50" i="46" s="1"/>
  <c r="F51" i="46" s="1"/>
  <c r="F52" i="46" s="1"/>
  <c r="F53" i="46" s="1"/>
  <c r="F54" i="46" s="1"/>
  <c r="F55" i="46" s="1"/>
  <c r="F56" i="46" s="1"/>
  <c r="F57" i="46" s="1"/>
  <c r="F58" i="46" s="1"/>
  <c r="F59" i="46" s="1"/>
  <c r="F60" i="46" s="1"/>
  <c r="F61" i="46" s="1"/>
  <c r="F62" i="46" s="1"/>
  <c r="F63" i="46" s="1"/>
  <c r="F64" i="46" s="1"/>
  <c r="F65" i="46" s="1"/>
  <c r="F66" i="46" s="1"/>
  <c r="F67" i="46" s="1"/>
  <c r="F68" i="46" s="1"/>
  <c r="F69" i="46" s="1"/>
  <c r="F70" i="46" s="1"/>
  <c r="F71" i="46" s="1"/>
  <c r="F72" i="46" s="1"/>
  <c r="F73" i="46" s="1"/>
  <c r="F74" i="46" s="1"/>
  <c r="F75" i="46" s="1"/>
  <c r="F76" i="46" s="1"/>
  <c r="F77" i="46" s="1"/>
  <c r="F78" i="46" s="1"/>
  <c r="F79" i="46" s="1"/>
  <c r="F80" i="46" s="1"/>
  <c r="F81" i="46" s="1"/>
  <c r="F82" i="46" s="1"/>
  <c r="F83" i="46" s="1"/>
  <c r="F84" i="46" s="1"/>
  <c r="F85" i="46" s="1"/>
  <c r="F86" i="46" s="1"/>
  <c r="F87" i="46" s="1"/>
  <c r="F88" i="46" s="1"/>
  <c r="F89" i="46" s="1"/>
  <c r="F90" i="46" s="1"/>
  <c r="F91" i="46" s="1"/>
  <c r="F92" i="46" s="1"/>
  <c r="F93" i="46" s="1"/>
  <c r="F94" i="46" s="1"/>
  <c r="F95" i="46" s="1"/>
  <c r="F96" i="46" s="1"/>
  <c r="F97" i="46" s="1"/>
  <c r="F98" i="46" s="1"/>
  <c r="F99" i="46" s="1"/>
  <c r="F100" i="46" s="1"/>
  <c r="F101" i="46" s="1"/>
  <c r="F102" i="46" s="1"/>
  <c r="F103" i="46" s="1"/>
  <c r="F104" i="46" s="1"/>
  <c r="F105" i="46" s="1"/>
  <c r="F106" i="46" s="1"/>
  <c r="F107" i="46" s="1"/>
  <c r="F108" i="46" s="1"/>
  <c r="F109" i="46" s="1"/>
  <c r="F110" i="46" s="1"/>
  <c r="F111" i="46" s="1"/>
  <c r="F112" i="46" s="1"/>
  <c r="F113" i="46" s="1"/>
  <c r="F114" i="46" s="1"/>
  <c r="F115" i="46" s="1"/>
  <c r="F116" i="46" s="1"/>
  <c r="F117" i="46" s="1"/>
  <c r="F118" i="46" s="1"/>
  <c r="F119" i="46" s="1"/>
  <c r="F120" i="46" s="1"/>
  <c r="F121" i="46" s="1"/>
  <c r="F122" i="46" s="1"/>
  <c r="F123" i="46" s="1"/>
  <c r="D358" i="205"/>
  <c r="E358" i="205"/>
  <c r="F16" i="205"/>
  <c r="F17" i="205" s="1"/>
  <c r="F18" i="205" s="1"/>
  <c r="F19" i="205" s="1"/>
  <c r="F20" i="205" s="1"/>
  <c r="F21" i="205" s="1"/>
  <c r="F22" i="205" s="1"/>
  <c r="F23" i="205" s="1"/>
  <c r="F24" i="205" s="1"/>
  <c r="F25" i="205" s="1"/>
  <c r="F26" i="205" s="1"/>
  <c r="F27" i="205" s="1"/>
  <c r="F28" i="205" s="1"/>
  <c r="F29" i="205" s="1"/>
  <c r="F30" i="205" s="1"/>
  <c r="F31" i="205" s="1"/>
  <c r="F32" i="205" s="1"/>
  <c r="F33" i="205" s="1"/>
  <c r="F34" i="205" s="1"/>
  <c r="F35" i="205" s="1"/>
  <c r="F36" i="205" s="1"/>
  <c r="F37" i="205" s="1"/>
  <c r="F38" i="205" s="1"/>
  <c r="F39" i="205" s="1"/>
  <c r="F40" i="205" s="1"/>
  <c r="F41" i="205" s="1"/>
  <c r="F42" i="205" s="1"/>
  <c r="F43" i="205" s="1"/>
  <c r="F44" i="205" s="1"/>
  <c r="F45" i="205" s="1"/>
  <c r="F46" i="205" s="1"/>
  <c r="F47" i="205" s="1"/>
  <c r="F48" i="205" s="1"/>
  <c r="F49" i="205" s="1"/>
  <c r="F50" i="205" s="1"/>
  <c r="F51" i="205" s="1"/>
  <c r="F52" i="205" s="1"/>
  <c r="F53" i="205" s="1"/>
  <c r="F54" i="205" s="1"/>
  <c r="F55" i="205" s="1"/>
  <c r="F56" i="205" s="1"/>
  <c r="F57" i="205" s="1"/>
  <c r="F58" i="205" s="1"/>
  <c r="F59" i="205" s="1"/>
  <c r="F60" i="205" s="1"/>
  <c r="F61" i="205" s="1"/>
  <c r="F62" i="205" s="1"/>
  <c r="F63" i="205" s="1"/>
  <c r="F64" i="205" s="1"/>
  <c r="F65" i="205" s="1"/>
  <c r="F66" i="205" s="1"/>
  <c r="F67" i="205" s="1"/>
  <c r="F68" i="205" s="1"/>
  <c r="F69" i="205" s="1"/>
  <c r="F70" i="205" s="1"/>
  <c r="F71" i="205" s="1"/>
  <c r="F72" i="205" s="1"/>
  <c r="F73" i="205" s="1"/>
  <c r="F74" i="205" s="1"/>
  <c r="F75" i="205" s="1"/>
  <c r="F76" i="205" s="1"/>
  <c r="F77" i="205" s="1"/>
  <c r="F78" i="205" s="1"/>
  <c r="F79" i="205" s="1"/>
  <c r="F80" i="205" s="1"/>
  <c r="F81" i="205" s="1"/>
  <c r="F82" i="205" s="1"/>
  <c r="F83" i="205" s="1"/>
  <c r="F84" i="205" s="1"/>
  <c r="F85" i="205" s="1"/>
  <c r="F86" i="205" s="1"/>
  <c r="F87" i="205" s="1"/>
  <c r="F88" i="205" s="1"/>
  <c r="F89" i="205" s="1"/>
  <c r="F90" i="205" s="1"/>
  <c r="F91" i="205" s="1"/>
  <c r="F92" i="205" s="1"/>
  <c r="F93" i="205" s="1"/>
  <c r="F94" i="205" s="1"/>
  <c r="F95" i="205" s="1"/>
  <c r="F96" i="205" s="1"/>
  <c r="F97" i="205" s="1"/>
  <c r="F98" i="205" s="1"/>
  <c r="F99" i="205" s="1"/>
  <c r="F100" i="205" s="1"/>
  <c r="F101" i="205" s="1"/>
  <c r="F102" i="205" s="1"/>
  <c r="F103" i="205" s="1"/>
  <c r="F104" i="205" s="1"/>
  <c r="F105" i="205" s="1"/>
  <c r="F106" i="205" s="1"/>
  <c r="F107" i="205" s="1"/>
  <c r="F108" i="205" s="1"/>
  <c r="F109" i="205" s="1"/>
  <c r="F110" i="205" s="1"/>
  <c r="F111" i="205" s="1"/>
  <c r="F112" i="205" s="1"/>
  <c r="F113" i="205" s="1"/>
  <c r="F114" i="205" s="1"/>
  <c r="F115" i="205" s="1"/>
  <c r="F116" i="205" s="1"/>
  <c r="F117" i="205" s="1"/>
  <c r="F118" i="205" s="1"/>
  <c r="F119" i="205" s="1"/>
  <c r="F120" i="205" s="1"/>
  <c r="F121" i="205" s="1"/>
  <c r="F122" i="205" s="1"/>
  <c r="F123" i="205" s="1"/>
  <c r="F124" i="205" s="1"/>
  <c r="F125" i="205" s="1"/>
  <c r="F126" i="205" s="1"/>
  <c r="F127" i="205" s="1"/>
  <c r="F128" i="205" s="1"/>
  <c r="F129" i="205" s="1"/>
  <c r="F130" i="205" s="1"/>
  <c r="F131" i="205" s="1"/>
  <c r="F132" i="205" s="1"/>
  <c r="F133" i="205" s="1"/>
  <c r="F134" i="205" s="1"/>
  <c r="F135" i="205" s="1"/>
  <c r="F136" i="205" s="1"/>
  <c r="F137" i="205" s="1"/>
  <c r="F138" i="205" s="1"/>
  <c r="F139" i="205" s="1"/>
  <c r="F140" i="205" s="1"/>
  <c r="F141" i="205" s="1"/>
  <c r="F142" i="205" s="1"/>
  <c r="F143" i="205" s="1"/>
  <c r="F144" i="205" s="1"/>
  <c r="F145" i="205" s="1"/>
  <c r="F146" i="205" s="1"/>
  <c r="F147" i="205" s="1"/>
  <c r="F148" i="205" s="1"/>
  <c r="F149" i="205" s="1"/>
  <c r="F150" i="205" s="1"/>
  <c r="F151" i="205" s="1"/>
  <c r="F152" i="205" s="1"/>
  <c r="F153" i="205" s="1"/>
  <c r="F154" i="205" s="1"/>
  <c r="F155" i="205" s="1"/>
  <c r="F156" i="205" s="1"/>
  <c r="F157" i="205" s="1"/>
  <c r="F158" i="205" s="1"/>
  <c r="F159" i="205" s="1"/>
  <c r="F160" i="205" s="1"/>
  <c r="F161" i="205" s="1"/>
  <c r="F162" i="205" s="1"/>
  <c r="F163" i="205" s="1"/>
  <c r="F164" i="205" s="1"/>
  <c r="F165" i="205" s="1"/>
  <c r="F166" i="205" s="1"/>
  <c r="F167" i="205" s="1"/>
  <c r="F168" i="205" s="1"/>
  <c r="F169" i="205" s="1"/>
  <c r="F170" i="205" s="1"/>
  <c r="F171" i="205" s="1"/>
  <c r="F172" i="205" s="1"/>
  <c r="F173" i="205" s="1"/>
  <c r="F174" i="205" s="1"/>
  <c r="F175" i="205" s="1"/>
  <c r="F176" i="205" s="1"/>
  <c r="F177" i="205" s="1"/>
  <c r="F178" i="205" s="1"/>
  <c r="F179" i="205" s="1"/>
  <c r="F180" i="205" s="1"/>
  <c r="F181" i="205" s="1"/>
  <c r="F182" i="205" s="1"/>
  <c r="F183" i="205" s="1"/>
  <c r="F184" i="205" s="1"/>
  <c r="F185" i="205" s="1"/>
  <c r="F186" i="205" s="1"/>
  <c r="F187" i="205" s="1"/>
  <c r="F188" i="205" s="1"/>
  <c r="F189" i="205" s="1"/>
  <c r="F190" i="205" s="1"/>
  <c r="F191" i="205" s="1"/>
  <c r="F192" i="205" s="1"/>
  <c r="F193" i="205" s="1"/>
  <c r="F194" i="205" s="1"/>
  <c r="F195" i="205" s="1"/>
  <c r="F196" i="205" s="1"/>
  <c r="F197" i="205" s="1"/>
  <c r="F198" i="205" s="1"/>
  <c r="F199" i="205" s="1"/>
  <c r="F200" i="205" s="1"/>
  <c r="F201" i="205" s="1"/>
  <c r="F202" i="205" s="1"/>
  <c r="F203" i="205" s="1"/>
  <c r="F204" i="205" s="1"/>
  <c r="F205" i="205" s="1"/>
  <c r="F206" i="205" s="1"/>
  <c r="F207" i="205" s="1"/>
  <c r="F208" i="205" s="1"/>
  <c r="F209" i="205" s="1"/>
  <c r="F210" i="205" s="1"/>
  <c r="F211" i="205" s="1"/>
  <c r="F212" i="205" s="1"/>
  <c r="F213" i="205" s="1"/>
  <c r="F214" i="205" s="1"/>
  <c r="F215" i="205" s="1"/>
  <c r="F216" i="205" s="1"/>
  <c r="F217" i="205" s="1"/>
  <c r="F218" i="205" s="1"/>
  <c r="F219" i="205" s="1"/>
  <c r="F220" i="205" s="1"/>
  <c r="F221" i="205" s="1"/>
  <c r="F222" i="205" s="1"/>
  <c r="F223" i="205" s="1"/>
  <c r="F224" i="205" s="1"/>
  <c r="F225" i="205" s="1"/>
  <c r="F226" i="205" s="1"/>
  <c r="F227" i="205" s="1"/>
  <c r="F228" i="205" s="1"/>
  <c r="F229" i="205" s="1"/>
  <c r="F230" i="205" s="1"/>
  <c r="F231" i="205" s="1"/>
  <c r="F232" i="205" s="1"/>
  <c r="F233" i="205" s="1"/>
  <c r="F234" i="205" s="1"/>
  <c r="F235" i="205" s="1"/>
  <c r="F236" i="205" s="1"/>
  <c r="F237" i="205" s="1"/>
  <c r="F238" i="205" s="1"/>
  <c r="F239" i="205" s="1"/>
  <c r="F240" i="205" s="1"/>
  <c r="F241" i="205" s="1"/>
  <c r="F242" i="205" s="1"/>
  <c r="F243" i="205" s="1"/>
  <c r="F244" i="205" s="1"/>
  <c r="F245" i="205" s="1"/>
  <c r="F246" i="205" s="1"/>
  <c r="F247" i="205" s="1"/>
  <c r="F248" i="205" s="1"/>
  <c r="F249" i="205" s="1"/>
  <c r="F250" i="205" s="1"/>
  <c r="F251" i="205" s="1"/>
  <c r="F252" i="205" s="1"/>
  <c r="F253" i="205" s="1"/>
  <c r="F254" i="205" s="1"/>
  <c r="F255" i="205" s="1"/>
  <c r="F256" i="205" s="1"/>
  <c r="F257" i="205" s="1"/>
  <c r="F258" i="205" s="1"/>
  <c r="F259" i="205" s="1"/>
  <c r="F260" i="205" s="1"/>
  <c r="F261" i="205" s="1"/>
  <c r="F262" i="205" s="1"/>
  <c r="F263" i="205" s="1"/>
  <c r="F264" i="205" s="1"/>
  <c r="F265" i="205" s="1"/>
  <c r="F266" i="205" s="1"/>
  <c r="F267" i="205" s="1"/>
  <c r="F268" i="205" s="1"/>
  <c r="F269" i="205" s="1"/>
  <c r="F270" i="205" s="1"/>
  <c r="F271" i="205" s="1"/>
  <c r="F272" i="205" s="1"/>
  <c r="F273" i="205" s="1"/>
  <c r="F274" i="205" s="1"/>
  <c r="F275" i="205" s="1"/>
  <c r="F276" i="205" s="1"/>
  <c r="F277" i="205" s="1"/>
  <c r="F278" i="205" s="1"/>
  <c r="F279" i="205" s="1"/>
  <c r="F280" i="205" s="1"/>
  <c r="F281" i="205" s="1"/>
  <c r="F282" i="205" s="1"/>
  <c r="F283" i="205" s="1"/>
  <c r="F284" i="205" s="1"/>
  <c r="F285" i="205" s="1"/>
  <c r="F286" i="205" s="1"/>
  <c r="F287" i="205" s="1"/>
  <c r="F288" i="205" s="1"/>
  <c r="F289" i="205" s="1"/>
  <c r="F290" i="205" s="1"/>
  <c r="F291" i="205" s="1"/>
  <c r="F292" i="205" s="1"/>
  <c r="F293" i="205" s="1"/>
  <c r="F294" i="205" s="1"/>
  <c r="F295" i="205" s="1"/>
  <c r="F296" i="205" s="1"/>
  <c r="F297" i="205" s="1"/>
  <c r="F298" i="205" s="1"/>
  <c r="F299" i="205" s="1"/>
  <c r="F300" i="205" s="1"/>
  <c r="F301" i="205" s="1"/>
  <c r="F302" i="205" s="1"/>
  <c r="F303" i="205" s="1"/>
  <c r="F304" i="205" s="1"/>
  <c r="F305" i="205" s="1"/>
  <c r="F306" i="205" s="1"/>
  <c r="F307" i="205" s="1"/>
  <c r="F308" i="205" s="1"/>
  <c r="F309" i="205" s="1"/>
  <c r="F310" i="205" s="1"/>
  <c r="F311" i="205" s="1"/>
  <c r="F312" i="205" s="1"/>
  <c r="F313" i="205" s="1"/>
  <c r="F314" i="205" s="1"/>
  <c r="F315" i="205" s="1"/>
  <c r="F316" i="205" s="1"/>
  <c r="F317" i="205" s="1"/>
  <c r="F318" i="205" s="1"/>
  <c r="F319" i="205" s="1"/>
  <c r="F320" i="205" s="1"/>
  <c r="F321" i="205" s="1"/>
  <c r="F322" i="205" s="1"/>
  <c r="F323" i="205" s="1"/>
  <c r="F324" i="205" s="1"/>
  <c r="F325" i="205" s="1"/>
  <c r="F326" i="205" s="1"/>
  <c r="F327" i="205" s="1"/>
  <c r="F328" i="205" s="1"/>
  <c r="F329" i="205" s="1"/>
  <c r="F330" i="205" s="1"/>
  <c r="F331" i="205" s="1"/>
  <c r="F332" i="205" s="1"/>
  <c r="F333" i="205" s="1"/>
  <c r="F334" i="205" s="1"/>
  <c r="F335" i="205" s="1"/>
  <c r="F336" i="205" s="1"/>
  <c r="F337" i="205" s="1"/>
  <c r="F338" i="205" s="1"/>
  <c r="F339" i="205" s="1"/>
  <c r="F340" i="205" s="1"/>
  <c r="F341" i="205" s="1"/>
  <c r="F342" i="205" s="1"/>
  <c r="F343" i="205" s="1"/>
  <c r="F344" i="205" s="1"/>
  <c r="F345" i="205" s="1"/>
  <c r="F346" i="205" s="1"/>
  <c r="F347" i="205" s="1"/>
  <c r="F348" i="205" s="1"/>
  <c r="F349" i="205" s="1"/>
  <c r="F350" i="205" s="1"/>
  <c r="F351" i="205" s="1"/>
  <c r="F352" i="205" s="1"/>
  <c r="F353" i="205" s="1"/>
  <c r="F354" i="205" s="1"/>
  <c r="F355" i="205" s="1"/>
  <c r="F356" i="205" s="1"/>
  <c r="F357" i="205" s="1"/>
  <c r="F358" i="205" s="1"/>
  <c r="H29" i="246"/>
  <c r="E29" i="246"/>
  <c r="E32" i="246" s="1"/>
  <c r="E621" i="224"/>
  <c r="F621" i="224"/>
  <c r="E53" i="234"/>
  <c r="G27" i="57"/>
  <c r="G48" i="57"/>
  <c r="C46" i="57"/>
  <c r="E18" i="234" l="1"/>
  <c r="E80" i="234"/>
  <c r="E173" i="234"/>
  <c r="E127" i="234"/>
  <c r="E110" i="234"/>
  <c r="E89" i="234"/>
  <c r="E32" i="234"/>
  <c r="E23" i="234"/>
  <c r="E168" i="57"/>
  <c r="D168" i="57"/>
  <c r="C123" i="57"/>
  <c r="G124" i="57"/>
  <c r="F123" i="57"/>
  <c r="E123" i="57"/>
  <c r="D123" i="57"/>
  <c r="D157" i="57"/>
  <c r="G168" i="57" l="1"/>
  <c r="G123" i="57"/>
  <c r="E71" i="234" l="1"/>
  <c r="E60" i="234"/>
  <c r="E50" i="234"/>
  <c r="G37" i="57"/>
  <c r="G32" i="57"/>
  <c r="E111" i="57"/>
  <c r="C73" i="57" l="1"/>
  <c r="B112" i="57"/>
  <c r="B113" i="57"/>
  <c r="E99" i="234" l="1"/>
  <c r="E63" i="234" l="1"/>
  <c r="E56" i="234"/>
  <c r="C133" i="57"/>
  <c r="E175" i="234" l="1"/>
  <c r="E162" i="234"/>
  <c r="E151" i="234" s="1"/>
  <c r="E135" i="234"/>
  <c r="E114" i="234"/>
  <c r="E102" i="234"/>
  <c r="E93" i="234"/>
  <c r="E84" i="234"/>
  <c r="E68" i="234"/>
  <c r="E37" i="234"/>
  <c r="E30" i="234"/>
  <c r="E129" i="234"/>
  <c r="E124" i="234" s="1"/>
  <c r="E178" i="234"/>
  <c r="E22" i="234" l="1"/>
  <c r="E42" i="234"/>
  <c r="E41" i="234" s="1"/>
  <c r="E83" i="234"/>
  <c r="E21" i="234" l="1"/>
  <c r="E198" i="234"/>
  <c r="E199" i="234" s="1"/>
  <c r="G132" i="57"/>
  <c r="D131" i="57"/>
  <c r="E149" i="57" l="1"/>
  <c r="E157" i="57"/>
  <c r="G167" i="57" l="1"/>
  <c r="E160" i="57"/>
  <c r="E96" i="57"/>
  <c r="E87" i="57"/>
  <c r="E82" i="57"/>
  <c r="E77" i="57"/>
  <c r="G172" i="57" a="1"/>
  <c r="G172" i="57" s="1"/>
  <c r="G171" i="57" a="1"/>
  <c r="G171" i="57" s="1"/>
  <c r="G166" i="57"/>
  <c r="E101" i="57"/>
  <c r="G105" i="57"/>
  <c r="E106" i="57"/>
  <c r="E170" i="57" l="1"/>
  <c r="G170" i="57" s="1"/>
  <c r="C16" i="57" l="1"/>
  <c r="E93" i="57" l="1"/>
  <c r="E76" i="57" s="1"/>
  <c r="E73" i="57"/>
  <c r="C111" i="57"/>
  <c r="C49" i="57"/>
  <c r="C101" i="57"/>
  <c r="C106" i="57"/>
  <c r="C35" i="57"/>
  <c r="G164" i="57" l="1"/>
  <c r="G67" i="57"/>
  <c r="G72" i="57"/>
  <c r="G44" i="57"/>
  <c r="D35" i="57"/>
  <c r="C87" i="57"/>
  <c r="C62" i="57"/>
  <c r="C23" i="57"/>
  <c r="C30" i="57"/>
  <c r="C15" i="57" l="1"/>
  <c r="G98" i="57" l="1"/>
  <c r="E23" i="57" l="1"/>
  <c r="G26" i="57" l="1"/>
  <c r="G60" i="57" l="1"/>
  <c r="G61" i="57"/>
  <c r="E57" i="57"/>
  <c r="D57" i="57"/>
  <c r="C57" i="57"/>
  <c r="E53" i="57"/>
  <c r="C82" i="57"/>
  <c r="C80" i="57" s="1"/>
  <c r="C77" i="57" s="1"/>
  <c r="C25" i="57"/>
  <c r="G179" i="57" l="1"/>
  <c r="G180" i="57"/>
  <c r="G176" i="57" a="1"/>
  <c r="G176" i="57" s="1"/>
  <c r="G83" i="57" l="1"/>
  <c r="G79" i="57"/>
  <c r="C160" i="57" l="1"/>
  <c r="E62" i="57" l="1"/>
  <c r="E65" i="57" l="1"/>
  <c r="E43" i="57"/>
  <c r="D62" i="57"/>
  <c r="D34" i="57" s="1"/>
  <c r="C93" i="57"/>
  <c r="C96" i="57" l="1"/>
  <c r="C53" i="57"/>
  <c r="C34" i="57" s="1"/>
  <c r="C28" i="57"/>
  <c r="G45" i="57" l="1"/>
  <c r="G42" i="57"/>
  <c r="E25" i="57"/>
  <c r="E15" i="57" s="1"/>
  <c r="E49" i="57"/>
  <c r="E34" i="57" s="1"/>
  <c r="E153" i="57"/>
  <c r="E142" i="57" s="1"/>
  <c r="E189" i="57" l="1"/>
  <c r="G69" i="57"/>
  <c r="G56" i="57"/>
  <c r="G53" i="57"/>
  <c r="G64" i="57" l="1"/>
  <c r="G177" i="57"/>
  <c r="G178" i="57"/>
  <c r="G74" i="57"/>
  <c r="D96" i="57"/>
  <c r="F175" i="57" l="1"/>
  <c r="D175" i="57"/>
  <c r="F82" i="57"/>
  <c r="G175" i="57" l="1" a="1"/>
  <c r="G175" i="57" s="1"/>
  <c r="D16" i="57"/>
  <c r="G78" i="57"/>
  <c r="G80" i="57"/>
  <c r="G81" i="57"/>
  <c r="G66" i="57"/>
  <c r="F65" i="57"/>
  <c r="G65" i="57" s="1"/>
  <c r="G122" i="57" l="1"/>
  <c r="G125" i="57"/>
  <c r="C128" i="57"/>
  <c r="C120" i="57" s="1"/>
  <c r="G163" i="57"/>
  <c r="G165" i="57"/>
  <c r="G162" i="57"/>
  <c r="G24" i="57"/>
  <c r="G23" i="57" s="1"/>
  <c r="G22" i="57"/>
  <c r="G55" i="57"/>
  <c r="G54" i="57"/>
  <c r="G97" i="57"/>
  <c r="F128" i="57"/>
  <c r="E128" i="57"/>
  <c r="D153" i="57"/>
  <c r="C153" i="57"/>
  <c r="D128" i="57"/>
  <c r="D120" i="57" s="1"/>
  <c r="E28" i="57"/>
  <c r="D30" i="57"/>
  <c r="G128" i="57" l="1"/>
  <c r="G174" i="57" l="1" a="1"/>
  <c r="G174" i="57" s="1"/>
  <c r="E173" i="57"/>
  <c r="G173" i="57" s="1" a="1"/>
  <c r="G173" i="57" s="1"/>
  <c r="G161" i="57"/>
  <c r="F160" i="57"/>
  <c r="G159" i="57"/>
  <c r="G158" i="57"/>
  <c r="F157" i="57"/>
  <c r="F156" i="57" s="1"/>
  <c r="C157" i="57"/>
  <c r="G136" i="57"/>
  <c r="G135" i="57"/>
  <c r="G134" i="57"/>
  <c r="F133" i="57"/>
  <c r="E133" i="57"/>
  <c r="D133" i="57"/>
  <c r="E131" i="57"/>
  <c r="G130" i="57"/>
  <c r="G127" i="57"/>
  <c r="G126" i="57"/>
  <c r="F121" i="57"/>
  <c r="F120" i="57" s="1"/>
  <c r="G119" i="57"/>
  <c r="G118" i="57"/>
  <c r="G117" i="57"/>
  <c r="G116" i="57"/>
  <c r="G115" i="57"/>
  <c r="G114" i="57"/>
  <c r="G113" i="57"/>
  <c r="G112" i="57"/>
  <c r="F111" i="57"/>
  <c r="C109" i="57"/>
  <c r="C76" i="57" s="1"/>
  <c r="G108" i="57"/>
  <c r="G107" i="57"/>
  <c r="F106" i="57"/>
  <c r="G104" i="57"/>
  <c r="G103" i="57"/>
  <c r="G102" i="57"/>
  <c r="F101" i="57"/>
  <c r="G100" i="57"/>
  <c r="G99" i="57"/>
  <c r="G95" i="57"/>
  <c r="G94" i="57"/>
  <c r="D93" i="57"/>
  <c r="G92" i="57"/>
  <c r="G91" i="57"/>
  <c r="G90" i="57"/>
  <c r="G89" i="57"/>
  <c r="G88" i="57"/>
  <c r="F87" i="57"/>
  <c r="D87" i="57"/>
  <c r="G86" i="57"/>
  <c r="G85" i="57"/>
  <c r="G84" i="57"/>
  <c r="F77" i="57"/>
  <c r="F73" i="57"/>
  <c r="G71" i="57"/>
  <c r="G70" i="57"/>
  <c r="G68" i="57"/>
  <c r="G63" i="57"/>
  <c r="F62" i="57"/>
  <c r="G62" i="57" s="1"/>
  <c r="G59" i="57"/>
  <c r="G58" i="57"/>
  <c r="F57" i="57"/>
  <c r="G52" i="57"/>
  <c r="G51" i="57"/>
  <c r="G50" i="57"/>
  <c r="F49" i="57"/>
  <c r="G49" i="57" s="1"/>
  <c r="G47" i="57"/>
  <c r="G46" i="57" s="1"/>
  <c r="F46" i="57"/>
  <c r="F43" i="57"/>
  <c r="G43" i="57" s="1"/>
  <c r="G33" i="57"/>
  <c r="G31" i="57"/>
  <c r="F30" i="57"/>
  <c r="G29" i="57"/>
  <c r="G28" i="57" s="1"/>
  <c r="F28" i="57"/>
  <c r="D28" i="57"/>
  <c r="F25" i="57"/>
  <c r="D25" i="57"/>
  <c r="G25" i="57" s="1"/>
  <c r="F23" i="57"/>
  <c r="D23" i="57"/>
  <c r="D15" i="57" s="1"/>
  <c r="G30" i="57" l="1"/>
  <c r="E121" i="57"/>
  <c r="E120" i="57" s="1"/>
  <c r="G131" i="57"/>
  <c r="G101" i="57"/>
  <c r="G96" i="57"/>
  <c r="G133" i="57"/>
  <c r="G57" i="57"/>
  <c r="F155" i="57"/>
  <c r="G156" i="57"/>
  <c r="G82" i="57"/>
  <c r="D76" i="57"/>
  <c r="F20" i="57"/>
  <c r="G20" i="57" s="1"/>
  <c r="G160" i="57"/>
  <c r="G121" i="57"/>
  <c r="G93" i="57"/>
  <c r="G87" i="57"/>
  <c r="G111" i="57"/>
  <c r="G157" i="57"/>
  <c r="G77" i="57"/>
  <c r="F21" i="57"/>
  <c r="D149" i="57"/>
  <c r="C151" i="57"/>
  <c r="C149" i="57" s="1"/>
  <c r="F76" i="57"/>
  <c r="F41" i="57"/>
  <c r="G106" i="57"/>
  <c r="D14" i="57" l="1"/>
  <c r="D189" i="57"/>
  <c r="D200" i="57" s="1"/>
  <c r="G120" i="57"/>
  <c r="E14" i="57"/>
  <c r="G76" i="57"/>
  <c r="F154" i="57"/>
  <c r="F152" i="57" s="1"/>
  <c r="G155" i="57"/>
  <c r="G75" i="57"/>
  <c r="F40" i="57"/>
  <c r="F39" i="57" s="1"/>
  <c r="F37" i="57" s="1"/>
  <c r="G41" i="57"/>
  <c r="G35" i="57" s="1"/>
  <c r="F19" i="57"/>
  <c r="G21" i="57"/>
  <c r="G154" i="57" l="1"/>
  <c r="F153" i="57"/>
  <c r="G73" i="57"/>
  <c r="F18" i="57"/>
  <c r="G19" i="57"/>
  <c r="G146" i="57"/>
  <c r="G34" i="57" l="1"/>
  <c r="G153" i="57"/>
  <c r="F151" i="57"/>
  <c r="F148" i="57" s="1"/>
  <c r="G148" i="57" s="1"/>
  <c r="G18" i="57"/>
  <c r="F17" i="57"/>
  <c r="C143" i="57"/>
  <c r="C142" i="57" s="1"/>
  <c r="C189" i="57" l="1"/>
  <c r="C200" i="57" s="1"/>
  <c r="C14" i="57"/>
  <c r="F149" i="57"/>
  <c r="F147" i="57" s="1"/>
  <c r="G147" i="57" s="1"/>
  <c r="G151" i="57"/>
  <c r="F35" i="57"/>
  <c r="F34" i="57" s="1"/>
  <c r="G145" i="57"/>
  <c r="F16" i="57"/>
  <c r="F15" i="57" s="1"/>
  <c r="G17" i="57"/>
  <c r="G16" i="57" s="1"/>
  <c r="G15" i="57" s="1"/>
  <c r="G144" i="57"/>
  <c r="G143" i="57" l="1"/>
  <c r="F189" i="57"/>
  <c r="G189" i="57" s="1"/>
  <c r="G200" i="57" s="1"/>
  <c r="F200" i="57" l="1"/>
  <c r="G142" i="57" l="1"/>
  <c r="G14" i="57" s="1"/>
  <c r="E200" i="5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Contabilidad</author>
  </authors>
  <commentList>
    <comment ref="L10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0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0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0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R10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Z10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H10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P10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X10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F10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N10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V10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D10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L10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T10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B10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J10" authorId="0" shapeId="0" xr:uid="{00000000-0006-0000-0800-000011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R10" authorId="0" shapeId="0" xr:uid="{00000000-0006-0000-0800-000012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Z10" authorId="0" shapeId="0" xr:uid="{00000000-0006-0000-0800-000013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H10" authorId="0" shapeId="0" xr:uid="{00000000-0006-0000-0800-000014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P10" authorId="0" shapeId="0" xr:uid="{00000000-0006-0000-0800-000015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X10" authorId="0" shapeId="0" xr:uid="{00000000-0006-0000-0800-000016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F10" authorId="0" shapeId="0" xr:uid="{00000000-0006-0000-0800-000017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N10" authorId="0" shapeId="0" xr:uid="{00000000-0006-0000-0800-000018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V10" authorId="0" shapeId="0" xr:uid="{00000000-0006-0000-0800-000019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D10" authorId="0" shapeId="0" xr:uid="{00000000-0006-0000-0800-00001A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L10" authorId="0" shapeId="0" xr:uid="{00000000-0006-0000-0800-00001B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T10" authorId="0" shapeId="0" xr:uid="{00000000-0006-0000-0800-00001C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B10" authorId="0" shapeId="0" xr:uid="{00000000-0006-0000-0800-00001D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Contabilidad</author>
  </authors>
  <commentList>
    <comment ref="J10" authorId="0" shapeId="0" xr:uid="{FCBEA295-19A7-404F-A784-6995B6EC0C2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0" authorId="0" shapeId="0" xr:uid="{897E1280-79CD-48F6-B28E-6E6CE8967A15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" authorId="0" shapeId="0" xr:uid="{CBDE4E29-1490-4015-8187-770397FF9F42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10" authorId="0" shapeId="0" xr:uid="{6D816B58-AB95-4D74-8CF4-45D3CB284BFD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10" authorId="0" shapeId="0" xr:uid="{F7360794-DAA5-4DE4-895F-F6503BF1078D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0" authorId="0" shapeId="0" xr:uid="{EE905C7E-0DAF-487E-8084-B3B7285F5A66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F10" authorId="0" shapeId="0" xr:uid="{4A0CF5A2-9BCE-49A6-B00B-3EA7247DEB54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N10" authorId="0" shapeId="0" xr:uid="{D1513E0C-3319-45F5-A0FC-8FBC6601BA6C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V10" authorId="0" shapeId="0" xr:uid="{3EBCADA9-1C57-42FF-8D0A-E2531DF2C923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D10" authorId="0" shapeId="0" xr:uid="{FC42C6AC-4C52-4D3C-86BC-8FC3410604FE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L10" authorId="0" shapeId="0" xr:uid="{5D7143B3-BE22-4543-A85A-BB1BFB507403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T10" authorId="0" shapeId="0" xr:uid="{36BC0A2F-E384-44B7-BF80-201A72A547D7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B10" authorId="0" shapeId="0" xr:uid="{998994F0-83C8-443F-A2DD-01E22AA9B35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J10" authorId="0" shapeId="0" xr:uid="{5FD59CDF-7C6B-4AA3-9BB7-5FA5C1643C2E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R10" authorId="0" shapeId="0" xr:uid="{893B0CBA-497C-492E-8C4C-677CB12F9077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Z10" authorId="0" shapeId="0" xr:uid="{C83986C5-16A1-4698-86AC-1C65B83DC31F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<sst xmlns="http://schemas.openxmlformats.org/spreadsheetml/2006/main" count="5382" uniqueCount="1477">
  <si>
    <t>FECHA</t>
  </si>
  <si>
    <t>CHEQUE #</t>
  </si>
  <si>
    <t>BENEFICIARIO</t>
  </si>
  <si>
    <t>CONCEPTO</t>
  </si>
  <si>
    <t>OBJETAL</t>
  </si>
  <si>
    <t>VALOR CODF.</t>
  </si>
  <si>
    <t>DEBITO (TOTAL CHEQUE EMITIDO)</t>
  </si>
  <si>
    <t>PREPARADO POR:</t>
  </si>
  <si>
    <t>REVISADO POR:</t>
  </si>
  <si>
    <t>REPUBLICA DOMINICANA</t>
  </si>
  <si>
    <t>MINISTERIO DE AGRICULTURA</t>
  </si>
  <si>
    <t>DIRECCION GENERAL DE GANADERIA</t>
  </si>
  <si>
    <t>DEPARTAMENTO  FINANCIERO</t>
  </si>
  <si>
    <t>CUENTA  ERRADICACION DE LA FIEBRE PORCINA CLASICA "PPC"</t>
  </si>
  <si>
    <t>OBJ</t>
  </si>
  <si>
    <t>TOTAL</t>
  </si>
  <si>
    <t>VALORES EN RD$</t>
  </si>
  <si>
    <t>DETALLE</t>
  </si>
  <si>
    <t>EJECUCION PRESUP.</t>
  </si>
  <si>
    <t xml:space="preserve"> TOTAL</t>
  </si>
  <si>
    <t>Teléfono local</t>
  </si>
  <si>
    <t xml:space="preserve">Comisiones y gastos bancarios </t>
  </si>
  <si>
    <t>Combustibles y lubricantes</t>
  </si>
  <si>
    <t>CUENTA SANIDAD ANIMAL Y EXTENSION</t>
  </si>
  <si>
    <t>2.1.1.2</t>
  </si>
  <si>
    <t>Remuneraciones al personal con carácter transitorio</t>
  </si>
  <si>
    <t>2.2.1.3</t>
  </si>
  <si>
    <t>2.1.5.3</t>
  </si>
  <si>
    <t>Contribuciones al seguro de riesgo laboral</t>
  </si>
  <si>
    <t>2.1.1.3</t>
  </si>
  <si>
    <t>Sueldos al personal fijo en trámite de pensiones</t>
  </si>
  <si>
    <t>2.1.5.1</t>
  </si>
  <si>
    <t>Contribuciones al seguro de salud</t>
  </si>
  <si>
    <t>2.1.5.2</t>
  </si>
  <si>
    <t>Contribuciones al seguro de pensiones</t>
  </si>
  <si>
    <t>2.1.1.1</t>
  </si>
  <si>
    <t>Remuneraciones al personal fijo</t>
  </si>
  <si>
    <t>INGRESOS:</t>
  </si>
  <si>
    <t>TRANSF. DE LA TESORERIA</t>
  </si>
  <si>
    <t>INGRESOS  PROGRAMA COLERA PORCINO</t>
  </si>
  <si>
    <t>INGRESOS CUENTA SANIDAD ANIMAL Y EXTENSION</t>
  </si>
  <si>
    <t>TOTAL INGRESOS</t>
  </si>
  <si>
    <t>2.3.2.4</t>
  </si>
  <si>
    <t>Calzados</t>
  </si>
  <si>
    <t xml:space="preserve"> </t>
  </si>
  <si>
    <t>CUENTA ERRADI. DE FIEBRE PORCINA CLASICA PPC</t>
  </si>
  <si>
    <t>No. Ck/Transf.</t>
  </si>
  <si>
    <t>Mantenimiento y reparación  de maquinarias y equipos</t>
  </si>
  <si>
    <t>2.2.1.5</t>
  </si>
  <si>
    <t>Servicio de internet y televisión por cable</t>
  </si>
  <si>
    <t>2.3.1.1</t>
  </si>
  <si>
    <t>Alimentos y bebidas para personas</t>
  </si>
  <si>
    <t>2.3.9.8</t>
  </si>
  <si>
    <t>Repuestos y accesorios menores</t>
  </si>
  <si>
    <t>2.3.7.1</t>
  </si>
  <si>
    <t>2.2.7.2</t>
  </si>
  <si>
    <t>2.3.3.2</t>
  </si>
  <si>
    <t>Productos de papel y cartón</t>
  </si>
  <si>
    <t>2.3.5.5</t>
  </si>
  <si>
    <t>Artículos de plástico</t>
  </si>
  <si>
    <t>2.3.9.1</t>
  </si>
  <si>
    <t>2.3.9.9</t>
  </si>
  <si>
    <t>Productos y útiles varios no identificados precedentemente (n.i.p.)</t>
  </si>
  <si>
    <t>2.1.2.2</t>
  </si>
  <si>
    <t>Compensación</t>
  </si>
  <si>
    <t>2.2.8.2</t>
  </si>
  <si>
    <t>2.2.8.8</t>
  </si>
  <si>
    <t xml:space="preserve">Impuestos, derechos y tasas  </t>
  </si>
  <si>
    <t>Electricidad</t>
  </si>
  <si>
    <t>2.2.1.6</t>
  </si>
  <si>
    <t>2.3.6.3</t>
  </si>
  <si>
    <t>2.3.9.6</t>
  </si>
  <si>
    <t>2.3.1.2</t>
  </si>
  <si>
    <t>2.2.8.7</t>
  </si>
  <si>
    <t>Servicios Técnicos y Profesionales</t>
  </si>
  <si>
    <t>2.3.4.2</t>
  </si>
  <si>
    <t>2.2.4.4</t>
  </si>
  <si>
    <t>2.3.7.2</t>
  </si>
  <si>
    <t>Peaje</t>
  </si>
  <si>
    <t>2.2.2.1</t>
  </si>
  <si>
    <t>2.2.4.1</t>
  </si>
  <si>
    <t>2.3.1.3</t>
  </si>
  <si>
    <t>2.3.2.2</t>
  </si>
  <si>
    <t>2.3.5.4</t>
  </si>
  <si>
    <t>2.3.9.2</t>
  </si>
  <si>
    <t>2.3.2.3</t>
  </si>
  <si>
    <t>2.2.3.1</t>
  </si>
  <si>
    <t>2.3.4.1</t>
  </si>
  <si>
    <t>Productos metálicos y sus derivados</t>
  </si>
  <si>
    <t>Productos eléctricos y afines</t>
  </si>
  <si>
    <t>2.6.5.2</t>
  </si>
  <si>
    <t>Maquinaria y equipo industrial</t>
  </si>
  <si>
    <t xml:space="preserve">Prendas de vestir </t>
  </si>
  <si>
    <t xml:space="preserve">Artículos de caucho </t>
  </si>
  <si>
    <t xml:space="preserve">Pasajes </t>
  </si>
  <si>
    <t xml:space="preserve">CONTRATACION DE  SERVICIOS  </t>
  </si>
  <si>
    <t xml:space="preserve">Publicidad y propaganda  </t>
  </si>
  <si>
    <t xml:space="preserve">BIENES MUEBLES, INMUEBLES E INTANGIBLES </t>
  </si>
  <si>
    <t>2.2.1.8</t>
  </si>
  <si>
    <t>2.3.3.3</t>
  </si>
  <si>
    <t>2.2.9.2</t>
  </si>
  <si>
    <t>2.3.6.1</t>
  </si>
  <si>
    <t>2.2.2.2</t>
  </si>
  <si>
    <t>2.3.5.3</t>
  </si>
  <si>
    <t>2.3.1.4</t>
  </si>
  <si>
    <t>2.6.1.1</t>
  </si>
  <si>
    <t>2.2.6.1</t>
  </si>
  <si>
    <t>Seguro de bienes inmuebles</t>
  </si>
  <si>
    <t>2.2.6.2</t>
  </si>
  <si>
    <t>Seguro de bienes muebles</t>
  </si>
  <si>
    <t>2.2.7.1</t>
  </si>
  <si>
    <t>Productos de artes gráficas</t>
  </si>
  <si>
    <t>Productos químicos y conexos</t>
  </si>
  <si>
    <t>Muebles, equipos de oficina y estantería</t>
  </si>
  <si>
    <t>2.6.1.3</t>
  </si>
  <si>
    <t>2.6.3.1</t>
  </si>
  <si>
    <t>Equipo médico y de laboratorio</t>
  </si>
  <si>
    <t>2.6.4.8</t>
  </si>
  <si>
    <t>Otros equipos de transporte</t>
  </si>
  <si>
    <t>2.6.5.1</t>
  </si>
  <si>
    <t>Maquinaria y equipo agropecuario</t>
  </si>
  <si>
    <t>2.6.5.6</t>
  </si>
  <si>
    <t>Equipo de generación eléctrica</t>
  </si>
  <si>
    <t>2.6.5.8</t>
  </si>
  <si>
    <t>Otros equipos</t>
  </si>
  <si>
    <t xml:space="preserve">Impresión y encuadernación </t>
  </si>
  <si>
    <t xml:space="preserve">Recolección de residuos sólidos </t>
  </si>
  <si>
    <t xml:space="preserve">Productos de cemento, cal asbesto, yeso y arcilla  </t>
  </si>
  <si>
    <t>2 -</t>
  </si>
  <si>
    <t xml:space="preserve"> GASTOS</t>
  </si>
  <si>
    <t xml:space="preserve">2.1 - </t>
  </si>
  <si>
    <t>REMUNERACIONES Y CONTRIBUCIONES</t>
  </si>
  <si>
    <t xml:space="preserve"> GRATIFICACIONES Y BONIFICACIONES </t>
  </si>
  <si>
    <t>2.1.4</t>
  </si>
  <si>
    <t xml:space="preserve">2.1.5 </t>
  </si>
  <si>
    <t xml:space="preserve">CONTRIBUCIONES A LA SEGURIDAD SOCIAL </t>
  </si>
  <si>
    <t>2.2.1</t>
  </si>
  <si>
    <t xml:space="preserve">SERVICIOS BÁSICOS </t>
  </si>
  <si>
    <t>2.2.2</t>
  </si>
  <si>
    <t xml:space="preserve">PUBLICIDAD, IMPRESIÓN Y ENCUADERNACIÓN </t>
  </si>
  <si>
    <t xml:space="preserve">VIÁTICOS </t>
  </si>
  <si>
    <t>2.2.3</t>
  </si>
  <si>
    <t>2.2.4</t>
  </si>
  <si>
    <t xml:space="preserve">TRANSPORTE Y ALMACENAJE </t>
  </si>
  <si>
    <t xml:space="preserve"> ALQUILERES Y RENTAS  </t>
  </si>
  <si>
    <t>2.2.5</t>
  </si>
  <si>
    <t>2.2.6</t>
  </si>
  <si>
    <t xml:space="preserve">SEGUROS </t>
  </si>
  <si>
    <t xml:space="preserve">2.2.7 </t>
  </si>
  <si>
    <t>SERVICIOS DE CONSERVACIÓN, REPARACIONES MENORES E INSTALACIONES TEMPORALES</t>
  </si>
  <si>
    <t>OTROS SERVICIOS NO INCLUIDOS EN CONCEPTOS ANTERIORES</t>
  </si>
  <si>
    <t>2.2.8</t>
  </si>
  <si>
    <t>2.2.9</t>
  </si>
  <si>
    <t>OTRAS CONTRATACIONES DE SERVICIOS</t>
  </si>
  <si>
    <t xml:space="preserve"> MATERIALES Y SUMINISTROS  </t>
  </si>
  <si>
    <t>2.3.1</t>
  </si>
  <si>
    <t xml:space="preserve">ALIMENTOS Y PRODUCTOS AGROFORESTALES </t>
  </si>
  <si>
    <t>2.3.2</t>
  </si>
  <si>
    <t xml:space="preserve">TEXTILES Y VESTUARIOS </t>
  </si>
  <si>
    <t>2.3.3</t>
  </si>
  <si>
    <t xml:space="preserve">PRODUCTOS DE PAPEL, CARTÓN E IMPRESOS </t>
  </si>
  <si>
    <t>2.3.4</t>
  </si>
  <si>
    <t xml:space="preserve">PRODUCTOS FARMACÉUTICOS  </t>
  </si>
  <si>
    <t>2.3.5</t>
  </si>
  <si>
    <t xml:space="preserve">PRODUCTOS DE CUERO, CAUCHO Y PLÁSTICO </t>
  </si>
  <si>
    <t xml:space="preserve">PRODUCTOS DE MINERALES, METÁLICOS Y NO METÁLICOS  </t>
  </si>
  <si>
    <t xml:space="preserve">2.3.6 </t>
  </si>
  <si>
    <t>2.3.7</t>
  </si>
  <si>
    <t xml:space="preserve">COMBUSTIBLES, LUBRICANTES, PRODUCTOS QUÍMICOS Y CONEXOS </t>
  </si>
  <si>
    <t>2.3.8</t>
  </si>
  <si>
    <t xml:space="preserve">GASTOS A SER ASIGNADOS DURANTE EL EJERCICIO (ART. 32 Y 33, LEY 423-06) </t>
  </si>
  <si>
    <t>2.3.9</t>
  </si>
  <si>
    <t xml:space="preserve">PRODUCTOS Y ÚTILES VARIOS  </t>
  </si>
  <si>
    <t>2.4</t>
  </si>
  <si>
    <t>TRANSFERENCIAS CORRIENTES</t>
  </si>
  <si>
    <t>2.4.1</t>
  </si>
  <si>
    <t>2.4.2</t>
  </si>
  <si>
    <t>2.4.3</t>
  </si>
  <si>
    <t>2.4.4</t>
  </si>
  <si>
    <t>2.4.5</t>
  </si>
  <si>
    <t>2.4.7</t>
  </si>
  <si>
    <t>2.5</t>
  </si>
  <si>
    <t>2.5.1</t>
  </si>
  <si>
    <t>2.5.2</t>
  </si>
  <si>
    <t>2.5.3</t>
  </si>
  <si>
    <t>2.5.4</t>
  </si>
  <si>
    <t>2.5.5</t>
  </si>
  <si>
    <t>2.5.6</t>
  </si>
  <si>
    <t>2.5.9</t>
  </si>
  <si>
    <t>TRANSFERENCIAS DE CAPITAL</t>
  </si>
  <si>
    <t>2.6</t>
  </si>
  <si>
    <t xml:space="preserve">2.6.1 MOBILIARIO Y EQUIPO  </t>
  </si>
  <si>
    <t>2.6.1</t>
  </si>
  <si>
    <t>2.6.2</t>
  </si>
  <si>
    <t xml:space="preserve">MOBILIARIO Y EQUIPO EDUCACIONAL Y RECREATIVO </t>
  </si>
  <si>
    <t>2.6.3</t>
  </si>
  <si>
    <t xml:space="preserve">EQUIPO E INSTRUMENTAL CIENTIFICO  Y LABORATORIO </t>
  </si>
  <si>
    <t>2.6.4</t>
  </si>
  <si>
    <t xml:space="preserve">VEHÍCULOS Y EQUIPOS DE TRANSPORTE, TRACCIÓN Y ELEVACIÓN  </t>
  </si>
  <si>
    <t>2.6.5</t>
  </si>
  <si>
    <t xml:space="preserve">MAQUINARIA, OTROS EQUIPOS Y HERRAMIENTAS  </t>
  </si>
  <si>
    <t>2.6.6</t>
  </si>
  <si>
    <t>EQUIPOS DE DEFENSA Y SEGURIDAD</t>
  </si>
  <si>
    <t>2.6.7</t>
  </si>
  <si>
    <t>2.6.8</t>
  </si>
  <si>
    <t>2.6.9</t>
  </si>
  <si>
    <t>BIENES INTANGIBLES</t>
  </si>
  <si>
    <t>ACTIVOS BIÓLOGICOS CULTIVABLES</t>
  </si>
  <si>
    <t>EDIFICIOS, ESTRUCTURAS, TIERRAS, TERRENOS Y OBJETOS DE VALOR</t>
  </si>
  <si>
    <t>2.7</t>
  </si>
  <si>
    <t>2.7.1</t>
  </si>
  <si>
    <t>2.7.2</t>
  </si>
  <si>
    <t>2.7.3</t>
  </si>
  <si>
    <t>2.7.4</t>
  </si>
  <si>
    <t>2.8</t>
  </si>
  <si>
    <t>2.8.1</t>
  </si>
  <si>
    <t>OBRAS</t>
  </si>
  <si>
    <t>OBRAS EN EDIFICACIONES</t>
  </si>
  <si>
    <t>INFRAESTRUCTURA</t>
  </si>
  <si>
    <t>CONSTRUCCIONES EN BIENES
CONCESIONADOS</t>
  </si>
  <si>
    <t>GASTOS QUE SE ASIGNARÁN DURANTE EL EJERCICIO PARA INVERSIÓN
(ART. 32 Y 33 LEY 423-06)</t>
  </si>
  <si>
    <t>2.8.2</t>
  </si>
  <si>
    <t>2.9</t>
  </si>
  <si>
    <t>2.9.1</t>
  </si>
  <si>
    <t>2.9.2</t>
  </si>
  <si>
    <t>2.9.4</t>
  </si>
  <si>
    <t>4</t>
  </si>
  <si>
    <t>4.1</t>
  </si>
  <si>
    <t>4.1.1</t>
  </si>
  <si>
    <t>4.1.2</t>
  </si>
  <si>
    <t>CONCESIÓN DE PRESTAMOS</t>
  </si>
  <si>
    <t>4.2.1</t>
  </si>
  <si>
    <t>4.2.2</t>
  </si>
  <si>
    <t>4.3</t>
  </si>
  <si>
    <t>4.3.5</t>
  </si>
  <si>
    <t>GASTOS FINANCIEROS</t>
  </si>
  <si>
    <t>APLICACIONES FINANCIERAS</t>
  </si>
  <si>
    <t>INCREMENTO DE ACTIVOS FINANCIEROS</t>
  </si>
  <si>
    <t>INCREMENTO DE ACTIVOS FINANCIEROS CORRIENTES</t>
  </si>
  <si>
    <t>INCREMENTO DE ACTIVOS FINANCIEROS NO CORRIENTES</t>
  </si>
  <si>
    <t>DISMINUCIÓN DE PASIVOS</t>
  </si>
  <si>
    <t>DISMINUCIÓN DE PASIVOS CORRIENTES</t>
  </si>
  <si>
    <t>DISMINUCIÓN DE PASIVOS NO CORRIENTES</t>
  </si>
  <si>
    <t>DISMINUCIÓN DE FONDOS DE TERCEROS</t>
  </si>
  <si>
    <t>DISMINUCIÓN DEPÓSITOS FONDOS DE TERCEROS</t>
  </si>
  <si>
    <t>TRANSFERENCIAS CORRIENTES A
OTRAS INSTITUCIONES PÚBLICAS</t>
  </si>
  <si>
    <t>ADQUISICION DE ACTIVOS FINANCIEROS
CON FINES DE POLÍTICA</t>
  </si>
  <si>
    <t>ADQUISICIÓN DE TÍTULOS VALORES
REPRESENTATIVOS DE DEUDA</t>
  </si>
  <si>
    <t>TOTAL APLICACIONES FINANCIERAS</t>
  </si>
  <si>
    <t>2.1.1</t>
  </si>
  <si>
    <t>REMUNERACIONES</t>
  </si>
  <si>
    <t>EJECUCION GASTOS  Y APLICACIONES FINANCIERAS</t>
  </si>
  <si>
    <t>2.3.3.5</t>
  </si>
  <si>
    <t>Textos de enseñanza</t>
  </si>
  <si>
    <t>2.4.9.1</t>
  </si>
  <si>
    <t>Transferencias corrientes destinadas a otras Instituciones Públicas</t>
  </si>
  <si>
    <t>2.4.9</t>
  </si>
  <si>
    <t>OTRAS INSTITUCIONES PÚBLICAS</t>
  </si>
  <si>
    <t>2.2.5.8</t>
  </si>
  <si>
    <t>2.2.8.3</t>
  </si>
  <si>
    <t>2.3.6.2</t>
  </si>
  <si>
    <t>2.3.9.3</t>
  </si>
  <si>
    <t>2.3.9.5</t>
  </si>
  <si>
    <t>2.6.1.4</t>
  </si>
  <si>
    <t xml:space="preserve">Llantas y neumáticos </t>
  </si>
  <si>
    <t xml:space="preserve">Útiles de cocina y comedor </t>
  </si>
  <si>
    <t>Electrodomésticos</t>
  </si>
  <si>
    <t xml:space="preserve">Viáticos dentro del país </t>
  </si>
  <si>
    <t>Servicios de Alimentacion</t>
  </si>
  <si>
    <t xml:space="preserve">Útiles menores médico-quirúrgicos  </t>
  </si>
  <si>
    <t>Productos agroforestales y pecuarios</t>
  </si>
  <si>
    <t>2.1.4.2</t>
  </si>
  <si>
    <t>Otras gratificaciones y bonificaciones</t>
  </si>
  <si>
    <t xml:space="preserve">Productos médicos para uso veterinario  </t>
  </si>
  <si>
    <t>Productos de vidrio, loza y porcelana</t>
  </si>
  <si>
    <t>2.1.1.5</t>
  </si>
  <si>
    <t>Prestaciones económicas</t>
  </si>
  <si>
    <t>2.1.1.6</t>
  </si>
  <si>
    <t>Vacaciones</t>
  </si>
  <si>
    <t>Servicios sanitarios médicos y veterinarios</t>
  </si>
  <si>
    <t>Alimentos para animales</t>
  </si>
  <si>
    <t>2.3.3.1</t>
  </si>
  <si>
    <t>2.6.4.1</t>
  </si>
  <si>
    <t>Automóviles y camiones</t>
  </si>
  <si>
    <t>2.6.7.4</t>
  </si>
  <si>
    <t>Ovinos y caprinos</t>
  </si>
  <si>
    <t>2.6.8.8</t>
  </si>
  <si>
    <t>Licencias informáticas e intelectuales, industriales y comerciales</t>
  </si>
  <si>
    <t>2.5.1.2</t>
  </si>
  <si>
    <t xml:space="preserve">Transferencias de capital a Asociaciones Privadas sin Fines de Lucro </t>
  </si>
  <si>
    <t xml:space="preserve">Acabados textiles </t>
  </si>
  <si>
    <t>ADQUISICIÓN DE TÍTULOS VALORES</t>
  </si>
  <si>
    <t>REPRESENTATIVOS DE DEUDA</t>
  </si>
  <si>
    <t>TOTAL EGRESOS CONSOLIDADOS</t>
  </si>
  <si>
    <t>2.4.1.6</t>
  </si>
  <si>
    <t>2.6.1.2</t>
  </si>
  <si>
    <t>Muebles de alojamiento</t>
  </si>
  <si>
    <t>TRANSFERENCIAS CORRIENTES AL GOBIERNO GENERAL NACIONAL</t>
  </si>
  <si>
    <t>TRANSFERENCIAS CORRIENTES AGOBIERNOS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</si>
  <si>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</si>
  <si>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</si>
  <si>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</si>
  <si>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 xml:space="preserve">Transferencias corrientes a Asociaciones sin fines de lucro </t>
  </si>
  <si>
    <t>2.3.3.4</t>
  </si>
  <si>
    <t xml:space="preserve">Libros, revistas y periódicos </t>
  </si>
  <si>
    <t xml:space="preserve">Papel de escritorio </t>
  </si>
  <si>
    <t>Contratación de mantenimiento y reparaciones menores</t>
  </si>
  <si>
    <t>2.2.1.7</t>
  </si>
  <si>
    <t>Agua</t>
  </si>
  <si>
    <t xml:space="preserve">Madera, corcho y sus manufacturas  </t>
  </si>
  <si>
    <t>2.2.4.2</t>
  </si>
  <si>
    <t xml:space="preserve">Fletes </t>
  </si>
  <si>
    <t>Productos médicos  para uso humano</t>
  </si>
  <si>
    <t>2.1.3.2</t>
  </si>
  <si>
    <t>Otros alquileres</t>
  </si>
  <si>
    <t>Equipos de tecnología de la información y comunicación</t>
  </si>
  <si>
    <t>2.6.5.4</t>
  </si>
  <si>
    <t>Sistemas y equipos de climatización</t>
  </si>
  <si>
    <t>2.1.2</t>
  </si>
  <si>
    <t xml:space="preserve">DIETAS Y GASTOS DE REPRESENTACIÓN </t>
  </si>
  <si>
    <t>2.3.9.7</t>
  </si>
  <si>
    <t>Productos y útiles veterinarios</t>
  </si>
  <si>
    <t>CONSTRUCCIONES EN BIENES</t>
  </si>
  <si>
    <t>CONCESIONADOS</t>
  </si>
  <si>
    <t>2.9.1 - INTERESES DE LA DEUDA PÚBLICA</t>
  </si>
  <si>
    <t>INTERNA</t>
  </si>
  <si>
    <t>2.9.2 - INTERESES DE LA DEUDA PUBLICA</t>
  </si>
  <si>
    <t>EXTERNA</t>
  </si>
  <si>
    <t>2.9.4 - COMISIONES Y OTROS GASTOS</t>
  </si>
  <si>
    <t>BANCARIOS DE LA DEUDA PÚBLICA</t>
  </si>
  <si>
    <t xml:space="preserve"> Compensación  </t>
  </si>
  <si>
    <t xml:space="preserve"> LICDA. KELVIA REYES</t>
  </si>
  <si>
    <t>Enc. Division de Contabilidad</t>
  </si>
  <si>
    <t>INTERESES DE LA DEUDA PÚBLICA
INTERNA</t>
  </si>
  <si>
    <t xml:space="preserve"> INTERESES DE LA DEUDA PUBLICA
EXTERNA</t>
  </si>
  <si>
    <t xml:space="preserve"> COMISIONES Y OTROS GASTOS
BANCARIOS DE LA DEUDA PÚBLICA</t>
  </si>
  <si>
    <t>SANIDAD ANIMAL Y EXTENSION CUENTA No. 010-242424-1</t>
  </si>
  <si>
    <t>Cta.No. 010-242424-1</t>
  </si>
  <si>
    <t>2.2.8.6</t>
  </si>
  <si>
    <t xml:space="preserve">                               REVISADO POR:</t>
  </si>
  <si>
    <t xml:space="preserve">TOTAL GRAL. </t>
  </si>
  <si>
    <t xml:space="preserve"> Organización de eventos y festividades  </t>
  </si>
  <si>
    <t>2.3.8.1</t>
  </si>
  <si>
    <t xml:space="preserve">  5% a ser asignado durante el ejercicio para gastos corrientes </t>
  </si>
  <si>
    <t>2.2.5.1</t>
  </si>
  <si>
    <t>2.3.5.2</t>
  </si>
  <si>
    <t>LICDA . KELVIA REYES</t>
  </si>
  <si>
    <t xml:space="preserve"> Alquileres y rentas de edificios y locales </t>
  </si>
  <si>
    <t xml:space="preserve"> Artículos de cuero </t>
  </si>
  <si>
    <t>2.4.6</t>
  </si>
  <si>
    <t xml:space="preserve"> SUBVENCIONES  </t>
  </si>
  <si>
    <t>2.4.6.1</t>
  </si>
  <si>
    <t xml:space="preserve"> Subvenciones a empresas del Sector Privado  </t>
  </si>
  <si>
    <t>2.6.3.2</t>
  </si>
  <si>
    <t>Instrumental  médico y de laboratorio</t>
  </si>
  <si>
    <t>2.6.5.7</t>
  </si>
  <si>
    <t>Maquinarias -Herramientas</t>
  </si>
  <si>
    <t xml:space="preserve"> Aparatos deportivos  </t>
  </si>
  <si>
    <t>2.2.8.1</t>
  </si>
  <si>
    <t>2.1.3</t>
  </si>
  <si>
    <t>Gastos Juidiciales</t>
  </si>
  <si>
    <t>2.3.2.1</t>
  </si>
  <si>
    <t>2.6.9.9</t>
  </si>
  <si>
    <t xml:space="preserve">Otras estructuras y objetos de valor </t>
  </si>
  <si>
    <t>Hilados, fibras. Telas y utiles de costura</t>
  </si>
  <si>
    <t>2.2.1.4</t>
  </si>
  <si>
    <t>2.2.9.1</t>
  </si>
  <si>
    <t>Telefax y correos</t>
  </si>
  <si>
    <t>Otras contrataciones de servicios</t>
  </si>
  <si>
    <t>2.6.3.4</t>
  </si>
  <si>
    <t>Equipos e instrumentos de medición científica</t>
  </si>
  <si>
    <t>Gastos de representación en el pais</t>
  </si>
  <si>
    <t>2.2.8.5</t>
  </si>
  <si>
    <t>2.2.5.9</t>
  </si>
  <si>
    <t>Derecho de uso</t>
  </si>
  <si>
    <t>Fumigación, lavandería, limpieza e higiene</t>
  </si>
  <si>
    <t>2.1.1.4</t>
  </si>
  <si>
    <t xml:space="preserve"> Sueldo anual No.13</t>
  </si>
  <si>
    <t>2.2.1.2</t>
  </si>
  <si>
    <t>Servicios Telefónico larga distancia</t>
  </si>
  <si>
    <t>Equipos y aparatos Audiovisuales</t>
  </si>
  <si>
    <t>sueldo anual No.13</t>
  </si>
  <si>
    <t>2.2.8.9</t>
  </si>
  <si>
    <t>Otros gastos operativos</t>
  </si>
  <si>
    <t>Materiales de Limpieza</t>
  </si>
  <si>
    <t>Utiles de escritorio, oficina, informatica y de enseñanzas</t>
  </si>
  <si>
    <t>2.6.1.9</t>
  </si>
  <si>
    <t>Otros mobiliarios y equipos no identificados precedentemente</t>
  </si>
  <si>
    <t>2.6.2.3</t>
  </si>
  <si>
    <t>Camara fotograficas y videos</t>
  </si>
  <si>
    <t>ADQUISICION DE ACTIVOS FINANCIEROS CON FINES DE POLITICAS</t>
  </si>
  <si>
    <t>GASTOS QUE SE ASIGNARÁN DURANTE EL EJERCICIO PARA INVERSIÓN (ART.32 Y 33, LEY 423-06)</t>
  </si>
  <si>
    <t>CREDITO</t>
  </si>
  <si>
    <t xml:space="preserve">FECHA </t>
  </si>
  <si>
    <t>2.1.3.1</t>
  </si>
  <si>
    <t xml:space="preserve">Gastos de representación en el exterior. </t>
  </si>
  <si>
    <t>2.2.6.3</t>
  </si>
  <si>
    <t>2.2.6.9</t>
  </si>
  <si>
    <t xml:space="preserve">Otros seguros </t>
  </si>
  <si>
    <t>Seguro de Personas</t>
  </si>
  <si>
    <t>Gastos de representación en el Pais</t>
  </si>
  <si>
    <t>DEBITO</t>
  </si>
  <si>
    <t>BALANCE</t>
  </si>
  <si>
    <t xml:space="preserve">SANIDAD ANIMAL Y EXTENSION </t>
  </si>
  <si>
    <t>2.6.5.5</t>
  </si>
  <si>
    <t>Equipo de comunicación, telecomunicaciones y señalamiento</t>
  </si>
  <si>
    <t>2.6.2.1</t>
  </si>
  <si>
    <t>2.6.2.2</t>
  </si>
  <si>
    <t>CUENTA                                   GASTOS OPERACIONALES</t>
  </si>
  <si>
    <t>LIBRO BANCO DE RESERVAS</t>
  </si>
  <si>
    <r>
      <rPr>
        <b/>
        <sz val="11"/>
        <color rgb="FF000000"/>
        <rFont val="Arial"/>
        <family val="2"/>
      </rPr>
      <t xml:space="preserve"> Compensación </t>
    </r>
    <r>
      <rPr>
        <sz val="11"/>
        <color rgb="FF000000"/>
        <rFont val="Arial"/>
        <family val="2"/>
      </rPr>
      <t xml:space="preserve"> </t>
    </r>
  </si>
  <si>
    <r>
      <t xml:space="preserve"> TRANSFERENCIAS CORRIENTES AL
</t>
    </r>
    <r>
      <rPr>
        <b/>
        <sz val="11"/>
        <rFont val="Arial"/>
        <family val="2"/>
      </rPr>
      <t>SECTOR PRIVADO</t>
    </r>
  </si>
  <si>
    <r>
      <rPr>
        <sz val="11"/>
        <rFont val="Arial"/>
        <family val="2"/>
      </rPr>
      <t>TRANSFERENCIAS DE CAPITAL AL
SECTOR PRIVADO</t>
    </r>
  </si>
  <si>
    <r>
      <rPr>
        <sz val="11"/>
        <rFont val="Arial"/>
        <family val="2"/>
      </rPr>
      <t>TRANSFERENCIAS DE CAPITAL AL
GOBIERNO GENERAL  NACIONAL</t>
    </r>
  </si>
  <si>
    <r>
      <rPr>
        <sz val="11"/>
        <rFont val="Arial"/>
        <family val="2"/>
      </rPr>
      <t>TRANSFERENCIAS DE CAPITAL A
GOBIERNOS GENERALES LOCALES</t>
    </r>
  </si>
  <si>
    <r>
      <rPr>
        <sz val="11"/>
        <rFont val="Arial"/>
        <family val="2"/>
      </rPr>
      <t>TRANSFERENCIAS DE CAPITAL  A
EMPRESAS PÚBLICAS NO FINANCIERAS</t>
    </r>
  </si>
  <si>
    <r>
      <rPr>
        <sz val="11"/>
        <rFont val="Arial"/>
        <family val="2"/>
      </rPr>
      <t>TRANSFERENCIAS DE CAPITAL A
INSTITUCIONES PÚBLICAS FINANCIERAS</t>
    </r>
  </si>
  <si>
    <r>
      <rPr>
        <sz val="11"/>
        <rFont val="Arial"/>
        <family val="2"/>
      </rPr>
      <t>TRANSFERENCIAS DE CAPITAL AL
SECTOR EXTERNO</t>
    </r>
  </si>
  <si>
    <r>
      <rPr>
        <sz val="11"/>
        <rFont val="Arial"/>
        <family val="2"/>
      </rPr>
      <t>TRANSFERENCIAS DE CAPITAL A
OTRAS INSTITUCIONES PÚBLICAS</t>
    </r>
  </si>
  <si>
    <t>2.3.6.4</t>
  </si>
  <si>
    <t>2.6.7.8</t>
  </si>
  <si>
    <t xml:space="preserve">Cámara fotográfica y de video </t>
  </si>
  <si>
    <t>Otros activos biológicos que generan produccion  recurrente</t>
  </si>
  <si>
    <t>Productos Minerales</t>
  </si>
  <si>
    <t>2.5.1.2.01</t>
  </si>
  <si>
    <t>TA. No.010-249112-7</t>
  </si>
  <si>
    <t>CUENTA  No. 010-249112-7</t>
  </si>
  <si>
    <t>CUENTA No. 010-242424-1</t>
  </si>
  <si>
    <t xml:space="preserve">                                 -   </t>
  </si>
  <si>
    <t>Organización de Eventos y festividades</t>
  </si>
  <si>
    <t>SECTOR PRIVADO</t>
  </si>
  <si>
    <t>TRANSFERENCIAS DE CAPITAL AL</t>
  </si>
  <si>
    <t>GOBIERNO GENERAL  NACIONAL</t>
  </si>
  <si>
    <t>TRANSFERENCIAS DE CAPITAL A</t>
  </si>
  <si>
    <t>GOBIERNOS GENERALES LOCALES</t>
  </si>
  <si>
    <t>TRANSFERENCIAS DE CAPITAL  A</t>
  </si>
  <si>
    <t>EMPRESAS PÚBLICAS NO FINANCIERAS</t>
  </si>
  <si>
    <t>INSTITUCIONES PÚBLICAS FINANCIERAS</t>
  </si>
  <si>
    <t>SECTOR EXTERNO</t>
  </si>
  <si>
    <t xml:space="preserve">RESULTADO NETO DEL EJERCICIO </t>
  </si>
  <si>
    <t>Alquiler y rentas de edificios y locales</t>
  </si>
  <si>
    <t>Fumigacion, Lavanderia, Limpieza e Higiene</t>
  </si>
  <si>
    <t>Maquinas-herramientas</t>
  </si>
  <si>
    <t>ESTADO DE INGRESOS Y  EGRESOS COMPARATIVO</t>
  </si>
  <si>
    <t>LIBRO BANCO DE RESERVAS CODIFICADOS</t>
  </si>
  <si>
    <t>Otros seguros</t>
  </si>
  <si>
    <t>Encargado Depto. Financiero</t>
  </si>
  <si>
    <t xml:space="preserve">TOTALES DB/CR. </t>
  </si>
  <si>
    <t>Encargado -Depto. Financiero</t>
  </si>
  <si>
    <t>ServicioTeléfonico larga distancia</t>
  </si>
  <si>
    <t>Seguro de personas</t>
  </si>
  <si>
    <t>BALANCE INICIAL</t>
  </si>
  <si>
    <t>LICDA. KELVIA REYES</t>
  </si>
  <si>
    <t>Division de Contabilidad</t>
  </si>
  <si>
    <t xml:space="preserve"> Encargado Depto. Financiero</t>
  </si>
  <si>
    <t>4.2</t>
  </si>
  <si>
    <t xml:space="preserve">TOTAL GASTOS  </t>
  </si>
  <si>
    <t xml:space="preserve">2.3.1.1  </t>
  </si>
  <si>
    <t xml:space="preserve">SUBTOTAL </t>
  </si>
  <si>
    <t xml:space="preserve">Imputacion del Gasto </t>
  </si>
  <si>
    <t>Programa 13, 18 y 19</t>
  </si>
  <si>
    <t xml:space="preserve">                PREPARADO POR:</t>
  </si>
  <si>
    <t xml:space="preserve">     Division de Contabilidad</t>
  </si>
  <si>
    <t xml:space="preserve">LCDO. JOSE ALFREDO CASTRO </t>
  </si>
  <si>
    <t>LCDO. JOSE ALFREDO CASTRO</t>
  </si>
  <si>
    <t>2.4.2.1</t>
  </si>
  <si>
    <t xml:space="preserve">Equipos de Seguridad </t>
  </si>
  <si>
    <t>2.6.6.1</t>
  </si>
  <si>
    <t>DIETAS Y GASTOS DE REPRESENTACION</t>
  </si>
  <si>
    <t>LICDO. JOSE ALFREDO CASTRO</t>
  </si>
  <si>
    <t>BALANCE CONCILIADO AL 30/06/2024</t>
  </si>
  <si>
    <t>2.2.3.2</t>
  </si>
  <si>
    <t xml:space="preserve">Viáticos FUERA del país </t>
  </si>
  <si>
    <t xml:space="preserve">Viáticos fuera del país </t>
  </si>
  <si>
    <t>TOTAL EJECUTADO EN EL MES DE JULIO 2024.  CTA. COLERA PORCINA CLASICA  "PPC"</t>
  </si>
  <si>
    <t>RELACION DESEMBOLSOS CODIFICADOS DEL 01 AL 31 DE JULIO  2024</t>
  </si>
  <si>
    <t xml:space="preserve"> DEL 1RO. AL 31 DE JULIO 2024</t>
  </si>
  <si>
    <t>TOTAL EJECUTADO EN EL MES DE JULIO 2024.  CTA. SANIDAD ANIMAL Y EXTENSION</t>
  </si>
  <si>
    <r>
      <t xml:space="preserve">1RO AL 31 </t>
    </r>
    <r>
      <rPr>
        <sz val="10"/>
        <rFont val="Cambria"/>
        <family val="1"/>
        <scheme val="major"/>
      </rPr>
      <t>DE JULIO</t>
    </r>
    <r>
      <rPr>
        <b/>
        <sz val="10"/>
        <rFont val="Cambria"/>
        <family val="1"/>
        <scheme val="major"/>
      </rPr>
      <t xml:space="preserve">  2024</t>
    </r>
  </si>
  <si>
    <t>BALANCE INICIAL AL 30/06/2024</t>
  </si>
  <si>
    <t>ANNY NIOSOTY MERCEDES RAMIREZ</t>
  </si>
  <si>
    <t>ANTONIO CARO</t>
  </si>
  <si>
    <t>CESAR AUGUSTO RIVERA ALCANTARA</t>
  </si>
  <si>
    <t>JUAN CARLOS RAMIREZ PEREZ</t>
  </si>
  <si>
    <t>ANDERSON ALCANTARA ALCANTARA</t>
  </si>
  <si>
    <t>CRISTHIAN CUEVAS TRINIDAD</t>
  </si>
  <si>
    <t>JULITO ADAMES GREGORIO</t>
  </si>
  <si>
    <t>ALMINIO LEOCADIO RIVERA</t>
  </si>
  <si>
    <t>EDUARD NICOLAS FELIZ JOSE</t>
  </si>
  <si>
    <t>WILLY MEDRANO MEDRANO</t>
  </si>
  <si>
    <t>YAN MANUEL SANCHEZ VELASQUEZ</t>
  </si>
  <si>
    <t>MISAEL UBALDO</t>
  </si>
  <si>
    <t>NELSON ANTONIO ALVAREZ RODRIGUEZ</t>
  </si>
  <si>
    <t>VICTOR M. MALENO</t>
  </si>
  <si>
    <t>CARLOS MONTERO MESA</t>
  </si>
  <si>
    <t>BEATO MONTERO MONTERO</t>
  </si>
  <si>
    <t>ROLLER CUEVAS ROCHA</t>
  </si>
  <si>
    <t>RAFAEL SOSA ALCANTARA</t>
  </si>
  <si>
    <t>VICTOR MANUEL FIGUEREO VARGAS</t>
  </si>
  <si>
    <t>ANGEL MELO</t>
  </si>
  <si>
    <t>TONI CUEVAS MEDRANO</t>
  </si>
  <si>
    <t>AVELITO MATOS TORRES</t>
  </si>
  <si>
    <t>WILSON ANTONIO RUIZ MATOS</t>
  </si>
  <si>
    <t>DOMINGO GOMEZ TORRES</t>
  </si>
  <si>
    <t>JHORDYS M. PEREZ MATOS</t>
  </si>
  <si>
    <t>JUNIOR SANTANA GONZALEZ</t>
  </si>
  <si>
    <t>BRAYNER SOLER LUIS</t>
  </si>
  <si>
    <t>YOERBI JOSE GUZMAN</t>
  </si>
  <si>
    <t>VICTOR EMILIO CARRERAS GOMEZ</t>
  </si>
  <si>
    <t>OLICERQUI FIGUEREO VARGAS</t>
  </si>
  <si>
    <t>JESUS A. MARIANO JORGE</t>
  </si>
  <si>
    <t>RAYSA ELIZABETH RINCON CASTRO</t>
  </si>
  <si>
    <t>NICOLAS ALCANTARA AMADOR</t>
  </si>
  <si>
    <t>DOMINGO PLATA MEDINA</t>
  </si>
  <si>
    <t>SHEILA YANET GUZMAN MOLINA</t>
  </si>
  <si>
    <t>WANDER MIGUEL GUZMAN GUZMAN</t>
  </si>
  <si>
    <t>ROSENDO  SANTANA HERASME</t>
  </si>
  <si>
    <t>AMAURIS HERMOGENES ROSARIO MOLINA</t>
  </si>
  <si>
    <t>MODESTO MENDEZ SANCHEZ</t>
  </si>
  <si>
    <t>JUAN BAUTISTA VIDAL RAMIREZ</t>
  </si>
  <si>
    <t>JUAN MARTIN GIL PIMENTEL</t>
  </si>
  <si>
    <t>JUAN ALBERTO GUZMAN LEBRON</t>
  </si>
  <si>
    <t>JOSE ISIDRO OSORIA BAEZ</t>
  </si>
  <si>
    <t>PEDRO ANTONIO VALERA</t>
  </si>
  <si>
    <t>ROBERTO POLANCO CABRERA</t>
  </si>
  <si>
    <t>JUAN CARLOS ABREU BLANCO</t>
  </si>
  <si>
    <t>VICTOR RAFAEL PAULINO HOLGUIN</t>
  </si>
  <si>
    <t>NULO POR SALTO EN NUMERACION</t>
  </si>
  <si>
    <t xml:space="preserve">SABAS ARGENCIANO HENRIQUEZ PEÑA                                                                                                               </t>
  </si>
  <si>
    <t>MIGUEL ANTONIO BRITO</t>
  </si>
  <si>
    <t>AMAURIS RAFAEL SANCHEZ MERCEDES</t>
  </si>
  <si>
    <t xml:space="preserve">ROSANNA ISABEL PEÑA                                                                                                                           </t>
  </si>
  <si>
    <t xml:space="preserve">MATILDE PEÑA TORIBIO                                                                                                                          </t>
  </si>
  <si>
    <t xml:space="preserve">SANTO DEL CARMEN MERCADO PEÑA                                                                                                                 </t>
  </si>
  <si>
    <t xml:space="preserve">EDWARD RAFAEL RODRIGUEZ VEGA                                                                                                                  </t>
  </si>
  <si>
    <t xml:space="preserve">DIONISIO MATEO ROSARIO                                                                                                                        </t>
  </si>
  <si>
    <t xml:space="preserve">CARLOS PICHARDO ALBERTO                                                                                                                       </t>
  </si>
  <si>
    <t xml:space="preserve">JOSE DOLORES MENDEZ CESPEDES                                                                                                                  </t>
  </si>
  <si>
    <t>TRANSFERENCIA DE DIONISIO  MELO RUIZ</t>
  </si>
  <si>
    <t>DEPOSITO</t>
  </si>
  <si>
    <t>TRANSFERENCIA DE JULIO ANDRES CEDEÑO TORRE</t>
  </si>
  <si>
    <t>DEPOSITO CK</t>
  </si>
  <si>
    <t>DEPOSITO- PAGO ANDRES FERREIRAS</t>
  </si>
  <si>
    <t>WANDER MIGELY GUZMAN GUZMAN</t>
  </si>
  <si>
    <t>DEPOSITO- PRUEBA DIAGNOSTICA BRUCELOSIS</t>
  </si>
  <si>
    <t>TRANSFERENCIA DE ELVIS ELIEZER MENDEZ POLA</t>
  </si>
  <si>
    <t>TRANSFERENCIA DE DANIA  MOTA PAREDES</t>
  </si>
  <si>
    <t>TRANSFERENCIA ACH DE PAGO PRUEBA TUBERCULINA HACIEN</t>
  </si>
  <si>
    <t>KATHERINE FABRICIA DIAZ SEVERINO</t>
  </si>
  <si>
    <t xml:space="preserve"> PAGO NOMINA AL PERSONAL DE LA UNIDAD DE ASISTENCIA TECNICA, CORRESPONDIENTE AL MES DE JUNIO 2024, COPIA CK. 31621 D/F 13/05/2024. </t>
  </si>
  <si>
    <t xml:space="preserve">DAISY VIRLLINIA CAMILO REYES                                                                                                       </t>
  </si>
  <si>
    <t xml:space="preserve">GENRYS YOEL DE OLEO MEDINA                                                                                                         </t>
  </si>
  <si>
    <t xml:space="preserve">YOSELYN DE LEON NOVA                                                                                                               </t>
  </si>
  <si>
    <t xml:space="preserve">MARIA ELIZABETH PALMERO VALERIO                                                                                      </t>
  </si>
  <si>
    <t xml:space="preserve"> PAGO CORRESPONDIENTE AL MES DE JUNIO DEL 2024 AL PERSONAL DE NOMINA MEGALECHE, PAGO ANT. CK. NO. 31622 D/F 13/5/2024</t>
  </si>
  <si>
    <t>RAMON ANDRES JOSE RODRIGUEZ</t>
  </si>
  <si>
    <t xml:space="preserve">ANA BEATRIZ LIRIANO RODRIGUEZ                                                                                        </t>
  </si>
  <si>
    <t xml:space="preserve">ALBRE JOSE TAVAREZ GUICHARDO                                                                                         </t>
  </si>
  <si>
    <t xml:space="preserve">CESAR AUGUSTO POLANCO REYES                                                                                          </t>
  </si>
  <si>
    <t xml:space="preserve">LUIS FRANCISCO ALCALA ANTIGUA                                                                                        </t>
  </si>
  <si>
    <t>SAHONY YARINET ROSA VASQUEZ</t>
  </si>
  <si>
    <t>ALISANDI REYNOSO TAPIA</t>
  </si>
  <si>
    <t>LUIS ERNESTO GARCIA ALMANZAR</t>
  </si>
  <si>
    <t>ADRIEL CRUZ MARTINEZ</t>
  </si>
  <si>
    <t>JUAN JOSE VALDEZ</t>
  </si>
  <si>
    <t>PASCUAL MEDRANO MEJIA</t>
  </si>
  <si>
    <t>VIRGILIO MARTINEZ MARTINEZ</t>
  </si>
  <si>
    <t>LUCAS LEONEL MOTA SANTA</t>
  </si>
  <si>
    <t>ALVIN MAYOBANEX ROJAS DEL ROSARIO</t>
  </si>
  <si>
    <t>RAIBERT FRANCISCO SALDAÑA ALCANTARA</t>
  </si>
  <si>
    <t>MARIA MAGNOLIA SANTANA GONZALEZ</t>
  </si>
  <si>
    <t>RAMON RADHAMES GUZMAN JIMENEZ</t>
  </si>
  <si>
    <t>YESENIA ZAMORA</t>
  </si>
  <si>
    <t>DAVILSON ORLANDO BAEZ PRESINAL</t>
  </si>
  <si>
    <t>GABRIEL OSCAR MORALES POLANCO</t>
  </si>
  <si>
    <t>DIEGO ALFREDO GOMEZ POLANCO</t>
  </si>
  <si>
    <t>PERLA NATHALIA VICTORIANO ROSADO</t>
  </si>
  <si>
    <t>CARLOS NISIO SOSA MENA</t>
  </si>
  <si>
    <t>FRANKLIN ELADIO MORENO CARRERAS</t>
  </si>
  <si>
    <t>DOMINGO NASEIS JIMENEZ</t>
  </si>
  <si>
    <t>ALBERTO RAFAEL PEÑA ROSARIO</t>
  </si>
  <si>
    <t>BENISA GONZALEZ RODRIGUEZ</t>
  </si>
  <si>
    <t>FRANCISCO ELPIDIO LOPEZ RODRIGUEZ</t>
  </si>
  <si>
    <t>ROBERTO RAFAEL LUCIANO S.</t>
  </si>
  <si>
    <t>EBELYS MADELIN GUZMAN VALENZUELA</t>
  </si>
  <si>
    <t>MARIA MARLENY TOLENTINO MOTA</t>
  </si>
  <si>
    <t>RAFAEL ARTURO ADAMES FELIZ</t>
  </si>
  <si>
    <t>JUAN FELIX VIZCAINO GONZALEZ</t>
  </si>
  <si>
    <t>WERNER RAFAEL SORIANO GERMAN</t>
  </si>
  <si>
    <t>FRANKERY PEREZ DE LA CRUZ</t>
  </si>
  <si>
    <t>FREDDY ALBERTO GARCIA GARCIA</t>
  </si>
  <si>
    <t>NICOLAS FLORENTINO VILLANUEVA HEREDIA</t>
  </si>
  <si>
    <t>FRANCIS ANGOMAS DE LA ROSA</t>
  </si>
  <si>
    <t>DEYSIS DANIELA DURAN REYNOSO</t>
  </si>
  <si>
    <t>OSCARINA MARIE AYALA GUZMAN</t>
  </si>
  <si>
    <t>NICOLE DENISSE TRINIDAD ROSARIO</t>
  </si>
  <si>
    <t>CAMILA MARIA ACOSTA ACOSTA</t>
  </si>
  <si>
    <t>VICTOR ALFONZO HENRIQUEZ ROSA</t>
  </si>
  <si>
    <t>DOLORES YESIREL GOMEZ LIRIANO</t>
  </si>
  <si>
    <t>NICAURYS ALTAGRACIA SANTOS PEREZ</t>
  </si>
  <si>
    <t>KIANNYS TAVERAS FERNANDEZ</t>
  </si>
  <si>
    <t>JUAN DANIEL GARCIA GUTIERREZ</t>
  </si>
  <si>
    <t>BEILIN RODRIGUEZ GARCIA</t>
  </si>
  <si>
    <t>DEVINSON PERALTA ARIAS</t>
  </si>
  <si>
    <t>EDWIN RAFAEL RODRIGUEZ FRANCISCO</t>
  </si>
  <si>
    <t>YIRA MARIAN HEREDIA FLORIAN</t>
  </si>
  <si>
    <t>AMIL DUVAL</t>
  </si>
  <si>
    <t>MIOSOTIS AQUINO RAMIREZ</t>
  </si>
  <si>
    <t>ROSAYDDEL RAMIREZ PINEDA</t>
  </si>
  <si>
    <t>JAN CARLOS VELOZ HIDALGO</t>
  </si>
  <si>
    <t xml:space="preserve">NULO </t>
  </si>
  <si>
    <t xml:space="preserve">ANULADO, ERROR POR IMPRESIÓN </t>
  </si>
  <si>
    <t>JOSE ALBERTO ESPINAL DIAZ</t>
  </si>
  <si>
    <t>SOFIA YAJAIRA CUEVAS GREN</t>
  </si>
  <si>
    <t>ALEJANDRITO MARTIRES BATISTA</t>
  </si>
  <si>
    <t>LUIS ALFREDO CRUZ MENA</t>
  </si>
  <si>
    <t>EUDARDO GREGORIO FRANJUL TRONCOSO</t>
  </si>
  <si>
    <t>MARTIN ALEJANDRO MEDINA GUILLEN</t>
  </si>
  <si>
    <t xml:space="preserve">ANULADO </t>
  </si>
  <si>
    <t>JULIAN ROLANDO MEDINA MENDEZ</t>
  </si>
  <si>
    <t xml:space="preserve">ANULADO, ERROR EN EL SEGUNDO NOMBRE. </t>
  </si>
  <si>
    <t>CESAR AUGUSTO MENDEZ FIGUEROA</t>
  </si>
  <si>
    <t>LUIS MANUEL ESPINAL RODRIGUEZ</t>
  </si>
  <si>
    <t>MALBY SIMON PEÑA</t>
  </si>
  <si>
    <t>JIMMY AMAURIS ACOSTA MARTINEZ</t>
  </si>
  <si>
    <t>ORLANDO ANTONIO CEBALLOS</t>
  </si>
  <si>
    <t>JOSE EUGENIO TAVAREZ CONSORO</t>
  </si>
  <si>
    <t>JORGE LUIS HIDALGO</t>
  </si>
  <si>
    <t>MANUEL ROBERTO ALMONTE VALDEZ</t>
  </si>
  <si>
    <t>JOSE MIGUEL POLANCO VASQUEZ</t>
  </si>
  <si>
    <t>RAUL ORLANDO RAMIREZ MINYETTYS</t>
  </si>
  <si>
    <t>PURO CONCEPCION REINOSO ROSARIO</t>
  </si>
  <si>
    <t>PABLO AMADOR GONZALEZ</t>
  </si>
  <si>
    <t>SONY ALESANDER ACOSTA MARTINEZ</t>
  </si>
  <si>
    <t>AUDIN MISAGNABEL SEVERINO CRUZ</t>
  </si>
  <si>
    <t>YUBERKIS SUERO SALDIVAR</t>
  </si>
  <si>
    <t>RAMON DE LA CRUZ RODRIGUEZ</t>
  </si>
  <si>
    <t>SANDY PICHARDO</t>
  </si>
  <si>
    <t>JOSE FRANCISCO MEJIA HERNANDEZ</t>
  </si>
  <si>
    <t>MAYRA DEL ROSARIO PEÑA CONTRERAS</t>
  </si>
  <si>
    <t>EMILIO ALAM VASQUEZ</t>
  </si>
  <si>
    <t>EDDY LARA LARA</t>
  </si>
  <si>
    <t>MAXIMO AMARIO BATISTA DIAZ</t>
  </si>
  <si>
    <t>VICTOR HUGO MONTES POLANCO</t>
  </si>
  <si>
    <t>RAFAELINA ANTONIA HIDALGO DURAN</t>
  </si>
  <si>
    <t>RAFAEL ALEXANDER MUÑOZ ABREU</t>
  </si>
  <si>
    <t>JOSE MANUEL ROMAN DIAZ</t>
  </si>
  <si>
    <t>JORGE LUIS ROSARIO MEJIA</t>
  </si>
  <si>
    <t>LUIS PEREZ VARGAS</t>
  </si>
  <si>
    <t>ESTEFANI DE JESUS</t>
  </si>
  <si>
    <t>DANIA MOTA PAREDES</t>
  </si>
  <si>
    <t>MELGRIS ALTAGRACIA POLANCO MARIA</t>
  </si>
  <si>
    <t>JOSE ANTONIO AQUINO HERNANDEZ</t>
  </si>
  <si>
    <t>ANTOLIN ECHAVARRIA DE LA ROSA</t>
  </si>
  <si>
    <t>LUIS RAMON SANTANA HEREDIA</t>
  </si>
  <si>
    <t>ESMIRNA MARCELINO ROJAS</t>
  </si>
  <si>
    <t>FRANCIA CESARINA TORRES TORRES</t>
  </si>
  <si>
    <t xml:space="preserve">TESORERIA DE LA SEGURIDAD SOCIAL                                                                                                                        </t>
  </si>
  <si>
    <t xml:space="preserve"> PAGO A LA TESORERIA DE LA SEGURIDAD SOCIAL DE LA NOMINA OBREROS DE CUARENTENA, CORRESP. AL MES DE JUNIO 2024.</t>
  </si>
  <si>
    <t xml:space="preserve"> PAGO A LA TESORERIA DE LA SEGURIDAD SOCIAL DE LA NOMINA MEGALECHE, INSPECTORES Y UNIDAD DE ASISTENCIA TECNICA " U.A.T.", CORRESP. AL MES DE JUNIO 2024.</t>
  </si>
  <si>
    <t xml:space="preserve">COLECTOR DE IMPUESTOS INTERNOS                                                                </t>
  </si>
  <si>
    <t xml:space="preserve"> PAGO RETENCION ISR DE LA NOMINA DE MEGALECHE, CORRESP. AL MES DE JUNIO 2024. VER EXPEDIENTE. </t>
  </si>
  <si>
    <t xml:space="preserve">COLECTOR DE IMPUESTOS INTERNOS                                                                                                                 </t>
  </si>
  <si>
    <t xml:space="preserve"> PAGO IRS  NOM. PERSONAL MILITAR QUE PRESTA SERVICIO EN  ESTA DIRECCION GENERAL DE GANADERIA.CORRESPOND. AL MES DE JUNIO 2024. VER EXPEDIENTE. </t>
  </si>
  <si>
    <t>HECTOR REGNIER GUZMAN CARRASCO</t>
  </si>
  <si>
    <t xml:space="preserve"> PAGO CORRESPONDIENTE AL MES DE JUNIO DEL 2024 AL PERSONAL DE LA NOMINA DE MEGALECHE, PAGO ANT. CK. NO. 31622 D/F 13/5/2024</t>
  </si>
  <si>
    <t xml:space="preserve"> PAGO NOMINA AL PERSONAL OBRERO QUE PRESTA SERVICIOS EN LA ESTACION DE CUARENTENA ANIMAL DE ESTA DIGEGA, CORRESPONDIENTE AL MES DE JUNIO 2024. COPIA CK # 31624 D/F 13/05/2024.</t>
  </si>
  <si>
    <t xml:space="preserve">ANDRES JULIO BERIGUETE CABRAL
</t>
  </si>
  <si>
    <t xml:space="preserve"> PAGO COMPENSACION AL PERSONAL MILITAR QUE PRESTA SERVICIOS EN ESTA DIRECCION GRAL. DE GANADERIA, CORRESP. AL MES DE JUNIO 2024</t>
  </si>
  <si>
    <t xml:space="preserve"> PAGO COMPENSACION AL PERSONAL MILITAR QUE PRESTA SERVICIOS EN ESTA DIRECCION GRAL. DE GANADERIA, CORRESP. AL MES DE JUNIO 2025</t>
  </si>
  <si>
    <t xml:space="preserve"> PAGO COMPENSACION AL PERSONAL MILITAR QUE PRESTA SERVICIOS EN ESTA DIRECCION GRAL. DE GANADERIA, CORRESP. AL MES DE JUNIO 2026</t>
  </si>
  <si>
    <t xml:space="preserve"> PAGO COMPENSACION AL PERSONAL MILITAR QUE PRESTA SERVICIOS EN ESTA DIRECCION GRAL. DE GANADERIA, CORRESP. AL MES DE JUNIO 2027</t>
  </si>
  <si>
    <t xml:space="preserve"> PAGO COMPENSACION AL PERSONAL MILITAR QUE PRESTA SERVICIOS EN ESTA DIRECCION GRAL. DE GANADERIA, CORRESP. AL MES DE JUNIO 2028</t>
  </si>
  <si>
    <t xml:space="preserve"> PAGO COMPENSACION AL PERSONAL MILITAR QUE PRESTA SERVICIOS EN ESTA DIRECCION GRAL. DE GANADERIA, CORRESP. AL MES DE JUNIO 2029</t>
  </si>
  <si>
    <t xml:space="preserve"> PAGO COMPENSACION AL PERSONAL MILITAR QUE PRESTA SERVICIOS EN ESTA DIRECCION GRAL. DE GANADERIA, CORRESP. AL MES DE JUNIO 2030</t>
  </si>
  <si>
    <t xml:space="preserve"> PAGO COMPENSACION AL PERSONAL MILITAR QUE PRESTA SERVICIOS EN ESTA DIRECCION GRAL. DE GANADERIA, CORRESP. AL MES DE JUNIO 2031</t>
  </si>
  <si>
    <t xml:space="preserve"> PAGO COMPENSACION AL PERSONAL MILITAR QUE PRESTA SERVICIOS EN ESTA DIRECCION GRAL. DE GANADERIA, CORRESP. AL MES DE JUNIO 2032</t>
  </si>
  <si>
    <t xml:space="preserve"> PAGO COMPENSACION AL PERSONAL MILITAR QUE PRESTA SERVICIOS EN ESTA DIRECCION GRAL. DE GANADERIA, CORRESP. AL MES DE JUNIO 2033</t>
  </si>
  <si>
    <t xml:space="preserve"> PAGO COMPENSACION AL PERSONAL MILITAR QUE PRESTA SERVICIOS EN ESTA DIRECCION GRAL. DE GANADERIA, CORRESP. AL MES DE JUNIO 2034</t>
  </si>
  <si>
    <t xml:space="preserve"> PAGO COMPENSACION AL PERSONAL MILITAR QUE PRESTA SERVICIOS EN ESTA DIRECCION GRAL. DE GANADERIA, CORRESP. AL MES DE JUNIO 2035</t>
  </si>
  <si>
    <t xml:space="preserve"> PAGO COMPENSACION AL PERSONAL MILITAR QUE PRESTA SERVICIOS EN ESTA DIRECCION GRAL. DE GANADERIA, CORRESP. AL MES DE JUNIO 2036</t>
  </si>
  <si>
    <t xml:space="preserve"> PAGO COMPENSACION AL PERSONAL MILITAR QUE PRESTA SERVICIOS EN ESTA DIRECCION GRAL. DE GANADERIA, CORRESP. AL MES DE JUNIO 2037</t>
  </si>
  <si>
    <t xml:space="preserve"> PAGO COMPENSACION AL PERSONAL MILITAR QUE PRESTA SERVICIOS EN ESTA DIRECCION GRAL. DE GANADERIA, CORRESP. AL MES DE JUNIO 2038</t>
  </si>
  <si>
    <t xml:space="preserve"> PAGO COMPENSACION AL PERSONAL MILITAR QUE PRESTA SERVICIOS EN ESTA DIRECCION GRAL. DE GANADERIA, CORRESP. AL MES DE JUNIO 2039</t>
  </si>
  <si>
    <t xml:space="preserve"> PAGO NOMINA AL PERSONAL INSPECTORES DE TRANSITO INTERNO DE ESTA DIGEGA, CORRESPONDIENTE AL MES DE JUNIO 2024, COPIA CK #31620 D/F 13/05/2024.</t>
  </si>
  <si>
    <t xml:space="preserve"> PAGO COMPENSACION AL PERSONAL MILITAR QUE PRESTA SERVICIOS EN ESTA DIRECCION GENERAL DE GANADERIA, CORRESP. AL MES DE JUNIO 2024.</t>
  </si>
  <si>
    <t>2.1.1.1.01</t>
  </si>
  <si>
    <t>2.4.9.1.01</t>
  </si>
  <si>
    <t>2.1.5.1.01</t>
  </si>
  <si>
    <t>2.1.5.2.01</t>
  </si>
  <si>
    <t>2.1.2.2.14</t>
  </si>
  <si>
    <t>2.2.8.8.01</t>
  </si>
  <si>
    <t>NULO</t>
  </si>
  <si>
    <t>2.4.1.6.01</t>
  </si>
  <si>
    <t>23/07/2024</t>
  </si>
  <si>
    <t>CORP. ACUEDUCTO Y ALCANTARILLADO DE SANTIAGO.</t>
  </si>
  <si>
    <t>2.2.1.7.01</t>
  </si>
  <si>
    <t>2.2.1.8.01</t>
  </si>
  <si>
    <t>PAGO FACT. B1500033591, POR SERVICIO DE AGUA POTABLE Y RECOGIDA DE BASURA DE LA REG. PEC. NORTE , CORRESP. AL MES DE JUNIO DEL 2024. PAGO NAT. CK. No. 15982, 19/06/2024.</t>
  </si>
  <si>
    <t>TOTAL GENERAL JULIO 2024</t>
  </si>
  <si>
    <t>CONSORCIO DE TARJETAS DOMINICANAS, S.A.</t>
  </si>
  <si>
    <t xml:space="preserve"> PAGO FACTURA B1500008926 POR PAGO DE RECARGA DE PASO RAPIDO PARA PEAJES, PARA LOS VEHICULOS DE ESTA DIGEGA. ANEXO LISTADO DE VEHICULOS REGISTRADOS </t>
  </si>
  <si>
    <t xml:space="preserve">OSCARINA MARIE AYALA GUZMAN                                                                                                                                          </t>
  </si>
  <si>
    <t xml:space="preserve"> REPOSICION FONDO DE CAJA CHICA ESTACION DE CUARENTENA ANIMAL (AILA),  SEGUN COMPROBANTES DE GASTOS DEL 300 AL 316. CHEQUE DE REPOSICION ANT. NO. 31639 D/F 12/6/2024</t>
  </si>
  <si>
    <t xml:space="preserve">PAOLA MICHEL ROJAS                                                                                                                               </t>
  </si>
  <si>
    <t xml:space="preserve"> REPOSICION DE CAJA CHICA DE TRANSPORTACION DE ESTA DIGEGA, SEGUN COMPROBS. DESDE #2422 AL 2435. ANEXO COPIA PAGO ANT. CK. #31615,D/F.10/05/2024.</t>
  </si>
  <si>
    <t xml:space="preserve">IVETTE GARCIA VARGAS                                                                                                                      </t>
  </si>
  <si>
    <t xml:space="preserve"> PAGO VIATICOS DE LA DIRECCION ADMINISTRATIVA CON COMPROBANTES DE CARTAS DE RUTA DEL 0134 AL 0140. PAGO ANT. CK. NO. 31541 D/F 31/01/2024 </t>
  </si>
  <si>
    <t xml:space="preserve">VANESSA POLANCO PEGUERO                                                                                                            </t>
  </si>
  <si>
    <t xml:space="preserve"> REPOSICION FONDO DE CAJA CHICA REGIONAL NORTE, CHEQUE NO. 31618 D/F 13/05/2024 SEGUN COMPROBANTES DE GASTOS DESDE NO. 2028 AL 2036</t>
  </si>
  <si>
    <t>NURKI EUNICE TORRES REYES</t>
  </si>
  <si>
    <t xml:space="preserve"> REPOSICION FONDO DE CAJA CHICA DE LA REGIONAL NOROESTE, SEGUN COMPROBANTES DE GASTOS DESDE NO. 1787 AL 1805. CHEQUE NO. 31546  D/F 01/02/2024</t>
  </si>
  <si>
    <t>ANNERY SOCORRO MARTINEZ</t>
  </si>
  <si>
    <t xml:space="preserve"> REPOSICION CAJA CHICA  REGIONAL NORCENTRAL SEGUN COMPROBANTES DE GASTOS DESDE EL 1272 AL 1282, COPIA CK 30685 D/F 02/20/204 APERTURA 2024.</t>
  </si>
  <si>
    <t xml:space="preserve">FRANCISCA ABAD SEVERINO                                                                                                                                                          </t>
  </si>
  <si>
    <t xml:space="preserve"> REPOSICION FONDO DE CAJA CHICA  ADMINISTRATIVO Y FINANCIERO, SEGÚN COMPROBANTES DE GASTOS DESDE NO. 4041 AL 4058. . copia ck. Ultima reposicion de caja no. 31609 D/F 30/04/2024</t>
  </si>
  <si>
    <t xml:space="preserve">2.1.1.1.01  </t>
  </si>
  <si>
    <t xml:space="preserve">2.4.9.1.01  </t>
  </si>
  <si>
    <t xml:space="preserve">2.1.5.1.01  </t>
  </si>
  <si>
    <t xml:space="preserve">2.1.5.2.01  </t>
  </si>
  <si>
    <t xml:space="preserve">2.4.1.6.01  </t>
  </si>
  <si>
    <t xml:space="preserve">2.2.8.8.01  </t>
  </si>
  <si>
    <t>2.1.5.3.01</t>
  </si>
  <si>
    <t>240725001540030367</t>
  </si>
  <si>
    <t>240725413200400336</t>
  </si>
  <si>
    <t>4524000000001</t>
  </si>
  <si>
    <t>PAGOS SUPLIDORES</t>
  </si>
  <si>
    <t>PAGOS SUPLIDORES CTA DEB: 2400165127     DE:DIR 424002029</t>
  </si>
  <si>
    <t>4524000031914</t>
  </si>
  <si>
    <t>TRANSFERENCIA ACH DE 0060571007**INVOICE NUMBER INV</t>
  </si>
  <si>
    <t>PAGOS ACH CTA CTE 0060571007**INVOICE NUMBER INV 0000060571-UNITED AIRLINES,</t>
  </si>
  <si>
    <t>4524000033095</t>
  </si>
  <si>
    <t>TRANSFERENCIA ACH DE DIRECCION GENERA</t>
  </si>
  <si>
    <t>PAGOS ACH CTA CTE DIRECCION GENERA 0000936878-DIRECCION GENERA</t>
  </si>
  <si>
    <t>4524000010163</t>
  </si>
  <si>
    <t>TRANSFERENCIA ACH DE CR A CTA  DE DIRECCION GENERAL</t>
  </si>
  <si>
    <t>PAGOS ACH CTA CTE CR A CTA  DE DIRECCION GENERAL 115       -IBANKING</t>
  </si>
  <si>
    <t>4524000030284</t>
  </si>
  <si>
    <t>240726008200080155</t>
  </si>
  <si>
    <t>DEPOSITO- BRUCELOSI</t>
  </si>
  <si>
    <t xml:space="preserve">BRUCELOSI  </t>
  </si>
  <si>
    <t>202240051790124</t>
  </si>
  <si>
    <t>CR TRANSFERENCIA A CTA CTE</t>
  </si>
  <si>
    <t>202W 2405457394 DIRRECION GENERAL DE ADUANAS\</t>
  </si>
  <si>
    <t>4524000036739</t>
  </si>
  <si>
    <t>TRANSFERENCIA ACH DE B LEATHER MANUFA</t>
  </si>
  <si>
    <t>PAGOS ACH CTA CTE B LEATHER MANUFA 0002849014-B LEATHER MANUFA</t>
  </si>
  <si>
    <t>4524000038456</t>
  </si>
  <si>
    <t>TRANSFERENCIA ACH DE S ANIMAL 250724</t>
  </si>
  <si>
    <t>PAGOS ACH CTA CTE S ANIMAL 250724 9399014987-DIRECCION GENERA</t>
  </si>
  <si>
    <t>4524000035020</t>
  </si>
  <si>
    <t>4524000012092</t>
  </si>
  <si>
    <t>TRANSFERENCIA ACH DE PEREZ   CIA DOMI</t>
  </si>
  <si>
    <t>PAGOS ACH CTA CTE PEREZ   CIA DOMI 0000562098-PEREZ   CIA DOMI</t>
  </si>
  <si>
    <t>4524000039196</t>
  </si>
  <si>
    <t>TRANSFERENCIA ACH DE H  EXTRAS SANIDAD ANIMAL PUJ J</t>
  </si>
  <si>
    <t>PAGOS ACH CTA CTE H  EXTRAS SANIDAD ANIMAL PUJ J 7398      -E T HEINSEN S A</t>
  </si>
  <si>
    <t>4524000032903</t>
  </si>
  <si>
    <t>240726000120020394</t>
  </si>
  <si>
    <t>DEPOSITO CK- AILA</t>
  </si>
  <si>
    <t xml:space="preserve">AILA  </t>
  </si>
  <si>
    <t>36438541721</t>
  </si>
  <si>
    <t>TRANSFERENCIA DE ADDERLY MANUEL DE LOS SAN</t>
  </si>
  <si>
    <t xml:space="preserve">  PAGO DE MULTA DE UN CERDO POR</t>
  </si>
  <si>
    <t>240729000920010103</t>
  </si>
  <si>
    <t>4524000037009</t>
  </si>
  <si>
    <t>TRANSFERENCIA ACH DE CR A CTA  DE MERCEDES RONDON P</t>
  </si>
  <si>
    <t>PAGOS ACH CTA CTE CR A CTA  DE MERCEDES RONDON P 115       -IBANKING</t>
  </si>
  <si>
    <t>4524000037053</t>
  </si>
  <si>
    <t>4524000031528</t>
  </si>
  <si>
    <t>TRANSFERENCIA ACH DE SANIDAD ANIMAL 260724</t>
  </si>
  <si>
    <t>PAGOS ACH CTA CTE SANIDAD ANIMAL 260724 9399014987-DIRECCION GENERA</t>
  </si>
  <si>
    <t>202240051950526</t>
  </si>
  <si>
    <t>202W 2405536216 DIRRECION GENERAL DE ADUANAS\</t>
  </si>
  <si>
    <t>4524000037057</t>
  </si>
  <si>
    <t>4524000037049</t>
  </si>
  <si>
    <t>4524000000002</t>
  </si>
  <si>
    <t>4524000000003</t>
  </si>
  <si>
    <t>4524000037024</t>
  </si>
  <si>
    <t>4524000036980</t>
  </si>
  <si>
    <t>4524000031988</t>
  </si>
  <si>
    <t>TRANSFERENCIA ACH DE SANIDAD ANIMAL 290724</t>
  </si>
  <si>
    <t>PAGOS ACH CTA CTE SANIDAD ANIMAL 290724 9399014987-DIRECCION GENERA</t>
  </si>
  <si>
    <t>202240052015946</t>
  </si>
  <si>
    <t>202W 2405567003 DIRRECION GENERAL DE ADUANAS\</t>
  </si>
  <si>
    <t>240730003090060362</t>
  </si>
  <si>
    <t>240730002930040358</t>
  </si>
  <si>
    <t>DEPOSITO- SANDRIA</t>
  </si>
  <si>
    <t xml:space="preserve">SANDRIA  </t>
  </si>
  <si>
    <t>4524000035164</t>
  </si>
  <si>
    <t>4524000015949</t>
  </si>
  <si>
    <t>TRANSFERENCIA ACH DE 0059988034</t>
  </si>
  <si>
    <t>PAGOS ACH CTA CTE 0059988034 0000059988-COPA AIRLINES</t>
  </si>
  <si>
    <t>4524000035781</t>
  </si>
  <si>
    <t>4524000039473</t>
  </si>
  <si>
    <t>4524000018683</t>
  </si>
  <si>
    <t>4524000034292</t>
  </si>
  <si>
    <t>240731002690030223</t>
  </si>
  <si>
    <t>240731002690030226</t>
  </si>
  <si>
    <t xml:space="preserve">BELKIS JOSEFINA HUYGHUE RIVERA                                                                                                                                             </t>
  </si>
  <si>
    <t xml:space="preserve"> REPOSICION FONDO DE CAJA CHICA DE ESTENSION Y FOMENTO PECUARIO, SEGUN COMPROBANTES DE GASTOS DEL 3987 AL 3997. CON COPIA CK. PAGO REPOSICION ANT. NO. 31605 D/F 26/04/2024</t>
  </si>
  <si>
    <t xml:space="preserve">MARIA ELIZABETH PALMERO VALERIO                                                                                                                                                               </t>
  </si>
  <si>
    <t xml:space="preserve"> REPOSICION DE VIATICOS DE LA DIRECCION DE SANIDAD ANIMAL, SEGUN CARTAS DE RUTAS DESDE 1269 A LA 1291 Y COMBROBS. DESEMBS. DESDE #2094 AL 2129. COPIA CK. PAGO  ANT. NO. 31629  D/F 27/05/2024</t>
  </si>
  <si>
    <t>REPOSICION VIATICOS UNIDAD DE ASISTENCIA TECNICA</t>
  </si>
  <si>
    <t xml:space="preserve">MARIA ARELIS BAEZ OVALLE                                                                                                                                    </t>
  </si>
  <si>
    <t xml:space="preserve"> REPOSICION FONDO DE CAJA CHICA DE LA REGIONAL NORDESTE, SEGUN COMPROBANTES DE GASTOS DEL 1283 AL 1315. CON COPIA PAGO ANTERIOR CK. NO. 31608 D/F 30/04/2024</t>
  </si>
  <si>
    <t>N/A</t>
  </si>
  <si>
    <t>CARGOS BANCARIOS CONCILIADOS</t>
  </si>
  <si>
    <t>CARGOS BANCARIOS CONCILIADOS AL 31/07/2024</t>
  </si>
  <si>
    <t>2.2.4.4.01</t>
  </si>
  <si>
    <t xml:space="preserve">2.2.4.4.01  </t>
  </si>
  <si>
    <t xml:space="preserve">2.2.8.3.01  </t>
  </si>
  <si>
    <t xml:space="preserve">2.3.1.2.01  </t>
  </si>
  <si>
    <t xml:space="preserve">2.3.7.1.05  </t>
  </si>
  <si>
    <t xml:space="preserve">2.3.7.1.04  </t>
  </si>
  <si>
    <t xml:space="preserve">2.3.7.2.05  </t>
  </si>
  <si>
    <t xml:space="preserve">2.3.6.3.04  </t>
  </si>
  <si>
    <t xml:space="preserve">2.3.9.9.05  </t>
  </si>
  <si>
    <t xml:space="preserve">2.3.9.9.04  </t>
  </si>
  <si>
    <t xml:space="preserve">2.3.9.6.01  </t>
  </si>
  <si>
    <t xml:space="preserve">2.2.7.2.06  </t>
  </si>
  <si>
    <t xml:space="preserve">2.3.7.2.99  </t>
  </si>
  <si>
    <t xml:space="preserve">2.3.9.8.01  </t>
  </si>
  <si>
    <t>2.2.3.1.01</t>
  </si>
  <si>
    <t xml:space="preserve">2.3.1.1.01  </t>
  </si>
  <si>
    <t xml:space="preserve">2.3.3.2.01  </t>
  </si>
  <si>
    <t xml:space="preserve">2.3.7.2.01  </t>
  </si>
  <si>
    <t xml:space="preserve">2.3.9.8.02  </t>
  </si>
  <si>
    <t xml:space="preserve">2.3.9.2.01  </t>
  </si>
  <si>
    <t xml:space="preserve">2.3.9.1.01  </t>
  </si>
  <si>
    <t xml:space="preserve">2.3.9.5.01  </t>
  </si>
  <si>
    <t xml:space="preserve">2.2.9.2.01  </t>
  </si>
  <si>
    <t xml:space="preserve">2.3.5.5.01  </t>
  </si>
  <si>
    <t xml:space="preserve">2.3.6.3.06  </t>
  </si>
  <si>
    <t xml:space="preserve">2.6.5.8.01  </t>
  </si>
  <si>
    <t xml:space="preserve">2.2.7.2.08  </t>
  </si>
  <si>
    <t xml:space="preserve">2.6.1.9.01  </t>
  </si>
  <si>
    <t xml:space="preserve">2.3.9.3.01  </t>
  </si>
  <si>
    <t xml:space="preserve">2.3.4.2.01  </t>
  </si>
  <si>
    <t>2.2.8.2.01</t>
  </si>
  <si>
    <t>TOTALES</t>
  </si>
  <si>
    <t>2.4.16.01</t>
  </si>
  <si>
    <t>RESUMEN POR CUENTA DEL 1RO. AL 31 DE JULIO 2024</t>
  </si>
  <si>
    <t xml:space="preserve">2.6.5.8 </t>
  </si>
  <si>
    <t>4524000013104</t>
  </si>
  <si>
    <t>TRANSFERENCIA ACH DE SANIDAD ANIMAL CAUCEDO MAYO 20</t>
  </si>
  <si>
    <t>PAGOS ACH CTA CTE SANIDAD ANIMAL CAUCEDO MAYO 20 7398      -E T HEINSEN S A</t>
  </si>
  <si>
    <t>4524000032356</t>
  </si>
  <si>
    <t>4524000039287</t>
  </si>
  <si>
    <t>4524000039258</t>
  </si>
  <si>
    <t>4524000039227</t>
  </si>
  <si>
    <t>4524000038520</t>
  </si>
  <si>
    <t>4524000035192</t>
  </si>
  <si>
    <t>240701002690020604</t>
  </si>
  <si>
    <t>240701002690020601</t>
  </si>
  <si>
    <t>240701002690020598</t>
  </si>
  <si>
    <t>240701000920040224</t>
  </si>
  <si>
    <t>DEPOSITO- MANUEL DE JS. GARCIA</t>
  </si>
  <si>
    <t>240701000920040221</t>
  </si>
  <si>
    <t>240701000920040218</t>
  </si>
  <si>
    <t>DEPOSITO- JAVIER M. BAUTISTA</t>
  </si>
  <si>
    <t>240701000920040215</t>
  </si>
  <si>
    <t>DEPOSITO- LUIS R. FERNANDEZ</t>
  </si>
  <si>
    <t>240701000920040212</t>
  </si>
  <si>
    <t>DEPOSITO- CARLOS NUÑEZ</t>
  </si>
  <si>
    <t>240701000920040209</t>
  </si>
  <si>
    <t>DEPOSITO- ROBERTO HILARIO</t>
  </si>
  <si>
    <t>240701000920040206</t>
  </si>
  <si>
    <t>240701000920040203</t>
  </si>
  <si>
    <t>240701000920040200</t>
  </si>
  <si>
    <t>DEPOSITO- MARIA M. SANTOS</t>
  </si>
  <si>
    <t>36036782056</t>
  </si>
  <si>
    <t>0519005006</t>
  </si>
  <si>
    <t>240701002700020433</t>
  </si>
  <si>
    <t>DEPOSITO- VIOLACION AL TRANSITO DE</t>
  </si>
  <si>
    <t>36032309613</t>
  </si>
  <si>
    <t>TRANSFERENCIA DE JUAN EMILIO VEGA CRUZ</t>
  </si>
  <si>
    <t xml:space="preserve">  DEPOSITO SALDO CUARENTENA</t>
  </si>
  <si>
    <t>240702002920040442</t>
  </si>
  <si>
    <t>4524000034102</t>
  </si>
  <si>
    <t>4524000035587</t>
  </si>
  <si>
    <t>36053719963</t>
  </si>
  <si>
    <t>TRANSFERENCIA DE YEISSON FRANCISCO TERRERO</t>
  </si>
  <si>
    <t xml:space="preserve">  PAGO DE MULTA POR TRASLADO DE</t>
  </si>
  <si>
    <t>4524000012646</t>
  </si>
  <si>
    <t>TRANSFERENCIA ACH DE CR A CTA  DE AIR CENTURY SA</t>
  </si>
  <si>
    <t>PAGOS ACH CTA CTE CR A CTA  DE AIR CENTURY SA 115       -IBANKING</t>
  </si>
  <si>
    <t>4524000010427</t>
  </si>
  <si>
    <t>4524000018692</t>
  </si>
  <si>
    <t>TRANSFERENCIA ACH DE TRANSFERENCIA ACH DESDE PROMER</t>
  </si>
  <si>
    <t>PAGOS ACH CTA CTE TRANSFERENCIA ACH DESDE PROMER 101117842 -INTERNET</t>
  </si>
  <si>
    <t>4524000039963</t>
  </si>
  <si>
    <t>4524000033765</t>
  </si>
  <si>
    <t>4524000011129</t>
  </si>
  <si>
    <t>TRANSFERENCIA ACH DE 0061293108**INV SA052024</t>
  </si>
  <si>
    <t>PAGOS ACH CTA CTE 0061293108**INV SA052024 0000061293-DELTA</t>
  </si>
  <si>
    <t>4524000031854</t>
  </si>
  <si>
    <t>TRANSFERENCIA ACH DE SBRIZ ZEITUN  LU RESERVA CUARE</t>
  </si>
  <si>
    <t>PAGOS ACH CTA CTE SBRIZ ZEITUN  LU RESERVA CUARE 0000202162-SBRIZ ZEITUN  LU</t>
  </si>
  <si>
    <t>4524000030747</t>
  </si>
  <si>
    <t>4524000037471</t>
  </si>
  <si>
    <t>TRANSFERENCIA ACH DE SANIDAD ANIMAL 03072024</t>
  </si>
  <si>
    <t>PAGOS ACH CTA CTE SANIDAD ANIMAL 03072024 9399014987-DIRECCION GENERA</t>
  </si>
  <si>
    <t>4524000034436</t>
  </si>
  <si>
    <t>202240050591222</t>
  </si>
  <si>
    <t>202W 2404877148 DIRRECION GENERAL DE ADUANAS\</t>
  </si>
  <si>
    <t>4524000030236</t>
  </si>
  <si>
    <t>4524000035545</t>
  </si>
  <si>
    <t>4524000014858</t>
  </si>
  <si>
    <t>TRANSFERENCIA ACH DE CR A CTA  DE COMPANIA DOMINICA</t>
  </si>
  <si>
    <t>PAGOS ACH CTA CTE CR A CTA  DE COMPANIA DOMINICA 115       -IBANKING</t>
  </si>
  <si>
    <t>4524000033774</t>
  </si>
  <si>
    <t>TRANSFERENCIA ACH DE 0061751009</t>
  </si>
  <si>
    <t>PAGOS ACH CTA CTE 0061751009 0000061751-AEROREPUBLICA SA</t>
  </si>
  <si>
    <t>4524000032024</t>
  </si>
  <si>
    <t>4524000031999</t>
  </si>
  <si>
    <t>4524000031209</t>
  </si>
  <si>
    <t>TRANSFERENCIA ACH DE CR A CTA  DE RED AIR SRL</t>
  </si>
  <si>
    <t>PAGOS ACH CTA CTE CR A CTA  DE RED AIR SRL 115       -IBANKING</t>
  </si>
  <si>
    <t>4524000034375</t>
  </si>
  <si>
    <t>4524000034369</t>
  </si>
  <si>
    <t>202240050715141</t>
  </si>
  <si>
    <t>202W 2404938099 DIRRECION GENERAL DE ADUANAS\</t>
  </si>
  <si>
    <t>202240050631339</t>
  </si>
  <si>
    <t>202W 2404896192 SRA LESLIE ALVAREZ COCCO\</t>
  </si>
  <si>
    <t>240708000920120343</t>
  </si>
  <si>
    <t>4524000037425</t>
  </si>
  <si>
    <t>4524000036893</t>
  </si>
  <si>
    <t>TRANSFERENCIA ACH DE PAGO SEMANA DEL 08 AL 19 DE JU</t>
  </si>
  <si>
    <t>PAGOS ACH CTA CTE PAGO SEMANA DEL 08 AL 19 DE JU 7692      -ANTILLANA DOMINI</t>
  </si>
  <si>
    <t>4524000033150</t>
  </si>
  <si>
    <t>4524000019228</t>
  </si>
  <si>
    <t>4524000030213</t>
  </si>
  <si>
    <t>4524000038283</t>
  </si>
  <si>
    <t>4524000037650</t>
  </si>
  <si>
    <t>4524000036922</t>
  </si>
  <si>
    <t>TRANSFERENCIA ACH DE SANIDAD ANIMAL 090724</t>
  </si>
  <si>
    <t>PAGOS ACH CTA CTE SANIDAD ANIMAL 090724 9399014987-DIRECCION GENERA</t>
  </si>
  <si>
    <t>4524000032732</t>
  </si>
  <si>
    <t>4524000030006</t>
  </si>
  <si>
    <t>TRANSFERENCIA ACH DE 0061084002**06-24POPSAN/202406</t>
  </si>
  <si>
    <t>PAGOS ACH CTA CTE 0061084002**06-24POPSAN/202406 0000061084-JET BLUE AIRWAYS</t>
  </si>
  <si>
    <t>202240050824944</t>
  </si>
  <si>
    <t>202W 2404989506 CARIPORTS SA\/RFB/PAGO SANIDAD</t>
  </si>
  <si>
    <t>240710002690030192</t>
  </si>
  <si>
    <t>240710002690030189</t>
  </si>
  <si>
    <t>4524000036227</t>
  </si>
  <si>
    <t>TRANSFERENCIA ACH DE SANIDAD ANIMAL 100724</t>
  </si>
  <si>
    <t>PAGOS ACH CTA CTE SANIDAD ANIMAL 100724 9399014987-DIRECCION GENERA</t>
  </si>
  <si>
    <t>4524000018641</t>
  </si>
  <si>
    <t>TRANSFERENCIA ACH DE 0061293108**INV DIGEGAJUN24</t>
  </si>
  <si>
    <t>PAGOS ACH CTA CTE 0061293108**INV DIGEGAJUN24 0000061293-DELTA</t>
  </si>
  <si>
    <t>4524000037293</t>
  </si>
  <si>
    <t>4524000032265</t>
  </si>
  <si>
    <t>240711009100030272</t>
  </si>
  <si>
    <t>240711002690010274</t>
  </si>
  <si>
    <t>202240050948745</t>
  </si>
  <si>
    <t>4524000033716</t>
  </si>
  <si>
    <t>4524000010938</t>
  </si>
  <si>
    <t>TRANSFERENCIA ACH DE 0061770003</t>
  </si>
  <si>
    <t>PAGOS ACH CTA CTE 0061770003 0000061770-AVIANCA</t>
  </si>
  <si>
    <t>4524000038447</t>
  </si>
  <si>
    <t>TRANSFERENCIA ACH DE SANIDAD ANIMAL 110724</t>
  </si>
  <si>
    <t>PAGOS ACH CTA CTE SANIDAD ANIMAL 110724 9399014987-DIRECCION GENERA</t>
  </si>
  <si>
    <t>4524000034330</t>
  </si>
  <si>
    <t>36207552058</t>
  </si>
  <si>
    <t xml:space="preserve">0519005006 DEPOSITO REFERENCIADO </t>
  </si>
  <si>
    <t>36206867614</t>
  </si>
  <si>
    <t>TRANSFERENCIA DE JOSE MIGUEL ABAD TOLENTIN</t>
  </si>
  <si>
    <t xml:space="preserve">  PAGO DE MULTA DE GANADERIA</t>
  </si>
  <si>
    <t>240712002010050143</t>
  </si>
  <si>
    <t>240715002690020306</t>
  </si>
  <si>
    <t>240715002690020309</t>
  </si>
  <si>
    <t>240715002690020303</t>
  </si>
  <si>
    <t>240715001500020411</t>
  </si>
  <si>
    <t>4524000034317</t>
  </si>
  <si>
    <t>4524000038709</t>
  </si>
  <si>
    <t>4524000034977</t>
  </si>
  <si>
    <t>4524000034294</t>
  </si>
  <si>
    <t>4524000034255</t>
  </si>
  <si>
    <t>4524000030273</t>
  </si>
  <si>
    <t>TRANSFERENCIA ACH DE SANIDAD ANIMAL 150724</t>
  </si>
  <si>
    <t>PAGOS ACH CTA CTE SANIDAD ANIMAL 150724 9399014987-DIRECCION GENERA</t>
  </si>
  <si>
    <t>4524000031855</t>
  </si>
  <si>
    <t>4524000034601</t>
  </si>
  <si>
    <t>202240051219177</t>
  </si>
  <si>
    <t>202W 2405181866 DIRRECION GENERAL DE ADUANAS\</t>
  </si>
  <si>
    <t>4524000036960</t>
  </si>
  <si>
    <t>240716000120020096</t>
  </si>
  <si>
    <t>240716000120020093</t>
  </si>
  <si>
    <t>240716000120020090</t>
  </si>
  <si>
    <t>240716000120020087</t>
  </si>
  <si>
    <t>240716000120020084</t>
  </si>
  <si>
    <t>36258482523</t>
  </si>
  <si>
    <t>TRANSFERENCIA DE ROBERT RAFAEL LOPEZ BURGO</t>
  </si>
  <si>
    <t xml:space="preserve">  PAGO CUARENTENA A DESTINO NUGE</t>
  </si>
  <si>
    <t>36261822387</t>
  </si>
  <si>
    <t>TRANSFERENCIA DE LUIGI  SBRIZ ZEITUN</t>
  </si>
  <si>
    <t xml:space="preserve">  CUARENTENA LUIS MARTIN CASTILL</t>
  </si>
  <si>
    <t>4524000033575</t>
  </si>
  <si>
    <t>202240051302250</t>
  </si>
  <si>
    <t>202W 2405222110 DGA\</t>
  </si>
  <si>
    <t>4524000038382</t>
  </si>
  <si>
    <t>4524000033431</t>
  </si>
  <si>
    <t>4524000034105</t>
  </si>
  <si>
    <t>240718009100030476</t>
  </si>
  <si>
    <t xml:space="preserve">REINTEGRADO CK. 31384 POR VENCIMIENTOS </t>
  </si>
  <si>
    <t xml:space="preserve"> PAGO NOMINA PRESTACIONES LABORALES  POR VACACIONES NO DISFRUTADAS,  A PERSONAL DE LA NOMINA DE MEGALECHE., SEGUN DOCUMENTOS ANEXOS.</t>
  </si>
  <si>
    <t xml:space="preserve">REINTEGRADO CK. 31484, POR VENCIMIENTOS </t>
  </si>
  <si>
    <t xml:space="preserve"> PAGO CORRESPONDIENTE A SUELDO 13 DEL AÑO 2023 AL PERSONAL DE MEGALECHE INACTIVO DE ESTA DIRECCION GENERAL DE GANADERIA. </t>
  </si>
  <si>
    <t xml:space="preserve">REINTEGRADO CK. 31481, POR VENCIMIENTOS </t>
  </si>
  <si>
    <t xml:space="preserve">REINTEGRADO CK. 31479, POR VENCIMIENTOS </t>
  </si>
  <si>
    <t xml:space="preserve"> PAGO CORRESPONDIENTE A SUELDO 13 DEL AÑO 2023 AL PERSONAL DE MEGALECHE INACTIVO  DE ESTA DIRECCION GENERAL DE GANADERIA.</t>
  </si>
  <si>
    <t xml:space="preserve">N/A </t>
  </si>
  <si>
    <t xml:space="preserve">REINTEGRADO CK. 31477, POR VENCIMIENTOS </t>
  </si>
  <si>
    <t xml:space="preserve"> PAGO CORRESPONDIENTE A SUELDO 13 DEL AÑO 2023 AL PERSONAL DE INSPECTORES DE TRANSITO INTERNO INACTIVO  DE ESTA DIRECCION GENERAL DE GANADERIA.</t>
  </si>
  <si>
    <t xml:space="preserve">REINTEGRADO CK. 31445, POR VENCIMIENTOS </t>
  </si>
  <si>
    <t xml:space="preserve"> PAGO NOMINA POR RENDIMIENTO INDIVIDUAL AL PERSONAL DE INSPECTORES DE TRANSITO INTERNO INACTIVO, CORRESPONDIENTE AL AÑO 2022.</t>
  </si>
  <si>
    <t>4524000039345</t>
  </si>
  <si>
    <t>TRANSFERENCIA ACH DE SANIDAD ANIMAL CAUCEDO JUNIO 2</t>
  </si>
  <si>
    <t>PAGOS ACH CTA CTE SANIDAD ANIMAL CAUCEDO JUNIO 2 7398      -E T HEINSEN S A</t>
  </si>
  <si>
    <t>4524000011318</t>
  </si>
  <si>
    <t>TRANSFERENCIA ACH DE PAQO FACTURA</t>
  </si>
  <si>
    <t>PAGOS ACH CTA CTE PAQO FACTURA 7410      -AGENTES Y ESTIB</t>
  </si>
  <si>
    <t>4524000033015</t>
  </si>
  <si>
    <t>4524000012300</t>
  </si>
  <si>
    <t>TRANSFERENCIA ACH DE 0061460012**06/24-SDQ/20240630</t>
  </si>
  <si>
    <t>PAGOS ACH CTA CTE 0061460012**06/24-SDQ/20240630 0000061460-SPIRIT AIRLINES</t>
  </si>
  <si>
    <t>4524000012273</t>
  </si>
  <si>
    <t>TRANSFERENCIA ACH DE 0061293108**INV STIJUN24SA</t>
  </si>
  <si>
    <t>PAGOS ACH CTA CTE 0061293108**INV STIJUN24SA 0000061293-DELTA</t>
  </si>
  <si>
    <t>4524000038465</t>
  </si>
  <si>
    <t>TRANSFERENCIA ACH DE S ANIMAL 180724</t>
  </si>
  <si>
    <t>PAGOS ACH CTA CTE S ANIMAL 180724 9399014987-DIRECCION GENERA</t>
  </si>
  <si>
    <t>4524000039343</t>
  </si>
  <si>
    <t>TRANSFERENCIA ACH DE H EXTRAS MAYO  JUNIO 24 LRM AN</t>
  </si>
  <si>
    <t>PAGOS ACH CTA CTE H EXTRAS MAYO  JUNIO 24 LRM AN 7398      -E T HEINSEN S A</t>
  </si>
  <si>
    <t>4524000033926</t>
  </si>
  <si>
    <t>240719008600030236</t>
  </si>
  <si>
    <t>4524000018252</t>
  </si>
  <si>
    <t>4524000035538</t>
  </si>
  <si>
    <t>4524000017705</t>
  </si>
  <si>
    <t>TRANSFERENCIA ACH DE MARINE EXPRESS D</t>
  </si>
  <si>
    <t>PAGOS ACH CTA CTE MARINE EXPRESS D 0000429520-MARINE EXPRESS D</t>
  </si>
  <si>
    <t>202240051579840</t>
  </si>
  <si>
    <t>202W 2405358070 DIRRECION GENERAL DE ADUANAS\</t>
  </si>
  <si>
    <t>240722001540050483</t>
  </si>
  <si>
    <t>240722001510020666</t>
  </si>
  <si>
    <t>4524000036639</t>
  </si>
  <si>
    <t>4524000031396</t>
  </si>
  <si>
    <t>TRANSFERENCIA ACH DE 0059090011</t>
  </si>
  <si>
    <t>PAGOS ACH CTA CTE 0059090011 0000059090-AMERICAN AIRLINE</t>
  </si>
  <si>
    <t>4524000032681</t>
  </si>
  <si>
    <t>4524000036687</t>
  </si>
  <si>
    <t>TRANSFERENCIA ACH DE PAGO SEMANA DEL 22 AL 26 DE JU</t>
  </si>
  <si>
    <t>PAGOS ACH CTA CTE PAGO SEMANA DEL 22 AL 26 DE JU 7692      -ANTILLANA DOMINI</t>
  </si>
  <si>
    <t>4524000012797</t>
  </si>
  <si>
    <t>240723002690010324</t>
  </si>
  <si>
    <t>240723002690010318</t>
  </si>
  <si>
    <t>240723002690010321</t>
  </si>
  <si>
    <t>4524000038537</t>
  </si>
  <si>
    <t>4524000033087</t>
  </si>
  <si>
    <t>4524000038533</t>
  </si>
  <si>
    <t>4524000038560</t>
  </si>
  <si>
    <t>4524000031604</t>
  </si>
  <si>
    <t>240724000120020238</t>
  </si>
  <si>
    <t>BALANCE CONCILIADO AL 31/07/2024</t>
  </si>
  <si>
    <t>36037489357</t>
  </si>
  <si>
    <t xml:space="preserve">  CRISTIANO GUERRERO</t>
  </si>
  <si>
    <t>36037288138</t>
  </si>
  <si>
    <t xml:space="preserve">  MIGUEL ANEUDYS SUERO BRITO</t>
  </si>
  <si>
    <t>36037240943</t>
  </si>
  <si>
    <t xml:space="preserve">  GREGORY ISACC MORILLO</t>
  </si>
  <si>
    <t>36037186911</t>
  </si>
  <si>
    <t xml:space="preserve">  CATALINO ERASME OBISPO</t>
  </si>
  <si>
    <t>4524000038542</t>
  </si>
  <si>
    <t>TRANSFERENCIA ACH DE PAGO PRUEBA SANGRIA  TUBERCULI</t>
  </si>
  <si>
    <t>PAGOS ACH CTA CTE PAGO PRUEBA SANGRIA  TUBERCULI 816       -CENTRAL ROMANA C</t>
  </si>
  <si>
    <t>36048356870</t>
  </si>
  <si>
    <t>TRANSFERENCIA DE ANGELA YADIRA ROBERTS ROB</t>
  </si>
  <si>
    <t>PAGO DE INFORME</t>
  </si>
  <si>
    <t>36089471271</t>
  </si>
  <si>
    <t xml:space="preserve">  INFORME 6/24</t>
  </si>
  <si>
    <t>240704003520020168</t>
  </si>
  <si>
    <t>36085193874</t>
  </si>
  <si>
    <t>36085030486</t>
  </si>
  <si>
    <t xml:space="preserve">  DEONEL CASTILLO</t>
  </si>
  <si>
    <t>240704005110020027</t>
  </si>
  <si>
    <t>240708002910070730</t>
  </si>
  <si>
    <t xml:space="preserve">PAGO ANDRES FERREIRAS  </t>
  </si>
  <si>
    <t>240708003520020300</t>
  </si>
  <si>
    <t>240708003520020297</t>
  </si>
  <si>
    <t>240708003520020294</t>
  </si>
  <si>
    <t>DEPOSITO CK SEGURO SINISTRO AIRES</t>
  </si>
  <si>
    <t>240710003520080169</t>
  </si>
  <si>
    <t>240711003520020217</t>
  </si>
  <si>
    <t>240712003520090155</t>
  </si>
  <si>
    <t>240712001120020097</t>
  </si>
  <si>
    <t xml:space="preserve">PRUEBA DIAGNOSTICA BRUCELOSIS Y TUBERCULOSIS </t>
  </si>
  <si>
    <t>36246126985</t>
  </si>
  <si>
    <t xml:space="preserve">  NORMA HERNáNDEZ</t>
  </si>
  <si>
    <t>36236205801</t>
  </si>
  <si>
    <t xml:space="preserve">  INFORME ELIEZER MéNDEZ</t>
  </si>
  <si>
    <t>240716003520020232</t>
  </si>
  <si>
    <t>240716002100090537</t>
  </si>
  <si>
    <t>240717001110060247</t>
  </si>
  <si>
    <t>240718003520040280</t>
  </si>
  <si>
    <t>36300343416</t>
  </si>
  <si>
    <t xml:space="preserve">  DANIA MOTA</t>
  </si>
  <si>
    <t>4524000032183</t>
  </si>
  <si>
    <t>PAGOS ACH CTA CTE PAGO PRUEBA TUBERCULINA HACIEN 816       -CENTRAL ROMANA C</t>
  </si>
  <si>
    <t>240719003520020334</t>
  </si>
  <si>
    <t>CORP. ACUEDUCTO Y ALCANTARILLADO DE SANTIAGO</t>
  </si>
  <si>
    <t xml:space="preserve"> PAGO FACTURA B1500033591 POR SERVICIO DE AGUA POTABLE Y RECOGIDA DE BASURA  DE LA REGIONAL PECUARIA NORTE, CORRESPONDIENTE AL MES DE JUNIO DEL 2024. PAGO ANTERIOR CK. NO. 15982 D/F 19/06/2024</t>
  </si>
  <si>
    <t>240723003520040233</t>
  </si>
  <si>
    <t>36380882596</t>
  </si>
  <si>
    <t>36380645600</t>
  </si>
  <si>
    <t xml:space="preserve">  CATALINO OBISPO JIMéNEZ</t>
  </si>
  <si>
    <t>36380216210</t>
  </si>
  <si>
    <t xml:space="preserve">  JOSé MANUEL RIVAS</t>
  </si>
  <si>
    <t>240724003520090235</t>
  </si>
  <si>
    <t>FORMULARIOS ANTERIOR</t>
  </si>
  <si>
    <t>4524000030034</t>
  </si>
  <si>
    <t>TRANSFERENCIA ACH DE PAGO POR SERVICIO BRINDADO EN</t>
  </si>
  <si>
    <t>PAGOS ACH CTA CTE PAGO POR SERVICIO BRINDADO EN 14756     -ROMANA PORT AGEN</t>
  </si>
  <si>
    <t>240725003520050083</t>
  </si>
  <si>
    <t>240725007400070195</t>
  </si>
  <si>
    <t>DEPOSITO- NORMA H. 02300650740</t>
  </si>
  <si>
    <t xml:space="preserve">NORMA H. 02300650740  </t>
  </si>
  <si>
    <t>240725002700130099</t>
  </si>
  <si>
    <t xml:space="preserve">CUENTA NOMINA ELECTRONICA O DIRECCION GENERAL DE GANADERIA                                                                                                                              </t>
  </si>
  <si>
    <t xml:space="preserve"> PAGO NOMINA ALMUERZO Y CENA AL PERSONAL MILITAR QUE PRESTA SERVICIOS EN ESTA SEDE CORRESPONDIENTE AL DEL 23/06/2024 AL 23/07/2024, ANEXO COPIA CK 031642 D/F 12/06/2024, PAGO ANTERIOR.</t>
  </si>
  <si>
    <t>240726003520050088</t>
  </si>
  <si>
    <t>240729003520050367</t>
  </si>
  <si>
    <t>36488127576</t>
  </si>
  <si>
    <t>240730003520040436</t>
  </si>
  <si>
    <t xml:space="preserve">AYUNTAMIENTO  DEL DISTRITO NACIONAL.                                                                                                                      </t>
  </si>
  <si>
    <t xml:space="preserve"> PAGO FACTURA B1500054010 POR SERVICIO DE RECOGIDA DE BASURA DE ESTA DIGEGA, CORRESPONDIENTE MES DE JULIO DEL 2024. PAGO ANT. CK. NO. 15981 D/F 13/06/2024</t>
  </si>
  <si>
    <t>240731005420020678</t>
  </si>
  <si>
    <t>240731003520010199</t>
  </si>
  <si>
    <t>31/07/024</t>
  </si>
  <si>
    <t>CARGOS BANCARIOS CONCILIADOS AL 31/7/2024</t>
  </si>
  <si>
    <t>TOTALES DEBITO/CREDITO</t>
  </si>
  <si>
    <t>CARGOS BANCARIOS CONCILIADOS DEL MES DE JULIO 2024</t>
  </si>
  <si>
    <t>CB</t>
  </si>
  <si>
    <t>Julio, 2024</t>
  </si>
  <si>
    <t>Cod.Ref CCP SubCuenta</t>
  </si>
  <si>
    <t>Ref CCP SubCuenta</t>
  </si>
  <si>
    <t>Total Devengado</t>
  </si>
  <si>
    <t>Total Pagado</t>
  </si>
  <si>
    <t>Remuneraciones al personal de carácter temporal</t>
  </si>
  <si>
    <t>Sueldo anual no.13</t>
  </si>
  <si>
    <t>Gastos de representación</t>
  </si>
  <si>
    <t>Publicidad y propaganda</t>
  </si>
  <si>
    <t>Impresión, encuadernación y rotulación</t>
  </si>
  <si>
    <t>Viáticos dentro del país</t>
  </si>
  <si>
    <t>Viáticos fuera del país</t>
  </si>
  <si>
    <t>Fletes</t>
  </si>
  <si>
    <t>Alquileres y rentas de edificaciones y locales</t>
  </si>
  <si>
    <t>Seguros de personas</t>
  </si>
  <si>
    <t>Servicio de organización de eventos, festividades y actividades de entretenimiento</t>
  </si>
  <si>
    <t>Impuestos, derechos y tasas</t>
  </si>
  <si>
    <t>Servicios de alimentación</t>
  </si>
  <si>
    <t>Madera, corcho y sus manufacturas</t>
  </si>
  <si>
    <t>Hilados, fibras, telas y útiles de costura</t>
  </si>
  <si>
    <t>Acabados textiles</t>
  </si>
  <si>
    <t>Prendas y accesorios de vestir</t>
  </si>
  <si>
    <t>Papel de escritorio</t>
  </si>
  <si>
    <t>Papel y cartón</t>
  </si>
  <si>
    <t>Productos medicinales para uso humano</t>
  </si>
  <si>
    <t>Productos medicinales para uso veterinario</t>
  </si>
  <si>
    <t>Llantas y neumáticos</t>
  </si>
  <si>
    <t>Artículos de caucho</t>
  </si>
  <si>
    <t>Plástico</t>
  </si>
  <si>
    <t>Productos de cemento, cal, asbesto, yeso y arcilla</t>
  </si>
  <si>
    <t>Minerales</t>
  </si>
  <si>
    <t>Útiles y materiales de limpieza e higiene</t>
  </si>
  <si>
    <t>Útiles  y materiales de escritorio, oficina, informática, escolares y de enseñanza</t>
  </si>
  <si>
    <t>Útiles menores médico, quirúrgicos o de laboratorio</t>
  </si>
  <si>
    <t>Útiles de cocina y comedor</t>
  </si>
  <si>
    <t>Cámaras fotográficas y de video</t>
  </si>
  <si>
    <t>2.6.2.4</t>
  </si>
  <si>
    <t>Mobiliario y equipo educacional y recreativo</t>
  </si>
  <si>
    <t>EQUIPO E INSTRUMENTOS DE MEDICIÓN CIENTÍFICA</t>
  </si>
  <si>
    <t>Máquinas-herramientas</t>
  </si>
  <si>
    <t>2.6.6.2</t>
  </si>
  <si>
    <t>Equipos de seguridad</t>
  </si>
  <si>
    <t>Otros activos biológicos que generan producción recurrente</t>
  </si>
  <si>
    <t>República Dominicana</t>
  </si>
  <si>
    <t>Dirección General de Ganaderia</t>
  </si>
  <si>
    <t>CUENTA NO.240-011710-6</t>
  </si>
  <si>
    <t>CUENTA NOMINA ELECTRONICA</t>
  </si>
  <si>
    <t>CONCILIACION BANCARIA</t>
  </si>
  <si>
    <t>AL 31 DE JULIO 2024</t>
  </si>
  <si>
    <t>BALANCE SEGÚN BANCO AL 31/JULIO/2024</t>
  </si>
  <si>
    <t>RD$</t>
  </si>
  <si>
    <t>Menos: Cheques en Transito</t>
  </si>
  <si>
    <t>BALANCE CONCILIADO SEGÚN BANCO AL 30/06/2024</t>
  </si>
  <si>
    <t>Balance Conciliado en libro al 30 de Junio 2024</t>
  </si>
  <si>
    <t>MAS: Depositos del mes</t>
  </si>
  <si>
    <t>TOTAL DEPOSITOS DEL MES</t>
  </si>
  <si>
    <t>BALANCE DISPONIBLE</t>
  </si>
  <si>
    <t>MENOS:</t>
  </si>
  <si>
    <t xml:space="preserve">  Cheques emitidos </t>
  </si>
  <si>
    <t xml:space="preserve"> Cargos y comisiones Bancarias</t>
  </si>
  <si>
    <t>Total de Desembolsos</t>
  </si>
  <si>
    <t>BALANCE CONCILIADO SEGÚN LIBRO AL  31/07/2024</t>
  </si>
  <si>
    <t xml:space="preserve">  PREPARADO POR:</t>
  </si>
  <si>
    <t xml:space="preserve">     REVISADO POR</t>
  </si>
  <si>
    <t xml:space="preserve">    REVISADO POR:</t>
  </si>
  <si>
    <t>LIC. MIOSOTIS AQUINO</t>
  </si>
  <si>
    <t xml:space="preserve">   ENC. CONTABILIDAD</t>
  </si>
  <si>
    <t>ENC. DPTO. FINANCIERO</t>
  </si>
  <si>
    <t>2.1.2.2.01</t>
  </si>
  <si>
    <t>TOTAL GENERAL CKS. EMITIDOS CODIFICADOS JULIO 2024</t>
  </si>
  <si>
    <t>RESUMEN POR CUENTA DEL 1RO.  AL 31 DE JULIO 2024</t>
  </si>
  <si>
    <t>DEL 1RO  AL 31 DE JULIO 2024</t>
  </si>
  <si>
    <t>RELACION FACTURAS PENDIENTES DE PAGO AL 31 DE JULIO 2024</t>
  </si>
  <si>
    <t>FACTURA NUM.</t>
  </si>
  <si>
    <t>PROVEEDOR</t>
  </si>
  <si>
    <t>MONTO EN RD$</t>
  </si>
  <si>
    <t>CONDICION PAGO</t>
  </si>
  <si>
    <t>FECHA FACTURA</t>
  </si>
  <si>
    <t>PAGO EJEC. PRESUP.</t>
  </si>
  <si>
    <t>PAGO INTERNO</t>
  </si>
  <si>
    <t>BALANCE PENDIENTE  POR PAGAR</t>
  </si>
  <si>
    <t xml:space="preserve">CODIFIC. </t>
  </si>
  <si>
    <t xml:space="preserve">DETALLE DE  LA CODIFIC. </t>
  </si>
  <si>
    <t>VALOR EN RD$</t>
  </si>
  <si>
    <t xml:space="preserve">FECHA LIMITE DE PAGO </t>
  </si>
  <si>
    <t>B0100050644</t>
  </si>
  <si>
    <t>AGRIFEED, S.A.S.</t>
  </si>
  <si>
    <t>COMPRA ALIMENTOS PARA ANIMALES DEL PROY. YSURA.</t>
  </si>
  <si>
    <t>23/12/2019</t>
  </si>
  <si>
    <t>2.3.1.2.01</t>
  </si>
  <si>
    <t>30/04/2023</t>
  </si>
  <si>
    <t>B0100050645</t>
  </si>
  <si>
    <t>B0100050745</t>
  </si>
  <si>
    <t>26/12/2019</t>
  </si>
  <si>
    <t>B0100050953</t>
  </si>
  <si>
    <t>27/12/2019</t>
  </si>
  <si>
    <t>B0100052672</t>
  </si>
  <si>
    <t>20/01/2020</t>
  </si>
  <si>
    <t>B0100052673</t>
  </si>
  <si>
    <t>B1500000151</t>
  </si>
  <si>
    <t>20/02/2020</t>
  </si>
  <si>
    <t>B1500000152</t>
  </si>
  <si>
    <t>21/02/2020</t>
  </si>
  <si>
    <t>B1500000178</t>
  </si>
  <si>
    <t>SUB-TOTAL</t>
  </si>
  <si>
    <t>B1500001284</t>
  </si>
  <si>
    <t xml:space="preserve">ESTACION GASOLINERA MARINO DOÑE, </t>
  </si>
  <si>
    <t xml:space="preserve">PAGO COMBUSTIBLE A VEHICULOS DE ESTA DIGEGA. </t>
  </si>
  <si>
    <t>2.3.7.1.01</t>
  </si>
  <si>
    <t>GASOLINA</t>
  </si>
  <si>
    <t xml:space="preserve"> -   </t>
  </si>
  <si>
    <t xml:space="preserve">-   </t>
  </si>
  <si>
    <t>2.3.7.1.02</t>
  </si>
  <si>
    <t>B1500001311</t>
  </si>
  <si>
    <t>B1500001318</t>
  </si>
  <si>
    <t>GASOIL</t>
  </si>
  <si>
    <t>B1500001334</t>
  </si>
  <si>
    <t>B1500001345</t>
  </si>
  <si>
    <t>13/01/2020</t>
  </si>
  <si>
    <t>B1500001361</t>
  </si>
  <si>
    <t>22/01/2020</t>
  </si>
  <si>
    <t>B1500001370</t>
  </si>
  <si>
    <t>27/01/2020</t>
  </si>
  <si>
    <t>B1500001379</t>
  </si>
  <si>
    <t>B1500001403</t>
  </si>
  <si>
    <t>B1500001414</t>
  </si>
  <si>
    <t>17/02/2020</t>
  </si>
  <si>
    <t>B1500001426</t>
  </si>
  <si>
    <t>B1500001433</t>
  </si>
  <si>
    <t>28/02/2020</t>
  </si>
  <si>
    <t>B1500001449</t>
  </si>
  <si>
    <t>B1500001456</t>
  </si>
  <si>
    <t>B1500001463</t>
  </si>
  <si>
    <t>18/03/2020</t>
  </si>
  <si>
    <t>B1500001273</t>
  </si>
  <si>
    <t>ESTACION GASOLINERA MARINO DOÑE</t>
  </si>
  <si>
    <t>PAGO CONSUMO COMBUSTIBLE DE ESTA DIGEGA.</t>
  </si>
  <si>
    <t>N/A.</t>
  </si>
  <si>
    <t>SEDA COMERCIAL</t>
  </si>
  <si>
    <t>COMPRA AZUCAR</t>
  </si>
  <si>
    <t>20/10/2020</t>
  </si>
  <si>
    <t>2.3.1.1.01</t>
  </si>
  <si>
    <t xml:space="preserve">Alimentos y bebidas para personas </t>
  </si>
  <si>
    <t>B1500000466</t>
  </si>
  <si>
    <t>REP. Y SERV. JOAN MANUEL JM EIRL</t>
  </si>
  <si>
    <t>REPARACION MOTOR PLANTA YSURA.</t>
  </si>
  <si>
    <t>23/05/2021</t>
  </si>
  <si>
    <t>2.2.7.2.07</t>
  </si>
  <si>
    <t>Mantenimiento y reparacion de equipos de produccion</t>
  </si>
  <si>
    <t>SUB-TOTAL/MES DE MAYO 2021</t>
  </si>
  <si>
    <t>AGOSTO 2022</t>
  </si>
  <si>
    <t>B1500000001</t>
  </si>
  <si>
    <t>D CRISTAL EVENTOS</t>
  </si>
  <si>
    <t>SERVICO DE BUFFET</t>
  </si>
  <si>
    <t>2.2.9.2.01</t>
  </si>
  <si>
    <t xml:space="preserve">Servicios de Alimentacion </t>
  </si>
  <si>
    <t>SUB TOTAL AGOSTO/2022</t>
  </si>
  <si>
    <t>JUNIO 2023</t>
  </si>
  <si>
    <t>B1500006247</t>
  </si>
  <si>
    <t>LAVECEN</t>
  </si>
  <si>
    <t>COMPRA BIOLOGICOS</t>
  </si>
  <si>
    <t>2.3.4.2.01</t>
  </si>
  <si>
    <t xml:space="preserve">Productos medicinales para uso vet. </t>
  </si>
  <si>
    <t>SUB-TOTAL  JUNIO 2023</t>
  </si>
  <si>
    <t>DICIEMBRE 2023</t>
  </si>
  <si>
    <t>DICIEMBRE</t>
  </si>
  <si>
    <t>B1500003022</t>
  </si>
  <si>
    <t>REPUESTOS DE LA COSTA</t>
  </si>
  <si>
    <t>PIEZAS PARA VEHICULOS</t>
  </si>
  <si>
    <t>2.3.9.8.01</t>
  </si>
  <si>
    <t>Repuestos</t>
  </si>
  <si>
    <t>B1500006311</t>
  </si>
  <si>
    <t>ANALITICAS PARA EL PROGRAMA MATADERO</t>
  </si>
  <si>
    <t>2.2.8.3.01</t>
  </si>
  <si>
    <t>B1500006312</t>
  </si>
  <si>
    <t>B1500006313</t>
  </si>
  <si>
    <t>B1500006314</t>
  </si>
  <si>
    <t>B1500006315</t>
  </si>
  <si>
    <t>SUB-TOTAL  DICIEMBRE 2023</t>
  </si>
  <si>
    <t>MAYO 2024</t>
  </si>
  <si>
    <t>B1500000005</t>
  </si>
  <si>
    <t>ANGELICA MOSQUEA</t>
  </si>
  <si>
    <t>REPARACION EN EDIFICIO</t>
  </si>
  <si>
    <t>2.2.7.1.01</t>
  </si>
  <si>
    <t>Mantenimiento y reparaciones menores en edificaciones</t>
  </si>
  <si>
    <t>B1500166830</t>
  </si>
  <si>
    <t>ISLA DOMINICANA</t>
  </si>
  <si>
    <t xml:space="preserve">COMBUSTIBLE A  ESTA DIGEGA. </t>
  </si>
  <si>
    <t>B1500166831</t>
  </si>
  <si>
    <t>B1500166832</t>
  </si>
  <si>
    <t>B1500166833</t>
  </si>
  <si>
    <t>SUB-TOTAL  MAYO 2024</t>
  </si>
  <si>
    <t>JUNIO 2024</t>
  </si>
  <si>
    <t>B1500049081</t>
  </si>
  <si>
    <t>SEGUROS RESERVAS</t>
  </si>
  <si>
    <t>RENOVACION SEGURO</t>
  </si>
  <si>
    <t>2.2.6.1.01</t>
  </si>
  <si>
    <t>Seguro de bienes inmuebles e infraestructura</t>
  </si>
  <si>
    <t>B1500049082</t>
  </si>
  <si>
    <t>B1500049100</t>
  </si>
  <si>
    <t>B1500001974</t>
  </si>
  <si>
    <t>SUPERMERCADO CARIBE</t>
  </si>
  <si>
    <t>ALIMENTOS CRUDOS</t>
  </si>
  <si>
    <t xml:space="preserve"> Alimentos y bebidas para personas </t>
  </si>
  <si>
    <t>B1500002001</t>
  </si>
  <si>
    <t>E4500000000004</t>
  </si>
  <si>
    <t>E4500000000007</t>
  </si>
  <si>
    <t>E4500000000040</t>
  </si>
  <si>
    <t>B1500028555</t>
  </si>
  <si>
    <t>SANTO DOMINGO MOTORS</t>
  </si>
  <si>
    <t>MANTENIMIENTO VEHICULAR</t>
  </si>
  <si>
    <t>2.2.7.2.06</t>
  </si>
  <si>
    <t xml:space="preserve"> Mantenimiento y reparación de equipos de transporte, tracción y elevación </t>
  </si>
  <si>
    <t>B1500000051</t>
  </si>
  <si>
    <t>MECANICA PESADA EN GRAL.</t>
  </si>
  <si>
    <t>MANTENIMIENTO TRACTOR</t>
  </si>
  <si>
    <t>B1500001949</t>
  </si>
  <si>
    <t>COMPRA DE INSUMOS</t>
  </si>
  <si>
    <t>E450000001397</t>
  </si>
  <si>
    <t>VIAMAR</t>
  </si>
  <si>
    <t>MANTENIMIENTO</t>
  </si>
  <si>
    <t>B1500000384</t>
  </si>
  <si>
    <t>CLIMASTER</t>
  </si>
  <si>
    <t>AIRE ACONDICIONADO</t>
  </si>
  <si>
    <t>2.6.5.4.02</t>
  </si>
  <si>
    <t>Equipos de Climatizacion</t>
  </si>
  <si>
    <t>SUB-TOTAL JUNIO 2024</t>
  </si>
  <si>
    <t>JULIO 2024</t>
  </si>
  <si>
    <t>B1500002693</t>
  </si>
  <si>
    <t>CANTABRIA</t>
  </si>
  <si>
    <t>SERVICIO DE COMIDA</t>
  </si>
  <si>
    <t>B1500002694</t>
  </si>
  <si>
    <t>B1500002692</t>
  </si>
  <si>
    <t>CINCE</t>
  </si>
  <si>
    <t>IMPERMEABILIZACION EN EL AILA</t>
  </si>
  <si>
    <t>2.2.7.2.08</t>
  </si>
  <si>
    <t>Servicios de mantenimiento, reparación, desmonte e instalación de maquinarias y equipos</t>
  </si>
  <si>
    <t>B1500002575</t>
  </si>
  <si>
    <t>COMERCIAL DANIEL LUCIANO</t>
  </si>
  <si>
    <t>B1500002583</t>
  </si>
  <si>
    <t>B1500002582</t>
  </si>
  <si>
    <t>B1500002581</t>
  </si>
  <si>
    <t>B1500002580</t>
  </si>
  <si>
    <t>B1500002579</t>
  </si>
  <si>
    <t>B1500002578</t>
  </si>
  <si>
    <t>B1500002577</t>
  </si>
  <si>
    <t>B1500002611</t>
  </si>
  <si>
    <t>B1500002613</t>
  </si>
  <si>
    <t>B1500002614</t>
  </si>
  <si>
    <t>B1500002584</t>
  </si>
  <si>
    <t>B1500002622</t>
  </si>
  <si>
    <t>B1500002570</t>
  </si>
  <si>
    <t>B1500002628</t>
  </si>
  <si>
    <t>B1500002618</t>
  </si>
  <si>
    <t>E450000001571</t>
  </si>
  <si>
    <t>B1500029028</t>
  </si>
  <si>
    <t>B1500029096</t>
  </si>
  <si>
    <t>E450000000240</t>
  </si>
  <si>
    <t>MAGNA MOTORS</t>
  </si>
  <si>
    <t>B1500000510</t>
  </si>
  <si>
    <t>PEGUEDI COMERCIAL, SRL</t>
  </si>
  <si>
    <t>B1500000509</t>
  </si>
  <si>
    <t>B1500000512</t>
  </si>
  <si>
    <t>B1500000511</t>
  </si>
  <si>
    <t>B1500000513</t>
  </si>
  <si>
    <t>B1500167180</t>
  </si>
  <si>
    <t>ADQUISICION DE COMBUSTIBLE</t>
  </si>
  <si>
    <t>B1500167181</t>
  </si>
  <si>
    <t>B1500005742</t>
  </si>
  <si>
    <t>EL CARIBE</t>
  </si>
  <si>
    <t>PUBLICACION PERIODICO</t>
  </si>
  <si>
    <t>2.2.2.1.03</t>
  </si>
  <si>
    <t>Publicaciones de avisos oficiales</t>
  </si>
  <si>
    <t>E450000000023</t>
  </si>
  <si>
    <t>LISTIN DIARIO</t>
  </si>
  <si>
    <t>B1500001014</t>
  </si>
  <si>
    <t>MIX AIR DOMINICANA</t>
  </si>
  <si>
    <t>NITROGENO LIQUIDO</t>
  </si>
  <si>
    <t>2.3.7.2.99</t>
  </si>
  <si>
    <t>Otros productos químicos y conexos</t>
  </si>
  <si>
    <t>B1500002002</t>
  </si>
  <si>
    <t>B1500002498</t>
  </si>
  <si>
    <t>B1500183424</t>
  </si>
  <si>
    <t>AGUA PLANETA AZUL</t>
  </si>
  <si>
    <t>COMPRA AGUA POTABLE</t>
  </si>
  <si>
    <t>B1500185136</t>
  </si>
  <si>
    <t>B1500001774</t>
  </si>
  <si>
    <t>APROLECHE</t>
  </si>
  <si>
    <t>SEMEN</t>
  </si>
  <si>
    <t>2.6.7.8.01</t>
  </si>
  <si>
    <t>Otros activos que generan producción recurrente</t>
  </si>
  <si>
    <t>B1500000093</t>
  </si>
  <si>
    <t>CONFENAGRO</t>
  </si>
  <si>
    <t>CAPACITACION</t>
  </si>
  <si>
    <t>2.2.8.7.04</t>
  </si>
  <si>
    <t>Servicios de capacitación</t>
  </si>
  <si>
    <t>B1500001172</t>
  </si>
  <si>
    <t>PRO PHARMACEUTICAL PEÑA</t>
  </si>
  <si>
    <t>GERMICIDA Y BACTERICIDA</t>
  </si>
  <si>
    <t>2.3.9.3.01</t>
  </si>
  <si>
    <t>Útiles menores médico quirúrgicos o de laboratorio</t>
  </si>
  <si>
    <t>B1500002213</t>
  </si>
  <si>
    <t>MOTO FRANCIS</t>
  </si>
  <si>
    <t>GOMAS Y REPUESTOS</t>
  </si>
  <si>
    <t>B1500001781</t>
  </si>
  <si>
    <t>E450000049129</t>
  </si>
  <si>
    <t>CLARO</t>
  </si>
  <si>
    <t>INTERNET SIMETRICO</t>
  </si>
  <si>
    <t>2.2.1.5.01</t>
  </si>
  <si>
    <t>B1500000554</t>
  </si>
  <si>
    <t>SOFTWARE ONE</t>
  </si>
  <si>
    <t>COMPRA DE SOFTWARE</t>
  </si>
  <si>
    <t>2.6.1.3.01</t>
  </si>
  <si>
    <t xml:space="preserve"> Equipos de cómputo</t>
  </si>
  <si>
    <t>B1500003212</t>
  </si>
  <si>
    <t>TRILOGY DOMINICANA</t>
  </si>
  <si>
    <t>INTERNET BACKUP</t>
  </si>
  <si>
    <t>SUB-TOTAL JULIO 2024</t>
  </si>
  <si>
    <t>TOTAL GENERAL POR PAGAR  AL 31 DE JULIO DEL 2024.</t>
  </si>
  <si>
    <t>MIOSOTIS AQUINO</t>
  </si>
  <si>
    <t>KELVIA ALT. REYES</t>
  </si>
  <si>
    <t>ESTEFANI TAVERAS</t>
  </si>
  <si>
    <t>DIVISION DE CONTABILIDAD</t>
  </si>
  <si>
    <t xml:space="preserve">DEPARTAMENTO  FINANCIERO </t>
  </si>
  <si>
    <t>DIRECCION ADMINIST. FINANCIERA</t>
  </si>
  <si>
    <t>REALIZADO POR</t>
  </si>
  <si>
    <t xml:space="preserve">REVISADO POR </t>
  </si>
  <si>
    <t>AUTORIZAD0</t>
  </si>
  <si>
    <t>TOTAL GASTOS Y APLICACIONES
FINANCIERAS, JULIO 2024</t>
  </si>
  <si>
    <t xml:space="preserve">     LCDO. JOSE ALFREDO CASTRO </t>
  </si>
  <si>
    <t>TRANSFERENCIAS CORRIENTES A OTRAS INSTITUCIONES PUBLICAS</t>
  </si>
  <si>
    <t xml:space="preserve"> TRANSFERENCIAS CORRIENTES AL SECTOR PRIVADO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</si>
</sst>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RD$&quot;* #,##0.00_);_(&quot;RD$&quot;* \(#,##0.00\);_(&quot;RD$&quot;* &quot;-&quot;??_);_(@_)"/>
    <numFmt numFmtId="166" formatCode="_([$€]* #,##0.00_);_([$€]* \(#,##0.00\);_([$€]* &quot;-&quot;??_);_(@_)"/>
    <numFmt numFmtId="167" formatCode="&quot; &quot;* #,##0.00&quot; &quot;;&quot;-&quot;* #,##0.00&quot; &quot;;&quot; &quot;* &quot;-&quot;#&quot; &quot;;&quot; &quot;@&quot; &quot;"/>
    <numFmt numFmtId="168" formatCode="dd\/mm\/yyyy"/>
    <numFmt numFmtId="169" formatCode="_-&quot;RD$&quot;* #,##0.00_-;\-&quot;RD$&quot;* #,##0.00_-;_-&quot;RD$&quot;* &quot;-&quot;??_-;_-@_-"/>
    <numFmt numFmtId="170" formatCode="dd/mm/yyyy"/>
    <numFmt numFmtId="171" formatCode="dd\-mmm"/>
    <numFmt numFmtId="172" formatCode="dd/mm/yyyy;@"/>
  </numFmts>
  <fonts count="14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8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Cambria"/>
      <family val="1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3"/>
      <name val="Cambria"/>
      <family val="1"/>
      <scheme val="major"/>
    </font>
    <font>
      <b/>
      <sz val="16"/>
      <name val="Cambria"/>
      <family val="1"/>
      <scheme val="major"/>
    </font>
    <font>
      <sz val="13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sz val="9"/>
      <color rgb="FF000000"/>
      <name val="Arial"/>
      <family val="2"/>
    </font>
    <font>
      <b/>
      <sz val="11"/>
      <name val="Cambria"/>
      <family val="1"/>
      <scheme val="major"/>
    </font>
    <font>
      <sz val="10"/>
      <name val="Cambria"/>
      <family val="1"/>
    </font>
    <font>
      <sz val="14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Cambria"/>
      <family val="1"/>
      <scheme val="major"/>
    </font>
    <font>
      <sz val="11"/>
      <color indexed="8"/>
      <name val="Calibri"/>
      <family val="2"/>
      <scheme val="minor"/>
    </font>
    <font>
      <b/>
      <sz val="11"/>
      <name val="Times New Roman"/>
      <family val="1"/>
    </font>
    <font>
      <b/>
      <sz val="10"/>
      <name val="Times New Roman"/>
      <family val="1"/>
    </font>
    <font>
      <sz val="11"/>
      <color rgb="FF000000"/>
      <name val="Calibri"/>
      <family val="2"/>
    </font>
    <font>
      <b/>
      <sz val="11"/>
      <name val="Cambria"/>
      <family val="1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Century Gothic"/>
      <family val="2"/>
    </font>
    <font>
      <b/>
      <sz val="14"/>
      <color indexed="8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16"/>
      <name val="Cambria"/>
      <family val="1"/>
      <scheme val="major"/>
    </font>
    <font>
      <b/>
      <sz val="11"/>
      <color rgb="FFFF00FF"/>
      <name val="Cambria"/>
      <family val="1"/>
      <scheme val="major"/>
    </font>
    <font>
      <b/>
      <sz val="11"/>
      <color indexed="8"/>
      <name val="Arial"/>
      <family val="2"/>
    </font>
    <font>
      <b/>
      <sz val="12"/>
      <color theme="1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Cambria"/>
      <family val="1"/>
    </font>
    <font>
      <b/>
      <u/>
      <sz val="10"/>
      <name val="Cambria"/>
      <family val="1"/>
      <scheme val="major"/>
    </font>
    <font>
      <b/>
      <sz val="10"/>
      <color rgb="FF000000"/>
      <name val="Cambria"/>
      <family val="1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3300"/>
      <name val="Arial"/>
      <family val="2"/>
    </font>
    <font>
      <sz val="10"/>
      <color rgb="FF000000"/>
      <name val="Cambria"/>
      <family val="1"/>
    </font>
    <font>
      <sz val="11"/>
      <color indexed="63"/>
      <name val="Arial"/>
      <family val="2"/>
    </font>
    <font>
      <b/>
      <sz val="10"/>
      <color theme="1"/>
      <name val="Arial"/>
      <family val="2"/>
    </font>
    <font>
      <sz val="14"/>
      <color theme="1"/>
      <name val="Arial"/>
      <family val="2"/>
    </font>
    <font>
      <b/>
      <sz val="14"/>
      <color rgb="FFFF00FF"/>
      <name val="Cambria"/>
      <family val="1"/>
      <scheme val="major"/>
    </font>
    <font>
      <b/>
      <sz val="14"/>
      <color theme="1"/>
      <name val="Arial"/>
      <family val="2"/>
    </font>
    <font>
      <sz val="14"/>
      <color rgb="FFFF00FF"/>
      <name val="Cambria"/>
      <family val="1"/>
      <scheme val="major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4"/>
      <color rgb="FF000000"/>
      <name val="Century Gothic"/>
      <family val="2"/>
    </font>
    <font>
      <b/>
      <sz val="13"/>
      <name val="Arial"/>
      <family val="2"/>
    </font>
    <font>
      <sz val="13"/>
      <name val="Arial"/>
      <family val="2"/>
    </font>
    <font>
      <b/>
      <sz val="12"/>
      <name val="Times New Roman"/>
      <family val="1"/>
    </font>
    <font>
      <sz val="10"/>
      <color theme="1"/>
      <name val="Arial"/>
      <family val="2"/>
    </font>
    <font>
      <b/>
      <sz val="12"/>
      <color indexed="8"/>
      <name val="Calibri"/>
      <family val="2"/>
    </font>
    <font>
      <b/>
      <sz val="14"/>
      <color rgb="FF365F91"/>
      <name val="Calibri"/>
      <family val="2"/>
      <scheme val="minor"/>
    </font>
    <font>
      <b/>
      <sz val="18"/>
      <color rgb="FF365F91"/>
      <name val="Calibri"/>
      <family val="2"/>
      <scheme val="minor"/>
    </font>
    <font>
      <b/>
      <sz val="14"/>
      <color theme="1"/>
      <name val="Cambria"/>
      <family val="1"/>
    </font>
    <font>
      <sz val="12"/>
      <name val="Cambria"/>
      <family val="1"/>
    </font>
    <font>
      <b/>
      <i/>
      <sz val="12"/>
      <color theme="1"/>
      <name val="Cambria"/>
      <family val="1"/>
    </font>
    <font>
      <b/>
      <sz val="12"/>
      <color theme="1"/>
      <name val="Cambria"/>
      <family val="1"/>
    </font>
    <font>
      <sz val="11"/>
      <color theme="1"/>
      <name val="Cambria"/>
      <family val="2"/>
      <scheme val="major"/>
    </font>
    <font>
      <b/>
      <sz val="10"/>
      <color rgb="FFFF0000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theme="1"/>
      <name val="Cambria"/>
      <family val="2"/>
      <scheme val="major"/>
    </font>
    <font>
      <b/>
      <u val="singleAccounting"/>
      <sz val="10"/>
      <name val="Arial"/>
      <family val="2"/>
    </font>
    <font>
      <b/>
      <sz val="12"/>
      <name val="Calibri"/>
      <family val="2"/>
      <scheme val="minor"/>
    </font>
    <font>
      <sz val="10"/>
      <color rgb="FF00002A"/>
      <name val="Calibri"/>
      <family val="2"/>
      <scheme val="minor"/>
    </font>
    <font>
      <b/>
      <sz val="11"/>
      <color rgb="FF00002A"/>
      <name val="Calibri"/>
      <family val="2"/>
      <scheme val="minor"/>
    </font>
    <font>
      <sz val="12"/>
      <color rgb="FF00002A"/>
      <name val="Calibri"/>
      <family val="2"/>
      <scheme val="minor"/>
    </font>
    <font>
      <b/>
      <sz val="10"/>
      <color rgb="FF00002A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00002A"/>
      <name val="Calibri"/>
      <family val="2"/>
      <scheme val="minor"/>
    </font>
    <font>
      <b/>
      <sz val="9"/>
      <color rgb="FF00002A"/>
      <name val="Calibri"/>
      <family val="2"/>
      <scheme val="minor"/>
    </font>
    <font>
      <b/>
      <sz val="16"/>
      <color rgb="FF00002A"/>
      <name val="Calibri"/>
      <family val="2"/>
      <scheme val="minor"/>
    </font>
    <font>
      <b/>
      <sz val="14"/>
      <color rgb="FF00002A"/>
      <name val="Calibri"/>
      <family val="2"/>
      <scheme val="minor"/>
    </font>
    <font>
      <sz val="12"/>
      <name val="Times New Roman"/>
      <family val="1"/>
    </font>
    <font>
      <sz val="10"/>
      <name val="Times New Roman"/>
      <family val="1"/>
    </font>
    <font>
      <sz val="12"/>
      <color rgb="FF000000"/>
      <name val="Arial"/>
      <family val="2"/>
    </font>
    <font>
      <sz val="11"/>
      <color rgb="FF000000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10"/>
      <name val="Century Gothic"/>
      <family val="2"/>
    </font>
    <font>
      <sz val="10"/>
      <color theme="1"/>
      <name val="Century Gothic"/>
      <family val="2"/>
    </font>
    <font>
      <sz val="10"/>
      <color theme="1"/>
      <name val="Calibri"/>
      <family val="2"/>
      <scheme val="minor"/>
    </font>
    <font>
      <sz val="10"/>
      <color rgb="FF000000"/>
      <name val="Century Gothic"/>
      <family val="2"/>
    </font>
    <font>
      <sz val="11"/>
      <color rgb="FF003300"/>
      <name val="Arial"/>
      <family val="2"/>
    </font>
    <font>
      <b/>
      <sz val="9"/>
      <color rgb="FF000000"/>
      <name val="Cambria"/>
      <family val="1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E0E0E0"/>
      </left>
      <right style="medium">
        <color rgb="FFE0E0E0"/>
      </right>
      <top/>
      <bottom style="medium">
        <color rgb="FF11111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56">
    <xf numFmtId="0" fontId="0" fillId="0" borderId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7" fillId="0" borderId="0"/>
    <xf numFmtId="0" fontId="16" fillId="0" borderId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45" fillId="0" borderId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7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21" borderId="0" applyNumberFormat="0" applyBorder="0" applyAlignment="0" applyProtection="0"/>
    <xf numFmtId="0" fontId="47" fillId="5" borderId="0" applyNumberFormat="0" applyBorder="0" applyAlignment="0" applyProtection="0"/>
    <xf numFmtId="0" fontId="48" fillId="3" borderId="10" applyNumberFormat="0" applyAlignment="0" applyProtection="0"/>
    <xf numFmtId="0" fontId="49" fillId="22" borderId="11" applyNumberFormat="0" applyAlignment="0" applyProtection="0"/>
    <xf numFmtId="0" fontId="50" fillId="0" borderId="0" applyNumberFormat="0" applyFill="0" applyBorder="0" applyAlignment="0" applyProtection="0"/>
    <xf numFmtId="0" fontId="51" fillId="6" borderId="0" applyNumberFormat="0" applyBorder="0" applyAlignment="0" applyProtection="0"/>
    <xf numFmtId="0" fontId="52" fillId="0" borderId="13" applyNumberFormat="0" applyFill="0" applyAlignment="0" applyProtection="0"/>
    <xf numFmtId="0" fontId="53" fillId="0" borderId="14" applyNumberFormat="0" applyFill="0" applyAlignment="0" applyProtection="0"/>
    <xf numFmtId="0" fontId="54" fillId="0" borderId="15" applyNumberFormat="0" applyFill="0" applyAlignment="0" applyProtection="0"/>
    <xf numFmtId="0" fontId="54" fillId="0" borderId="0" applyNumberFormat="0" applyFill="0" applyBorder="0" applyAlignment="0" applyProtection="0"/>
    <xf numFmtId="0" fontId="55" fillId="9" borderId="10" applyNumberFormat="0" applyAlignment="0" applyProtection="0"/>
    <xf numFmtId="0" fontId="56" fillId="0" borderId="12" applyNumberFormat="0" applyFill="0" applyAlignment="0" applyProtection="0"/>
    <xf numFmtId="0" fontId="57" fillId="23" borderId="0" applyNumberFormat="0" applyBorder="0" applyAlignment="0" applyProtection="0"/>
    <xf numFmtId="0" fontId="45" fillId="24" borderId="16" applyNumberFormat="0" applyFont="0" applyAlignment="0" applyProtection="0"/>
    <xf numFmtId="0" fontId="58" fillId="3" borderId="17" applyNumberFormat="0" applyAlignment="0" applyProtection="0"/>
    <xf numFmtId="0" fontId="59" fillId="0" borderId="0" applyNumberFormat="0" applyFill="0" applyBorder="0" applyAlignment="0" applyProtection="0"/>
    <xf numFmtId="0" fontId="60" fillId="0" borderId="1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44" fontId="17" fillId="0" borderId="0" applyFont="0" applyFill="0" applyBorder="0" applyAlignment="0" applyProtection="0"/>
    <xf numFmtId="0" fontId="45" fillId="0" borderId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7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21" borderId="0" applyNumberFormat="0" applyBorder="0" applyAlignment="0" applyProtection="0"/>
    <xf numFmtId="0" fontId="47" fillId="5" borderId="0" applyNumberFormat="0" applyBorder="0" applyAlignment="0" applyProtection="0"/>
    <xf numFmtId="0" fontId="48" fillId="3" borderId="10" applyNumberFormat="0" applyAlignment="0" applyProtection="0"/>
    <xf numFmtId="0" fontId="50" fillId="0" borderId="0" applyNumberFormat="0" applyFill="0" applyBorder="0" applyAlignment="0" applyProtection="0"/>
    <xf numFmtId="0" fontId="53" fillId="0" borderId="14" applyNumberFormat="0" applyFill="0" applyAlignment="0" applyProtection="0"/>
    <xf numFmtId="0" fontId="54" fillId="0" borderId="15" applyNumberFormat="0" applyFill="0" applyAlignment="0" applyProtection="0"/>
    <xf numFmtId="0" fontId="58" fillId="3" borderId="17" applyNumberFormat="0" applyAlignment="0" applyProtection="0"/>
    <xf numFmtId="0" fontId="59" fillId="0" borderId="0" applyNumberFormat="0" applyFill="0" applyBorder="0" applyAlignment="0" applyProtection="0"/>
    <xf numFmtId="0" fontId="48" fillId="3" borderId="19" applyNumberFormat="0" applyAlignment="0" applyProtection="0"/>
    <xf numFmtId="0" fontId="58" fillId="3" borderId="20" applyNumberFormat="0" applyAlignment="0" applyProtection="0"/>
    <xf numFmtId="0" fontId="60" fillId="0" borderId="21" applyNumberFormat="0" applyFill="0" applyAlignment="0" applyProtection="0"/>
    <xf numFmtId="0" fontId="48" fillId="3" borderId="19" applyNumberFormat="0" applyAlignment="0" applyProtection="0"/>
    <xf numFmtId="0" fontId="55" fillId="9" borderId="19" applyNumberFormat="0" applyAlignment="0" applyProtection="0"/>
    <xf numFmtId="0" fontId="45" fillId="24" borderId="22" applyNumberFormat="0" applyFont="0" applyAlignment="0" applyProtection="0"/>
    <xf numFmtId="0" fontId="58" fillId="3" borderId="20" applyNumberFormat="0" applyAlignment="0" applyProtection="0"/>
    <xf numFmtId="0" fontId="48" fillId="3" borderId="23" applyNumberFormat="0" applyAlignment="0" applyProtection="0"/>
    <xf numFmtId="0" fontId="58" fillId="3" borderId="24" applyNumberFormat="0" applyAlignment="0" applyProtection="0"/>
    <xf numFmtId="0" fontId="60" fillId="0" borderId="25" applyNumberFormat="0" applyFill="0" applyAlignment="0" applyProtection="0"/>
    <xf numFmtId="0" fontId="48" fillId="3" borderId="23" applyNumberFormat="0" applyAlignment="0" applyProtection="0"/>
    <xf numFmtId="0" fontId="55" fillId="9" borderId="23" applyNumberFormat="0" applyAlignment="0" applyProtection="0"/>
    <xf numFmtId="0" fontId="45" fillId="24" borderId="26" applyNumberFormat="0" applyFont="0" applyAlignment="0" applyProtection="0"/>
    <xf numFmtId="0" fontId="58" fillId="3" borderId="24" applyNumberFormat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48" fillId="3" borderId="27" applyNumberFormat="0" applyAlignment="0" applyProtection="0"/>
    <xf numFmtId="0" fontId="58" fillId="3" borderId="28" applyNumberFormat="0" applyAlignment="0" applyProtection="0"/>
    <xf numFmtId="0" fontId="60" fillId="0" borderId="29" applyNumberFormat="0" applyFill="0" applyAlignment="0" applyProtection="0"/>
    <xf numFmtId="0" fontId="48" fillId="3" borderId="27" applyNumberFormat="0" applyAlignment="0" applyProtection="0"/>
    <xf numFmtId="0" fontId="55" fillId="9" borderId="27" applyNumberFormat="0" applyAlignment="0" applyProtection="0"/>
    <xf numFmtId="0" fontId="45" fillId="24" borderId="30" applyNumberFormat="0" applyFont="0" applyAlignment="0" applyProtection="0"/>
    <xf numFmtId="0" fontId="58" fillId="3" borderId="28" applyNumberForma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65" fillId="0" borderId="0"/>
    <xf numFmtId="43" fontId="6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7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1" fillId="0" borderId="0"/>
    <xf numFmtId="43" fontId="11" fillId="0" borderId="0" applyFont="0" applyFill="0" applyBorder="0" applyAlignment="0" applyProtection="0"/>
    <xf numFmtId="0" fontId="68" fillId="0" borderId="0"/>
    <xf numFmtId="167" fontId="6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5" fillId="0" borderId="0"/>
    <xf numFmtId="43" fontId="65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744">
    <xf numFmtId="0" fontId="0" fillId="0" borderId="0" xfId="0"/>
    <xf numFmtId="43" fontId="24" fillId="0" borderId="0" xfId="2" applyFont="1"/>
    <xf numFmtId="43" fontId="0" fillId="0" borderId="0" xfId="2" applyFont="1" applyAlignment="1">
      <alignment horizontal="center"/>
    </xf>
    <xf numFmtId="0" fontId="24" fillId="0" borderId="0" xfId="7" applyFont="1"/>
    <xf numFmtId="0" fontId="30" fillId="0" borderId="0" xfId="7" applyFont="1"/>
    <xf numFmtId="0" fontId="17" fillId="0" borderId="0" xfId="7" applyAlignment="1">
      <alignment horizontal="center"/>
    </xf>
    <xf numFmtId="0" fontId="17" fillId="0" borderId="0" xfId="7"/>
    <xf numFmtId="0" fontId="29" fillId="0" borderId="0" xfId="7" applyFont="1" applyAlignment="1">
      <alignment horizontal="center"/>
    </xf>
    <xf numFmtId="0" fontId="33" fillId="0" borderId="0" xfId="7" applyFont="1" applyAlignment="1">
      <alignment horizontal="center"/>
    </xf>
    <xf numFmtId="43" fontId="0" fillId="0" borderId="0" xfId="2" applyFont="1" applyFill="1" applyAlignment="1">
      <alignment horizontal="center"/>
    </xf>
    <xf numFmtId="49" fontId="25" fillId="0" borderId="0" xfId="7" applyNumberFormat="1" applyFont="1" applyAlignment="1">
      <alignment horizontal="center"/>
    </xf>
    <xf numFmtId="43" fontId="25" fillId="0" borderId="0" xfId="4" applyFont="1" applyFill="1" applyAlignment="1">
      <alignment horizontal="center"/>
    </xf>
    <xf numFmtId="43" fontId="25" fillId="0" borderId="0" xfId="2" applyFont="1" applyFill="1" applyAlignment="1">
      <alignment horizontal="center"/>
    </xf>
    <xf numFmtId="43" fontId="24" fillId="0" borderId="0" xfId="2" applyFont="1" applyFill="1" applyAlignment="1">
      <alignment horizontal="center"/>
    </xf>
    <xf numFmtId="0" fontId="27" fillId="0" borderId="0" xfId="7" applyFont="1"/>
    <xf numFmtId="0" fontId="28" fillId="0" borderId="0" xfId="7" applyFont="1"/>
    <xf numFmtId="43" fontId="20" fillId="0" borderId="0" xfId="2" applyFont="1" applyFill="1" applyAlignment="1">
      <alignment wrapText="1"/>
    </xf>
    <xf numFmtId="0" fontId="25" fillId="0" borderId="0" xfId="7" applyFont="1"/>
    <xf numFmtId="43" fontId="24" fillId="0" borderId="0" xfId="7" applyNumberFormat="1" applyFont="1"/>
    <xf numFmtId="0" fontId="24" fillId="0" borderId="0" xfId="7" applyFont="1" applyAlignment="1">
      <alignment horizontal="center"/>
    </xf>
    <xf numFmtId="43" fontId="17" fillId="0" borderId="0" xfId="7" applyNumberFormat="1"/>
    <xf numFmtId="43" fontId="20" fillId="0" borderId="0" xfId="2" applyFont="1" applyFill="1"/>
    <xf numFmtId="43" fontId="17" fillId="0" borderId="0" xfId="2" applyFont="1" applyFill="1" applyBorder="1" applyAlignment="1"/>
    <xf numFmtId="0" fontId="29" fillId="0" borderId="0" xfId="7" applyFont="1"/>
    <xf numFmtId="0" fontId="43" fillId="0" borderId="0" xfId="7" applyFont="1" applyAlignment="1">
      <alignment horizontal="center"/>
    </xf>
    <xf numFmtId="0" fontId="17" fillId="0" borderId="0" xfId="7" applyAlignment="1">
      <alignment wrapText="1"/>
    </xf>
    <xf numFmtId="0" fontId="17" fillId="0" borderId="0" xfId="7" applyAlignment="1">
      <alignment horizontal="center" wrapText="1"/>
    </xf>
    <xf numFmtId="43" fontId="20" fillId="0" borderId="0" xfId="2" applyFont="1" applyFill="1" applyAlignment="1">
      <alignment horizontal="right"/>
    </xf>
    <xf numFmtId="0" fontId="25" fillId="0" borderId="0" xfId="0" applyFont="1"/>
    <xf numFmtId="49" fontId="36" fillId="0" borderId="0" xfId="0" applyNumberFormat="1" applyFont="1" applyAlignment="1" applyProtection="1">
      <alignment horizontal="center"/>
      <protection locked="0"/>
    </xf>
    <xf numFmtId="49" fontId="39" fillId="0" borderId="0" xfId="0" applyNumberFormat="1" applyFont="1" applyAlignment="1" applyProtection="1">
      <alignment horizontal="center"/>
      <protection locked="0"/>
    </xf>
    <xf numFmtId="43" fontId="26" fillId="0" borderId="0" xfId="4" applyFont="1" applyFill="1" applyAlignment="1">
      <alignment horizontal="center"/>
    </xf>
    <xf numFmtId="43" fontId="20" fillId="0" borderId="0" xfId="2" applyFont="1" applyFill="1" applyAlignment="1">
      <alignment horizontal="center"/>
    </xf>
    <xf numFmtId="43" fontId="39" fillId="0" borderId="0" xfId="2" applyFont="1" applyFill="1" applyBorder="1" applyAlignment="1" applyProtection="1">
      <alignment horizontal="center"/>
      <protection locked="0"/>
    </xf>
    <xf numFmtId="0" fontId="20" fillId="0" borderId="0" xfId="7" applyFont="1" applyAlignment="1">
      <alignment horizontal="center"/>
    </xf>
    <xf numFmtId="0" fontId="20" fillId="0" borderId="0" xfId="7" applyFont="1" applyAlignment="1">
      <alignment horizontal="left" wrapText="1"/>
    </xf>
    <xf numFmtId="0" fontId="25" fillId="0" borderId="0" xfId="7" applyFont="1" applyAlignment="1">
      <alignment horizontal="center"/>
    </xf>
    <xf numFmtId="0" fontId="26" fillId="0" borderId="0" xfId="7" applyFont="1" applyAlignment="1">
      <alignment horizontal="center"/>
    </xf>
    <xf numFmtId="43" fontId="39" fillId="0" borderId="0" xfId="2" applyFont="1" applyFill="1" applyAlignment="1">
      <alignment horizontal="center"/>
    </xf>
    <xf numFmtId="0" fontId="26" fillId="0" borderId="0" xfId="7" applyFont="1"/>
    <xf numFmtId="43" fontId="20" fillId="0" borderId="0" xfId="2" applyFont="1" applyFill="1" applyAlignment="1"/>
    <xf numFmtId="0" fontId="41" fillId="0" borderId="0" xfId="0" applyFont="1" applyAlignment="1">
      <alignment horizontal="left"/>
    </xf>
    <xf numFmtId="43" fontId="41" fillId="0" borderId="0" xfId="0" applyNumberFormat="1" applyFont="1"/>
    <xf numFmtId="0" fontId="67" fillId="0" borderId="0" xfId="2" applyNumberFormat="1" applyFont="1" applyFill="1" applyBorder="1" applyAlignment="1"/>
    <xf numFmtId="43" fontId="66" fillId="0" borderId="0" xfId="2" applyFont="1" applyFill="1" applyBorder="1" applyAlignment="1"/>
    <xf numFmtId="43" fontId="44" fillId="0" borderId="0" xfId="2" applyFont="1" applyFill="1" applyBorder="1" applyAlignment="1"/>
    <xf numFmtId="43" fontId="20" fillId="0" borderId="0" xfId="2" applyFont="1" applyFill="1" applyBorder="1" applyAlignment="1">
      <alignment horizontal="center"/>
    </xf>
    <xf numFmtId="43" fontId="25" fillId="0" borderId="0" xfId="2" applyFont="1" applyFill="1" applyAlignment="1"/>
    <xf numFmtId="43" fontId="39" fillId="0" borderId="0" xfId="2" applyFont="1" applyFill="1" applyBorder="1" applyAlignment="1"/>
    <xf numFmtId="43" fontId="22" fillId="0" borderId="0" xfId="2" applyFont="1"/>
    <xf numFmtId="49" fontId="24" fillId="0" borderId="0" xfId="0" applyNumberFormat="1" applyFont="1" applyAlignment="1" applyProtection="1">
      <alignment horizontal="center"/>
      <protection locked="0"/>
    </xf>
    <xf numFmtId="49" fontId="25" fillId="0" borderId="0" xfId="0" applyNumberFormat="1" applyFont="1" applyAlignment="1" applyProtection="1">
      <alignment horizontal="center"/>
      <protection locked="0"/>
    </xf>
    <xf numFmtId="43" fontId="25" fillId="0" borderId="0" xfId="2" applyFont="1" applyFill="1" applyBorder="1" applyAlignment="1" applyProtection="1">
      <alignment horizontal="center"/>
      <protection locked="0"/>
    </xf>
    <xf numFmtId="43" fontId="22" fillId="0" borderId="0" xfId="2" applyFont="1" applyAlignment="1">
      <alignment horizontal="left"/>
    </xf>
    <xf numFmtId="43" fontId="44" fillId="25" borderId="1" xfId="2" applyFont="1" applyFill="1" applyBorder="1" applyAlignment="1">
      <alignment horizontal="center"/>
    </xf>
    <xf numFmtId="0" fontId="36" fillId="0" borderId="0" xfId="7" applyFont="1" applyAlignment="1">
      <alignment horizontal="center"/>
    </xf>
    <xf numFmtId="0" fontId="36" fillId="0" borderId="0" xfId="7" applyFont="1" applyAlignment="1">
      <alignment horizontal="center" wrapText="1"/>
    </xf>
    <xf numFmtId="0" fontId="36" fillId="0" borderId="0" xfId="7" applyFont="1"/>
    <xf numFmtId="0" fontId="20" fillId="0" borderId="0" xfId="0" applyFont="1"/>
    <xf numFmtId="43" fontId="69" fillId="0" borderId="0" xfId="7" applyNumberFormat="1" applyFont="1"/>
    <xf numFmtId="49" fontId="39" fillId="0" borderId="0" xfId="0" applyNumberFormat="1" applyFont="1" applyProtection="1">
      <protection locked="0"/>
    </xf>
    <xf numFmtId="43" fontId="39" fillId="0" borderId="0" xfId="2" applyFont="1" applyFill="1" applyAlignment="1"/>
    <xf numFmtId="43" fontId="20" fillId="0" borderId="0" xfId="2" applyFont="1" applyFill="1" applyBorder="1" applyAlignment="1">
      <alignment horizontal="right"/>
    </xf>
    <xf numFmtId="0" fontId="18" fillId="25" borderId="31" xfId="7" applyFont="1" applyFill="1" applyBorder="1"/>
    <xf numFmtId="43" fontId="70" fillId="0" borderId="0" xfId="2" applyFont="1" applyFill="1" applyBorder="1" applyAlignment="1">
      <alignment horizontal="right"/>
    </xf>
    <xf numFmtId="0" fontId="22" fillId="0" borderId="0" xfId="0" applyFont="1"/>
    <xf numFmtId="0" fontId="20" fillId="25" borderId="1" xfId="7" applyFont="1" applyFill="1" applyBorder="1" applyAlignment="1">
      <alignment horizontal="center"/>
    </xf>
    <xf numFmtId="0" fontId="17" fillId="0" borderId="0" xfId="7" applyAlignment="1">
      <alignment horizontal="left"/>
    </xf>
    <xf numFmtId="49" fontId="17" fillId="0" borderId="0" xfId="7" applyNumberFormat="1" applyAlignment="1">
      <alignment horizontal="center"/>
    </xf>
    <xf numFmtId="43" fontId="44" fillId="0" borderId="0" xfId="2" applyFont="1" applyBorder="1" applyAlignment="1">
      <alignment horizontal="center"/>
    </xf>
    <xf numFmtId="43" fontId="23" fillId="0" borderId="0" xfId="2" applyFont="1" applyBorder="1" applyAlignment="1" applyProtection="1">
      <alignment horizontal="center"/>
      <protection locked="0"/>
    </xf>
    <xf numFmtId="43" fontId="24" fillId="0" borderId="3" xfId="2" applyFont="1" applyBorder="1" applyAlignment="1">
      <alignment horizontal="center"/>
    </xf>
    <xf numFmtId="43" fontId="20" fillId="0" borderId="1" xfId="2" applyFont="1" applyFill="1" applyBorder="1" applyAlignment="1">
      <alignment wrapText="1"/>
    </xf>
    <xf numFmtId="43" fontId="64" fillId="0" borderId="0" xfId="2" applyFont="1" applyFill="1" applyAlignment="1">
      <alignment horizontal="center"/>
    </xf>
    <xf numFmtId="43" fontId="22" fillId="0" borderId="0" xfId="2" applyFont="1" applyAlignment="1">
      <alignment horizontal="center"/>
    </xf>
    <xf numFmtId="43" fontId="64" fillId="0" borderId="0" xfId="2" applyFont="1" applyAlignment="1">
      <alignment horizontal="center"/>
    </xf>
    <xf numFmtId="43" fontId="20" fillId="0" borderId="1" xfId="2" applyFont="1" applyFill="1" applyBorder="1" applyAlignment="1"/>
    <xf numFmtId="43" fontId="44" fillId="0" borderId="1" xfId="2" applyFont="1" applyFill="1" applyBorder="1" applyAlignment="1">
      <alignment horizontal="center" wrapText="1"/>
    </xf>
    <xf numFmtId="43" fontId="44" fillId="25" borderId="1" xfId="2" applyFont="1" applyFill="1" applyBorder="1" applyAlignment="1"/>
    <xf numFmtId="43" fontId="44" fillId="0" borderId="34" xfId="2" applyFont="1" applyFill="1" applyBorder="1" applyAlignment="1"/>
    <xf numFmtId="43" fontId="44" fillId="0" borderId="31" xfId="2" applyFont="1" applyFill="1" applyBorder="1" applyAlignment="1"/>
    <xf numFmtId="43" fontId="20" fillId="0" borderId="1" xfId="2" applyFont="1" applyFill="1" applyBorder="1" applyAlignment="1">
      <alignment horizontal="left"/>
    </xf>
    <xf numFmtId="43" fontId="20" fillId="0" borderId="8" xfId="2" applyFont="1" applyFill="1" applyBorder="1" applyAlignment="1"/>
    <xf numFmtId="43" fontId="44" fillId="0" borderId="32" xfId="2" applyFont="1" applyFill="1" applyBorder="1" applyAlignment="1"/>
    <xf numFmtId="43" fontId="71" fillId="0" borderId="1" xfId="2" applyFont="1" applyFill="1" applyBorder="1" applyAlignment="1"/>
    <xf numFmtId="43" fontId="20" fillId="0" borderId="2" xfId="2" applyFont="1" applyFill="1" applyBorder="1" applyAlignment="1"/>
    <xf numFmtId="43" fontId="44" fillId="0" borderId="2" xfId="2" applyFont="1" applyFill="1" applyBorder="1" applyAlignment="1"/>
    <xf numFmtId="43" fontId="20" fillId="0" borderId="31" xfId="2" applyFont="1" applyFill="1" applyBorder="1" applyAlignment="1"/>
    <xf numFmtId="43" fontId="44" fillId="25" borderId="32" xfId="2" applyFont="1" applyFill="1" applyBorder="1" applyAlignment="1"/>
    <xf numFmtId="43" fontId="44" fillId="0" borderId="1" xfId="2" applyFont="1" applyFill="1" applyBorder="1" applyAlignment="1"/>
    <xf numFmtId="43" fontId="20" fillId="0" borderId="1" xfId="2" applyFont="1" applyFill="1" applyBorder="1" applyAlignment="1">
      <alignment horizontal="center"/>
    </xf>
    <xf numFmtId="43" fontId="20" fillId="0" borderId="32" xfId="2" applyFont="1" applyFill="1" applyBorder="1" applyAlignment="1"/>
    <xf numFmtId="43" fontId="44" fillId="25" borderId="36" xfId="2" applyFont="1" applyFill="1" applyBorder="1" applyAlignment="1"/>
    <xf numFmtId="43" fontId="44" fillId="25" borderId="32" xfId="2" applyFont="1" applyFill="1" applyBorder="1" applyAlignment="1">
      <alignment horizontal="right"/>
    </xf>
    <xf numFmtId="43" fontId="44" fillId="0" borderId="9" xfId="2" applyFont="1" applyFill="1" applyBorder="1" applyAlignment="1">
      <alignment horizontal="left"/>
    </xf>
    <xf numFmtId="43" fontId="44" fillId="0" borderId="9" xfId="2" applyFont="1" applyFill="1" applyBorder="1" applyAlignment="1"/>
    <xf numFmtId="43" fontId="44" fillId="0" borderId="32" xfId="2" applyFont="1" applyFill="1" applyBorder="1" applyAlignment="1">
      <alignment horizontal="left"/>
    </xf>
    <xf numFmtId="43" fontId="44" fillId="25" borderId="32" xfId="2" applyFont="1" applyFill="1" applyBorder="1" applyAlignment="1">
      <alignment horizontal="left"/>
    </xf>
    <xf numFmtId="43" fontId="44" fillId="0" borderId="8" xfId="2" applyFont="1" applyFill="1" applyBorder="1" applyAlignment="1"/>
    <xf numFmtId="43" fontId="20" fillId="0" borderId="33" xfId="2" applyFont="1" applyFill="1" applyBorder="1" applyAlignment="1"/>
    <xf numFmtId="43" fontId="44" fillId="25" borderId="7" xfId="2" applyFont="1" applyFill="1" applyBorder="1" applyAlignment="1"/>
    <xf numFmtId="0" fontId="39" fillId="27" borderId="2" xfId="0" applyFont="1" applyFill="1" applyBorder="1" applyAlignment="1">
      <alignment horizontal="center"/>
    </xf>
    <xf numFmtId="43" fontId="25" fillId="0" borderId="0" xfId="4" applyFont="1" applyFill="1" applyAlignment="1"/>
    <xf numFmtId="43" fontId="78" fillId="0" borderId="0" xfId="2" applyFont="1" applyFill="1"/>
    <xf numFmtId="49" fontId="79" fillId="0" borderId="1" xfId="0" applyNumberFormat="1" applyFont="1" applyBorder="1" applyAlignment="1">
      <alignment horizontal="left"/>
    </xf>
    <xf numFmtId="49" fontId="79" fillId="25" borderId="1" xfId="0" applyNumberFormat="1" applyFont="1" applyFill="1" applyBorder="1" applyAlignment="1">
      <alignment horizontal="left" wrapText="1"/>
    </xf>
    <xf numFmtId="49" fontId="76" fillId="0" borderId="1" xfId="0" applyNumberFormat="1" applyFont="1" applyBorder="1" applyAlignment="1">
      <alignment horizontal="left"/>
    </xf>
    <xf numFmtId="49" fontId="76" fillId="0" borderId="1" xfId="0" applyNumberFormat="1" applyFont="1" applyBorder="1" applyAlignment="1">
      <alignment wrapText="1"/>
    </xf>
    <xf numFmtId="0" fontId="71" fillId="0" borderId="1" xfId="0" applyFont="1" applyBorder="1" applyAlignment="1">
      <alignment wrapText="1"/>
    </xf>
    <xf numFmtId="0" fontId="72" fillId="0" borderId="1" xfId="0" applyFont="1" applyBorder="1" applyAlignment="1">
      <alignment wrapText="1"/>
    </xf>
    <xf numFmtId="0" fontId="20" fillId="0" borderId="1" xfId="0" applyFont="1" applyBorder="1" applyAlignment="1">
      <alignment horizontal="left"/>
    </xf>
    <xf numFmtId="0" fontId="20" fillId="0" borderId="1" xfId="0" applyFont="1" applyBorder="1" applyAlignment="1">
      <alignment wrapText="1"/>
    </xf>
    <xf numFmtId="0" fontId="20" fillId="0" borderId="1" xfId="0" applyFont="1" applyBorder="1"/>
    <xf numFmtId="0" fontId="79" fillId="0" borderId="1" xfId="0" applyFont="1" applyBorder="1" applyAlignment="1">
      <alignment horizontal="left"/>
    </xf>
    <xf numFmtId="0" fontId="72" fillId="25" borderId="1" xfId="0" applyFont="1" applyFill="1" applyBorder="1"/>
    <xf numFmtId="0" fontId="72" fillId="0" borderId="1" xfId="0" applyFont="1" applyBorder="1"/>
    <xf numFmtId="0" fontId="71" fillId="0" borderId="1" xfId="0" applyFont="1" applyBorder="1" applyAlignment="1">
      <alignment horizontal="left" wrapText="1"/>
    </xf>
    <xf numFmtId="49" fontId="76" fillId="0" borderId="1" xfId="0" applyNumberFormat="1" applyFont="1" applyBorder="1" applyAlignment="1">
      <alignment horizontal="left" wrapText="1"/>
    </xf>
    <xf numFmtId="49" fontId="79" fillId="0" borderId="1" xfId="0" applyNumberFormat="1" applyFont="1" applyBorder="1" applyAlignment="1">
      <alignment horizontal="left" wrapText="1"/>
    </xf>
    <xf numFmtId="49" fontId="79" fillId="0" borderId="1" xfId="0" applyNumberFormat="1" applyFont="1" applyBorder="1" applyAlignment="1">
      <alignment wrapText="1"/>
    </xf>
    <xf numFmtId="0" fontId="70" fillId="0" borderId="1" xfId="0" applyFont="1" applyBorder="1" applyAlignment="1">
      <alignment horizontal="left" wrapText="1"/>
    </xf>
    <xf numFmtId="49" fontId="79" fillId="25" borderId="1" xfId="0" applyNumberFormat="1" applyFont="1" applyFill="1" applyBorder="1" applyAlignment="1">
      <alignment wrapText="1"/>
    </xf>
    <xf numFmtId="0" fontId="71" fillId="0" borderId="1" xfId="0" applyFont="1" applyBorder="1"/>
    <xf numFmtId="0" fontId="44" fillId="0" borderId="1" xfId="0" applyFont="1" applyBorder="1"/>
    <xf numFmtId="0" fontId="44" fillId="25" borderId="1" xfId="0" applyFont="1" applyFill="1" applyBorder="1" applyAlignment="1">
      <alignment wrapText="1"/>
    </xf>
    <xf numFmtId="0" fontId="18" fillId="25" borderId="31" xfId="7" applyFont="1" applyFill="1" applyBorder="1" applyAlignment="1">
      <alignment horizontal="center"/>
    </xf>
    <xf numFmtId="0" fontId="20" fillId="0" borderId="0" xfId="0" applyFont="1" applyAlignment="1">
      <alignment horizontal="left"/>
    </xf>
    <xf numFmtId="43" fontId="20" fillId="0" borderId="0" xfId="2" applyFont="1" applyFill="1" applyAlignment="1">
      <alignment horizontal="center" wrapText="1"/>
    </xf>
    <xf numFmtId="43" fontId="70" fillId="0" borderId="0" xfId="2" applyFont="1" applyFill="1" applyAlignment="1"/>
    <xf numFmtId="49" fontId="23" fillId="0" borderId="0" xfId="7" applyNumberFormat="1" applyFont="1" applyAlignment="1" applyProtection="1">
      <alignment horizontal="left"/>
      <protection locked="0"/>
    </xf>
    <xf numFmtId="0" fontId="22" fillId="0" borderId="1" xfId="0" applyFont="1" applyBorder="1" applyAlignment="1">
      <alignment horizontal="center"/>
    </xf>
    <xf numFmtId="0" fontId="44" fillId="25" borderId="1" xfId="0" applyFont="1" applyFill="1" applyBorder="1"/>
    <xf numFmtId="43" fontId="20" fillId="0" borderId="0" xfId="4" applyFont="1" applyFill="1" applyAlignment="1">
      <alignment horizontal="left"/>
    </xf>
    <xf numFmtId="43" fontId="70" fillId="0" borderId="0" xfId="2" applyFont="1" applyFill="1" applyBorder="1" applyAlignment="1">
      <alignment horizontal="center"/>
    </xf>
    <xf numFmtId="43" fontId="70" fillId="0" borderId="0" xfId="2" applyFont="1" applyFill="1" applyAlignment="1">
      <alignment horizontal="center"/>
    </xf>
    <xf numFmtId="43" fontId="20" fillId="0" borderId="0" xfId="2" applyFont="1" applyBorder="1" applyAlignment="1">
      <alignment horizontal="center"/>
    </xf>
    <xf numFmtId="43" fontId="25" fillId="0" borderId="0" xfId="0" applyNumberFormat="1" applyFont="1"/>
    <xf numFmtId="0" fontId="44" fillId="0" borderId="0" xfId="0" applyFont="1" applyAlignment="1">
      <alignment wrapText="1"/>
    </xf>
    <xf numFmtId="43" fontId="39" fillId="0" borderId="0" xfId="2" applyFont="1" applyFill="1" applyBorder="1" applyAlignment="1" applyProtection="1">
      <protection locked="0"/>
    </xf>
    <xf numFmtId="0" fontId="70" fillId="0" borderId="0" xfId="145" applyFont="1"/>
    <xf numFmtId="0" fontId="70" fillId="0" borderId="0" xfId="145" applyFont="1" applyAlignment="1">
      <alignment horizontal="left"/>
    </xf>
    <xf numFmtId="43" fontId="42" fillId="0" borderId="1" xfId="7" applyNumberFormat="1" applyFont="1" applyBorder="1" applyAlignment="1">
      <alignment wrapText="1"/>
    </xf>
    <xf numFmtId="0" fontId="22" fillId="0" borderId="0" xfId="7" applyFont="1" applyAlignment="1">
      <alignment horizontal="left"/>
    </xf>
    <xf numFmtId="43" fontId="78" fillId="0" borderId="0" xfId="2" applyFont="1" applyFill="1" applyAlignment="1">
      <alignment horizontal="center"/>
    </xf>
    <xf numFmtId="43" fontId="75" fillId="0" borderId="1" xfId="2" applyFont="1" applyFill="1" applyBorder="1" applyAlignment="1"/>
    <xf numFmtId="43" fontId="75" fillId="0" borderId="32" xfId="2" applyFont="1" applyFill="1" applyBorder="1" applyAlignment="1"/>
    <xf numFmtId="43" fontId="72" fillId="0" borderId="31" xfId="2" applyFont="1" applyFill="1" applyBorder="1" applyAlignment="1"/>
    <xf numFmtId="43" fontId="20" fillId="0" borderId="31" xfId="2" applyFont="1" applyFill="1" applyBorder="1" applyAlignment="1">
      <alignment wrapText="1"/>
    </xf>
    <xf numFmtId="43" fontId="25" fillId="0" borderId="0" xfId="2" applyFont="1" applyFill="1" applyBorder="1" applyAlignment="1"/>
    <xf numFmtId="43" fontId="72" fillId="0" borderId="32" xfId="2" applyFont="1" applyFill="1" applyBorder="1" applyAlignment="1"/>
    <xf numFmtId="0" fontId="36" fillId="0" borderId="0" xfId="7" applyFont="1" applyAlignment="1">
      <alignment horizontal="left"/>
    </xf>
    <xf numFmtId="0" fontId="38" fillId="0" borderId="0" xfId="7" applyFont="1" applyAlignment="1">
      <alignment vertical="center"/>
    </xf>
    <xf numFmtId="0" fontId="84" fillId="0" borderId="0" xfId="7" applyFont="1" applyAlignment="1">
      <alignment vertical="center"/>
    </xf>
    <xf numFmtId="0" fontId="36" fillId="0" borderId="0" xfId="7" applyFont="1" applyAlignment="1">
      <alignment horizontal="left" wrapText="1"/>
    </xf>
    <xf numFmtId="0" fontId="20" fillId="0" borderId="1" xfId="131" applyFont="1" applyBorder="1" applyAlignment="1">
      <alignment horizontal="center" wrapText="1"/>
    </xf>
    <xf numFmtId="0" fontId="20" fillId="0" borderId="1" xfId="131" applyFont="1" applyBorder="1" applyAlignment="1">
      <alignment wrapText="1"/>
    </xf>
    <xf numFmtId="168" fontId="20" fillId="0" borderId="1" xfId="0" applyNumberFormat="1" applyFont="1" applyBorder="1" applyAlignment="1">
      <alignment horizontal="left" wrapText="1"/>
    </xf>
    <xf numFmtId="43" fontId="24" fillId="0" borderId="0" xfId="10" applyFont="1" applyFill="1" applyBorder="1"/>
    <xf numFmtId="43" fontId="26" fillId="0" borderId="0" xfId="2" applyFont="1" applyFill="1" applyAlignment="1">
      <alignment horizontal="right"/>
    </xf>
    <xf numFmtId="43" fontId="26" fillId="0" borderId="0" xfId="2" applyFont="1" applyFill="1" applyAlignment="1"/>
    <xf numFmtId="43" fontId="39" fillId="0" borderId="0" xfId="2" applyFont="1" applyAlignment="1" applyProtection="1">
      <alignment horizontal="center"/>
      <protection locked="0"/>
    </xf>
    <xf numFmtId="0" fontId="39" fillId="26" borderId="2" xfId="0" applyFont="1" applyFill="1" applyBorder="1" applyAlignment="1">
      <alignment horizontal="center" wrapText="1"/>
    </xf>
    <xf numFmtId="0" fontId="24" fillId="0" borderId="0" xfId="7" applyFont="1" applyAlignment="1">
      <alignment horizontal="left"/>
    </xf>
    <xf numFmtId="43" fontId="25" fillId="0" borderId="0" xfId="2" applyFont="1" applyFill="1" applyAlignment="1">
      <alignment horizontal="right"/>
    </xf>
    <xf numFmtId="43" fontId="36" fillId="0" borderId="0" xfId="2" applyFont="1" applyFill="1" applyBorder="1" applyAlignment="1">
      <alignment horizontal="right"/>
    </xf>
    <xf numFmtId="0" fontId="86" fillId="0" borderId="0" xfId="7" applyFont="1"/>
    <xf numFmtId="43" fontId="24" fillId="0" borderId="0" xfId="2" applyFont="1" applyFill="1" applyBorder="1" applyAlignment="1">
      <alignment horizontal="right"/>
    </xf>
    <xf numFmtId="43" fontId="36" fillId="0" borderId="3" xfId="2" applyFont="1" applyFill="1" applyBorder="1" applyAlignment="1">
      <alignment horizontal="right"/>
    </xf>
    <xf numFmtId="0" fontId="87" fillId="0" borderId="0" xfId="7" applyFont="1" applyAlignment="1">
      <alignment horizontal="left" vertical="center"/>
    </xf>
    <xf numFmtId="0" fontId="87" fillId="0" borderId="0" xfId="7" applyFont="1" applyAlignment="1">
      <alignment vertical="center"/>
    </xf>
    <xf numFmtId="43" fontId="85" fillId="0" borderId="0" xfId="2" applyFont="1" applyFill="1" applyBorder="1" applyAlignment="1">
      <alignment horizontal="right" vertical="center" wrapText="1"/>
    </xf>
    <xf numFmtId="43" fontId="83" fillId="0" borderId="3" xfId="2" applyFont="1" applyFill="1" applyBorder="1" applyAlignment="1">
      <alignment horizontal="right" vertical="center"/>
    </xf>
    <xf numFmtId="43" fontId="36" fillId="0" borderId="0" xfId="2" applyFont="1" applyFill="1" applyAlignment="1">
      <alignment horizontal="right"/>
    </xf>
    <xf numFmtId="43" fontId="84" fillId="0" borderId="0" xfId="2" applyFont="1" applyFill="1" applyBorder="1" applyAlignment="1">
      <alignment horizontal="right" vertical="center"/>
    </xf>
    <xf numFmtId="0" fontId="84" fillId="0" borderId="0" xfId="7" applyFont="1" applyAlignment="1">
      <alignment vertical="center" wrapText="1"/>
    </xf>
    <xf numFmtId="0" fontId="89" fillId="0" borderId="0" xfId="7" applyFont="1" applyAlignment="1">
      <alignment vertical="center"/>
    </xf>
    <xf numFmtId="0" fontId="90" fillId="0" borderId="0" xfId="7" applyFont="1" applyAlignment="1">
      <alignment vertical="center" wrapText="1"/>
    </xf>
    <xf numFmtId="43" fontId="83" fillId="0" borderId="0" xfId="2" applyFont="1" applyFill="1" applyBorder="1" applyAlignment="1">
      <alignment horizontal="right" vertical="center"/>
    </xf>
    <xf numFmtId="0" fontId="40" fillId="0" borderId="0" xfId="7" applyFont="1" applyAlignment="1">
      <alignment vertical="center"/>
    </xf>
    <xf numFmtId="0" fontId="17" fillId="0" borderId="0" xfId="7" applyAlignment="1">
      <alignment vertical="center"/>
    </xf>
    <xf numFmtId="0" fontId="85" fillId="0" borderId="0" xfId="7" applyFont="1" applyAlignment="1">
      <alignment vertical="center"/>
    </xf>
    <xf numFmtId="43" fontId="24" fillId="0" borderId="0" xfId="2" applyFont="1" applyFill="1" applyAlignment="1">
      <alignment horizontal="right"/>
    </xf>
    <xf numFmtId="0" fontId="91" fillId="0" borderId="0" xfId="7" applyFont="1" applyAlignment="1">
      <alignment vertical="center"/>
    </xf>
    <xf numFmtId="0" fontId="87" fillId="0" borderId="0" xfId="7" applyFont="1" applyAlignment="1">
      <alignment vertical="center" wrapText="1"/>
    </xf>
    <xf numFmtId="0" fontId="38" fillId="0" borderId="0" xfId="7" applyFont="1" applyAlignment="1">
      <alignment vertical="center" wrapText="1"/>
    </xf>
    <xf numFmtId="0" fontId="40" fillId="0" borderId="0" xfId="7" applyFont="1" applyAlignment="1">
      <alignment vertical="center" wrapText="1"/>
    </xf>
    <xf numFmtId="43" fontId="84" fillId="0" borderId="3" xfId="2" applyFont="1" applyFill="1" applyBorder="1" applyAlignment="1">
      <alignment horizontal="right" vertical="center"/>
    </xf>
    <xf numFmtId="0" fontId="91" fillId="0" borderId="0" xfId="7" applyFont="1" applyAlignment="1">
      <alignment vertical="center" wrapText="1"/>
    </xf>
    <xf numFmtId="0" fontId="36" fillId="0" borderId="0" xfId="7" applyFont="1" applyAlignment="1">
      <alignment horizontal="right"/>
    </xf>
    <xf numFmtId="43" fontId="24" fillId="0" borderId="0" xfId="2" applyFont="1" applyFill="1" applyAlignment="1">
      <alignment horizontal="left"/>
    </xf>
    <xf numFmtId="43" fontId="38" fillId="0" borderId="0" xfId="2" applyFont="1" applyFill="1" applyAlignment="1">
      <alignment horizontal="right" vertical="center"/>
    </xf>
    <xf numFmtId="43" fontId="40" fillId="0" borderId="0" xfId="2" applyFont="1" applyFill="1" applyBorder="1" applyAlignment="1">
      <alignment horizontal="right" vertical="center"/>
    </xf>
    <xf numFmtId="43" fontId="20" fillId="0" borderId="1" xfId="2" applyFont="1" applyFill="1" applyBorder="1"/>
    <xf numFmtId="0" fontId="85" fillId="25" borderId="0" xfId="7" applyFont="1" applyFill="1" applyAlignment="1">
      <alignment vertical="center"/>
    </xf>
    <xf numFmtId="0" fontId="36" fillId="0" borderId="0" xfId="7" applyFont="1" applyAlignment="1">
      <alignment wrapText="1"/>
    </xf>
    <xf numFmtId="0" fontId="39" fillId="0" borderId="0" xfId="7" applyFont="1"/>
    <xf numFmtId="0" fontId="26" fillId="0" borderId="0" xfId="0" applyFont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26" fillId="0" borderId="0" xfId="0" applyFont="1"/>
    <xf numFmtId="0" fontId="18" fillId="25" borderId="39" xfId="7" applyFont="1" applyFill="1" applyBorder="1" applyAlignment="1">
      <alignment horizontal="center"/>
    </xf>
    <xf numFmtId="0" fontId="18" fillId="25" borderId="40" xfId="7" applyFont="1" applyFill="1" applyBorder="1" applyAlignment="1">
      <alignment horizontal="center"/>
    </xf>
    <xf numFmtId="43" fontId="20" fillId="0" borderId="0" xfId="2" applyFont="1" applyFill="1" applyBorder="1"/>
    <xf numFmtId="43" fontId="83" fillId="0" borderId="0" xfId="2" applyFont="1" applyFill="1" applyBorder="1" applyAlignment="1">
      <alignment vertical="center"/>
    </xf>
    <xf numFmtId="0" fontId="88" fillId="0" borderId="0" xfId="7" applyFont="1" applyAlignment="1">
      <alignment vertical="center"/>
    </xf>
    <xf numFmtId="43" fontId="95" fillId="0" borderId="0" xfId="2" applyFont="1"/>
    <xf numFmtId="0" fontId="87" fillId="0" borderId="0" xfId="7" applyFont="1"/>
    <xf numFmtId="0" fontId="87" fillId="0" borderId="0" xfId="7" applyFont="1" applyAlignment="1">
      <alignment wrapText="1"/>
    </xf>
    <xf numFmtId="0" fontId="38" fillId="0" borderId="0" xfId="7" applyFont="1"/>
    <xf numFmtId="0" fontId="91" fillId="0" borderId="0" xfId="7" applyFont="1"/>
    <xf numFmtId="43" fontId="85" fillId="0" borderId="35" xfId="2" applyFont="1" applyFill="1" applyBorder="1" applyAlignment="1">
      <alignment horizontal="right" vertical="center"/>
    </xf>
    <xf numFmtId="0" fontId="21" fillId="0" borderId="0" xfId="7" applyFont="1" applyAlignment="1">
      <alignment horizontal="center"/>
    </xf>
    <xf numFmtId="0" fontId="41" fillId="0" borderId="0" xfId="7" applyFont="1" applyAlignment="1">
      <alignment horizontal="center"/>
    </xf>
    <xf numFmtId="43" fontId="22" fillId="0" borderId="1" xfId="2" applyFont="1" applyBorder="1"/>
    <xf numFmtId="43" fontId="20" fillId="0" borderId="0" xfId="2" applyFont="1" applyFill="1" applyBorder="1" applyAlignment="1">
      <alignment horizontal="left"/>
    </xf>
    <xf numFmtId="0" fontId="22" fillId="0" borderId="0" xfId="7" applyFont="1"/>
    <xf numFmtId="43" fontId="97" fillId="0" borderId="0" xfId="2" applyFont="1"/>
    <xf numFmtId="0" fontId="87" fillId="25" borderId="0" xfId="7" applyFont="1" applyFill="1" applyAlignment="1">
      <alignment horizontal="left" vertical="center"/>
    </xf>
    <xf numFmtId="0" fontId="87" fillId="25" borderId="0" xfId="7" applyFont="1" applyFill="1" applyAlignment="1">
      <alignment vertical="center"/>
    </xf>
    <xf numFmtId="43" fontId="83" fillId="25" borderId="3" xfId="2" applyFont="1" applyFill="1" applyBorder="1" applyAlignment="1">
      <alignment horizontal="right" vertical="center"/>
    </xf>
    <xf numFmtId="0" fontId="34" fillId="0" borderId="0" xfId="7" applyFont="1" applyAlignment="1">
      <alignment horizontal="center"/>
    </xf>
    <xf numFmtId="0" fontId="41" fillId="0" borderId="0" xfId="7" applyFont="1" applyAlignment="1">
      <alignment horizontal="left"/>
    </xf>
    <xf numFmtId="43" fontId="41" fillId="0" borderId="0" xfId="2" applyFont="1" applyBorder="1" applyAlignment="1">
      <alignment horizontal="center"/>
    </xf>
    <xf numFmtId="43" fontId="69" fillId="0" borderId="0" xfId="7" applyNumberFormat="1" applyFont="1" applyAlignment="1">
      <alignment horizontal="center"/>
    </xf>
    <xf numFmtId="0" fontId="44" fillId="0" borderId="0" xfId="0" applyFont="1" applyAlignment="1">
      <alignment horizontal="left"/>
    </xf>
    <xf numFmtId="43" fontId="37" fillId="0" borderId="0" xfId="2" applyFont="1" applyBorder="1" applyAlignment="1" applyProtection="1">
      <alignment horizontal="center"/>
      <protection locked="0"/>
    </xf>
    <xf numFmtId="43" fontId="42" fillId="0" borderId="43" xfId="2" applyFont="1" applyBorder="1" applyAlignment="1">
      <alignment wrapText="1"/>
    </xf>
    <xf numFmtId="169" fontId="20" fillId="0" borderId="1" xfId="2" applyNumberFormat="1" applyFont="1" applyFill="1" applyBorder="1" applyAlignment="1">
      <alignment wrapText="1"/>
    </xf>
    <xf numFmtId="43" fontId="18" fillId="0" borderId="0" xfId="2" applyFont="1" applyAlignment="1">
      <alignment horizontal="center"/>
    </xf>
    <xf numFmtId="49" fontId="24" fillId="0" borderId="0" xfId="7" applyNumberFormat="1" applyFont="1" applyAlignment="1" applyProtection="1">
      <alignment horizontal="center"/>
      <protection locked="0"/>
    </xf>
    <xf numFmtId="49" fontId="24" fillId="0" borderId="0" xfId="7" applyNumberFormat="1" applyFont="1" applyAlignment="1" applyProtection="1">
      <alignment horizontal="left"/>
      <protection locked="0"/>
    </xf>
    <xf numFmtId="43" fontId="41" fillId="0" borderId="0" xfId="2" applyFont="1" applyFill="1" applyBorder="1" applyAlignment="1">
      <alignment horizontal="center"/>
    </xf>
    <xf numFmtId="43" fontId="20" fillId="0" borderId="3" xfId="2" applyFont="1" applyFill="1" applyBorder="1" applyAlignment="1">
      <alignment wrapText="1"/>
    </xf>
    <xf numFmtId="0" fontId="21" fillId="0" borderId="0" xfId="7" applyFont="1"/>
    <xf numFmtId="0" fontId="18" fillId="0" borderId="0" xfId="7" applyFont="1" applyAlignment="1">
      <alignment horizontal="center"/>
    </xf>
    <xf numFmtId="0" fontId="18" fillId="0" borderId="0" xfId="7" applyFont="1"/>
    <xf numFmtId="0" fontId="21" fillId="0" borderId="0" xfId="2" applyNumberFormat="1" applyFont="1" applyFill="1" applyBorder="1" applyAlignment="1">
      <alignment horizontal="center"/>
    </xf>
    <xf numFmtId="43" fontId="21" fillId="0" borderId="0" xfId="7" applyNumberFormat="1" applyFont="1" applyAlignment="1">
      <alignment horizontal="center"/>
    </xf>
    <xf numFmtId="0" fontId="75" fillId="0" borderId="8" xfId="0" applyFont="1" applyBorder="1"/>
    <xf numFmtId="0" fontId="39" fillId="0" borderId="0" xfId="0" applyFont="1" applyAlignment="1">
      <alignment horizontal="center"/>
    </xf>
    <xf numFmtId="43" fontId="72" fillId="0" borderId="1" xfId="2" applyFont="1" applyFill="1" applyBorder="1" applyAlignment="1"/>
    <xf numFmtId="49" fontId="76" fillId="0" borderId="8" xfId="0" applyNumberFormat="1" applyFont="1" applyBorder="1" applyAlignment="1">
      <alignment horizontal="center"/>
    </xf>
    <xf numFmtId="0" fontId="71" fillId="0" borderId="8" xfId="0" applyFont="1" applyBorder="1" applyAlignment="1">
      <alignment wrapText="1"/>
    </xf>
    <xf numFmtId="0" fontId="72" fillId="0" borderId="32" xfId="0" applyFont="1" applyBorder="1" applyAlignment="1">
      <alignment wrapText="1"/>
    </xf>
    <xf numFmtId="43" fontId="44" fillId="0" borderId="1" xfId="2" applyFont="1" applyFill="1" applyBorder="1" applyAlignment="1">
      <alignment horizontal="left"/>
    </xf>
    <xf numFmtId="49" fontId="76" fillId="0" borderId="1" xfId="0" applyNumberFormat="1" applyFont="1" applyBorder="1" applyAlignment="1">
      <alignment horizontal="center"/>
    </xf>
    <xf numFmtId="43" fontId="39" fillId="0" borderId="0" xfId="2" applyFont="1" applyFill="1" applyBorder="1" applyAlignment="1">
      <alignment horizontal="right"/>
    </xf>
    <xf numFmtId="43" fontId="18" fillId="0" borderId="3" xfId="2" applyFont="1" applyFill="1" applyBorder="1" applyAlignment="1">
      <alignment horizontal="right" vertical="center"/>
    </xf>
    <xf numFmtId="0" fontId="100" fillId="0" borderId="0" xfId="7" applyFont="1" applyAlignment="1">
      <alignment vertical="center"/>
    </xf>
    <xf numFmtId="43" fontId="25" fillId="0" borderId="0" xfId="2" applyFont="1" applyFill="1" applyBorder="1" applyAlignment="1">
      <alignment horizontal="center"/>
    </xf>
    <xf numFmtId="0" fontId="22" fillId="0" borderId="33" xfId="0" applyFont="1" applyBorder="1" applyAlignment="1">
      <alignment horizontal="center"/>
    </xf>
    <xf numFmtId="43" fontId="39" fillId="0" borderId="0" xfId="2" applyFont="1" applyFill="1" applyBorder="1" applyAlignment="1">
      <alignment horizontal="center"/>
    </xf>
    <xf numFmtId="0" fontId="73" fillId="0" borderId="0" xfId="143" applyFont="1" applyAlignment="1">
      <alignment horizontal="center"/>
    </xf>
    <xf numFmtId="49" fontId="79" fillId="25" borderId="1" xfId="0" applyNumberFormat="1" applyFont="1" applyFill="1" applyBorder="1" applyAlignment="1">
      <alignment horizontal="left"/>
    </xf>
    <xf numFmtId="43" fontId="71" fillId="0" borderId="8" xfId="2" applyFont="1" applyFill="1" applyBorder="1" applyAlignment="1">
      <alignment horizontal="right"/>
    </xf>
    <xf numFmtId="43" fontId="20" fillId="0" borderId="34" xfId="2" applyFont="1" applyFill="1" applyBorder="1" applyAlignment="1"/>
    <xf numFmtId="43" fontId="44" fillId="25" borderId="5" xfId="2" applyFont="1" applyFill="1" applyBorder="1" applyAlignment="1">
      <alignment horizontal="right"/>
    </xf>
    <xf numFmtId="0" fontId="44" fillId="0" borderId="0" xfId="2" applyNumberFormat="1" applyFont="1" applyFill="1" applyBorder="1" applyAlignment="1">
      <alignment horizontal="center"/>
    </xf>
    <xf numFmtId="43" fontId="44" fillId="0" borderId="0" xfId="7" applyNumberFormat="1" applyFont="1" applyAlignment="1">
      <alignment horizontal="center"/>
    </xf>
    <xf numFmtId="0" fontId="44" fillId="25" borderId="1" xfId="7" applyFont="1" applyFill="1" applyBorder="1" applyAlignment="1">
      <alignment horizontal="center"/>
    </xf>
    <xf numFmtId="43" fontId="44" fillId="25" borderId="1" xfId="2" applyFont="1" applyFill="1" applyBorder="1" applyAlignment="1">
      <alignment horizontal="center" wrapText="1"/>
    </xf>
    <xf numFmtId="43" fontId="44" fillId="25" borderId="7" xfId="2" applyFont="1" applyFill="1" applyBorder="1" applyAlignment="1">
      <alignment horizontal="right"/>
    </xf>
    <xf numFmtId="43" fontId="70" fillId="0" borderId="1" xfId="2" applyFont="1" applyFill="1" applyBorder="1" applyAlignment="1"/>
    <xf numFmtId="0" fontId="20" fillId="0" borderId="0" xfId="7" applyFont="1"/>
    <xf numFmtId="43" fontId="41" fillId="0" borderId="0" xfId="2" applyFont="1" applyFill="1" applyAlignment="1">
      <alignment horizontal="center"/>
    </xf>
    <xf numFmtId="0" fontId="44" fillId="25" borderId="1" xfId="7" applyFont="1" applyFill="1" applyBorder="1" applyAlignment="1">
      <alignment horizontal="right" wrapText="1"/>
    </xf>
    <xf numFmtId="0" fontId="94" fillId="0" borderId="0" xfId="145" applyFont="1"/>
    <xf numFmtId="43" fontId="41" fillId="0" borderId="0" xfId="2" applyFont="1" applyFill="1" applyAlignment="1"/>
    <xf numFmtId="43" fontId="94" fillId="0" borderId="0" xfId="2" applyFont="1" applyFill="1" applyAlignment="1"/>
    <xf numFmtId="43" fontId="94" fillId="0" borderId="0" xfId="2" applyFont="1" applyFill="1" applyAlignment="1">
      <alignment horizontal="center"/>
    </xf>
    <xf numFmtId="43" fontId="41" fillId="0" borderId="0" xfId="2" applyFont="1" applyFill="1" applyBorder="1" applyAlignment="1">
      <alignment horizontal="right"/>
    </xf>
    <xf numFmtId="43" fontId="94" fillId="0" borderId="0" xfId="2" applyFont="1" applyFill="1" applyBorder="1" applyAlignment="1">
      <alignment horizontal="right"/>
    </xf>
    <xf numFmtId="43" fontId="94" fillId="0" borderId="0" xfId="2" applyFont="1" applyFill="1" applyBorder="1" applyAlignment="1">
      <alignment horizontal="center"/>
    </xf>
    <xf numFmtId="0" fontId="41" fillId="25" borderId="31" xfId="0" applyFont="1" applyFill="1" applyBorder="1" applyAlignment="1">
      <alignment horizontal="center"/>
    </xf>
    <xf numFmtId="43" fontId="41" fillId="25" borderId="31" xfId="2" applyFont="1" applyFill="1" applyBorder="1" applyAlignment="1">
      <alignment horizontal="center"/>
    </xf>
    <xf numFmtId="0" fontId="70" fillId="0" borderId="0" xfId="145" applyFont="1" applyAlignment="1">
      <alignment horizontal="right"/>
    </xf>
    <xf numFmtId="0" fontId="20" fillId="0" borderId="0" xfId="145" applyFont="1" applyAlignment="1">
      <alignment horizontal="left"/>
    </xf>
    <xf numFmtId="0" fontId="70" fillId="0" borderId="0" xfId="0" applyFont="1" applyAlignment="1">
      <alignment horizontal="right"/>
    </xf>
    <xf numFmtId="0" fontId="70" fillId="0" borderId="0" xfId="0" applyFont="1" applyAlignment="1">
      <alignment horizontal="left"/>
    </xf>
    <xf numFmtId="0" fontId="70" fillId="0" borderId="0" xfId="0" applyFont="1"/>
    <xf numFmtId="17" fontId="20" fillId="0" borderId="0" xfId="145" applyNumberFormat="1" applyFont="1" applyAlignment="1">
      <alignment horizontal="right"/>
    </xf>
    <xf numFmtId="17" fontId="20" fillId="0" borderId="0" xfId="145" applyNumberFormat="1" applyFont="1" applyAlignment="1">
      <alignment horizontal="left"/>
    </xf>
    <xf numFmtId="49" fontId="20" fillId="0" borderId="0" xfId="145" applyNumberFormat="1" applyFont="1" applyAlignment="1">
      <alignment horizontal="center"/>
    </xf>
    <xf numFmtId="43" fontId="70" fillId="0" borderId="1" xfId="2" applyFont="1" applyFill="1" applyBorder="1"/>
    <xf numFmtId="0" fontId="44" fillId="0" borderId="1" xfId="131" applyFont="1" applyBorder="1" applyAlignment="1">
      <alignment wrapText="1"/>
    </xf>
    <xf numFmtId="0" fontId="44" fillId="25" borderId="1" xfId="7" applyFont="1" applyFill="1" applyBorder="1" applyAlignment="1">
      <alignment horizontal="left"/>
    </xf>
    <xf numFmtId="43" fontId="70" fillId="0" borderId="1" xfId="2" applyFont="1" applyFill="1" applyBorder="1" applyAlignment="1">
      <alignment horizontal="center"/>
    </xf>
    <xf numFmtId="168" fontId="20" fillId="25" borderId="1" xfId="0" applyNumberFormat="1" applyFont="1" applyFill="1" applyBorder="1" applyAlignment="1">
      <alignment horizontal="left" wrapText="1"/>
    </xf>
    <xf numFmtId="0" fontId="44" fillId="25" borderId="6" xfId="145" applyFont="1" applyFill="1" applyBorder="1"/>
    <xf numFmtId="0" fontId="44" fillId="25" borderId="6" xfId="145" applyFont="1" applyFill="1" applyBorder="1" applyAlignment="1">
      <alignment horizontal="left"/>
    </xf>
    <xf numFmtId="43" fontId="44" fillId="25" borderId="6" xfId="2" applyFont="1" applyFill="1" applyBorder="1" applyAlignment="1"/>
    <xf numFmtId="43" fontId="44" fillId="25" borderId="6" xfId="2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25" borderId="1" xfId="0" applyFont="1" applyFill="1" applyBorder="1" applyAlignment="1">
      <alignment horizontal="center"/>
    </xf>
    <xf numFmtId="0" fontId="22" fillId="0" borderId="1" xfId="0" applyFont="1" applyBorder="1" applyAlignment="1">
      <alignment horizontal="left"/>
    </xf>
    <xf numFmtId="0" fontId="22" fillId="0" borderId="1" xfId="0" applyFont="1" applyBorder="1"/>
    <xf numFmtId="0" fontId="103" fillId="0" borderId="1" xfId="0" applyFont="1" applyBorder="1"/>
    <xf numFmtId="43" fontId="103" fillId="0" borderId="1" xfId="2" applyFont="1" applyBorder="1"/>
    <xf numFmtId="0" fontId="103" fillId="0" borderId="1" xfId="0" applyFont="1" applyBorder="1" applyAlignment="1">
      <alignment horizontal="center"/>
    </xf>
    <xf numFmtId="43" fontId="42" fillId="0" borderId="6" xfId="2" applyFont="1" applyBorder="1" applyAlignment="1">
      <alignment horizontal="center"/>
    </xf>
    <xf numFmtId="43" fontId="42" fillId="0" borderId="45" xfId="2" applyFont="1" applyBorder="1" applyAlignment="1">
      <alignment horizontal="center"/>
    </xf>
    <xf numFmtId="43" fontId="42" fillId="0" borderId="0" xfId="2" applyFont="1"/>
    <xf numFmtId="43" fontId="102" fillId="0" borderId="7" xfId="2" applyFont="1" applyBorder="1"/>
    <xf numFmtId="43" fontId="20" fillId="0" borderId="0" xfId="2" applyFont="1" applyFill="1" applyBorder="1" applyAlignment="1">
      <alignment wrapText="1"/>
    </xf>
    <xf numFmtId="43" fontId="20" fillId="0" borderId="0" xfId="2" applyFont="1" applyFill="1" applyBorder="1" applyAlignment="1"/>
    <xf numFmtId="43" fontId="70" fillId="0" borderId="0" xfId="2" applyFont="1" applyFill="1" applyBorder="1" applyAlignment="1"/>
    <xf numFmtId="43" fontId="20" fillId="0" borderId="0" xfId="2" applyFont="1" applyFill="1" applyBorder="1" applyProtection="1">
      <protection locked="0"/>
    </xf>
    <xf numFmtId="43" fontId="20" fillId="0" borderId="0" xfId="2" applyFont="1" applyFill="1" applyBorder="1" applyAlignment="1" applyProtection="1">
      <alignment horizontal="left"/>
      <protection locked="0"/>
    </xf>
    <xf numFmtId="43" fontId="20" fillId="0" borderId="0" xfId="2" applyFont="1" applyFill="1" applyBorder="1" applyAlignment="1" applyProtection="1">
      <alignment horizontal="center"/>
      <protection locked="0"/>
    </xf>
    <xf numFmtId="43" fontId="104" fillId="0" borderId="1" xfId="2" applyFont="1" applyFill="1" applyBorder="1" applyAlignment="1"/>
    <xf numFmtId="0" fontId="96" fillId="26" borderId="6" xfId="145" applyFont="1" applyFill="1" applyBorder="1"/>
    <xf numFmtId="43" fontId="18" fillId="26" borderId="6" xfId="2" applyFont="1" applyFill="1" applyBorder="1" applyAlignment="1"/>
    <xf numFmtId="43" fontId="93" fillId="26" borderId="6" xfId="2" applyFont="1" applyFill="1" applyBorder="1" applyAlignment="1"/>
    <xf numFmtId="43" fontId="80" fillId="26" borderId="6" xfId="2" applyFont="1" applyFill="1" applyBorder="1" applyAlignment="1">
      <alignment horizontal="center"/>
    </xf>
    <xf numFmtId="0" fontId="80" fillId="26" borderId="0" xfId="145" applyFont="1" applyFill="1" applyAlignment="1">
      <alignment horizontal="left" wrapText="1"/>
    </xf>
    <xf numFmtId="0" fontId="94" fillId="0" borderId="0" xfId="145" applyFont="1" applyAlignment="1">
      <alignment horizontal="center"/>
    </xf>
    <xf numFmtId="0" fontId="94" fillId="0" borderId="0" xfId="145" applyFont="1" applyAlignment="1">
      <alignment horizontal="left"/>
    </xf>
    <xf numFmtId="0" fontId="94" fillId="0" borderId="0" xfId="145" applyFont="1" applyAlignment="1">
      <alignment horizontal="left" wrapText="1"/>
    </xf>
    <xf numFmtId="0" fontId="94" fillId="0" borderId="0" xfId="0" applyFont="1" applyAlignment="1">
      <alignment horizontal="center"/>
    </xf>
    <xf numFmtId="0" fontId="94" fillId="0" borderId="0" xfId="0" applyFont="1" applyAlignment="1">
      <alignment horizontal="left"/>
    </xf>
    <xf numFmtId="0" fontId="94" fillId="0" borderId="0" xfId="0" applyFont="1" applyAlignment="1">
      <alignment horizontal="left" wrapText="1"/>
    </xf>
    <xf numFmtId="17" fontId="41" fillId="0" borderId="0" xfId="145" applyNumberFormat="1" applyFont="1" applyAlignment="1">
      <alignment horizontal="center"/>
    </xf>
    <xf numFmtId="17" fontId="41" fillId="0" borderId="0" xfId="145" applyNumberFormat="1" applyFont="1" applyAlignment="1">
      <alignment horizontal="left"/>
    </xf>
    <xf numFmtId="49" fontId="41" fillId="0" borderId="0" xfId="145" applyNumberFormat="1" applyFont="1" applyAlignment="1">
      <alignment horizontal="center"/>
    </xf>
    <xf numFmtId="0" fontId="41" fillId="0" borderId="1" xfId="0" applyFont="1" applyBorder="1" applyAlignment="1">
      <alignment horizontal="center"/>
    </xf>
    <xf numFmtId="0" fontId="41" fillId="0" borderId="1" xfId="0" applyFont="1" applyBorder="1" applyAlignment="1">
      <alignment horizontal="center" wrapText="1"/>
    </xf>
    <xf numFmtId="0" fontId="94" fillId="0" borderId="1" xfId="145" applyFont="1" applyBorder="1"/>
    <xf numFmtId="0" fontId="42" fillId="0" borderId="1" xfId="0" applyFont="1" applyBorder="1" applyAlignment="1">
      <alignment wrapText="1"/>
    </xf>
    <xf numFmtId="168" fontId="20" fillId="0" borderId="0" xfId="0" applyNumberFormat="1" applyFont="1" applyAlignment="1">
      <alignment horizontal="left" wrapText="1"/>
    </xf>
    <xf numFmtId="0" fontId="20" fillId="0" borderId="0" xfId="131" applyFont="1" applyAlignment="1">
      <alignment horizontal="center" wrapText="1"/>
    </xf>
    <xf numFmtId="0" fontId="20" fillId="0" borderId="0" xfId="131" applyFont="1" applyAlignment="1">
      <alignment wrapText="1"/>
    </xf>
    <xf numFmtId="0" fontId="20" fillId="0" borderId="1" xfId="131" applyFont="1" applyBorder="1" applyAlignment="1">
      <alignment horizontal="left" wrapText="1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left" wrapText="1"/>
    </xf>
    <xf numFmtId="0" fontId="20" fillId="0" borderId="0" xfId="0" applyFont="1" applyAlignment="1">
      <alignment wrapText="1"/>
    </xf>
    <xf numFmtId="0" fontId="70" fillId="0" borderId="0" xfId="145" applyFont="1" applyAlignment="1">
      <alignment horizontal="center"/>
    </xf>
    <xf numFmtId="0" fontId="20" fillId="0" borderId="0" xfId="145" applyFont="1"/>
    <xf numFmtId="0" fontId="70" fillId="0" borderId="0" xfId="145" applyFont="1" applyAlignment="1">
      <alignment horizontal="left" wrapText="1"/>
    </xf>
    <xf numFmtId="168" fontId="70" fillId="0" borderId="0" xfId="0" applyNumberFormat="1" applyFont="1" applyAlignment="1">
      <alignment horizontal="center" wrapText="1"/>
    </xf>
    <xf numFmtId="0" fontId="20" fillId="0" borderId="0" xfId="7" applyFont="1" applyAlignment="1">
      <alignment horizontal="center" wrapText="1"/>
    </xf>
    <xf numFmtId="49" fontId="20" fillId="0" borderId="0" xfId="0" applyNumberFormat="1" applyFont="1" applyProtection="1">
      <protection locked="0"/>
    </xf>
    <xf numFmtId="49" fontId="20" fillId="0" borderId="0" xfId="0" applyNumberFormat="1" applyFont="1" applyAlignment="1" applyProtection="1">
      <alignment horizontal="left"/>
      <protection locked="0"/>
    </xf>
    <xf numFmtId="168" fontId="92" fillId="0" borderId="1" xfId="0" applyNumberFormat="1" applyFont="1" applyBorder="1" applyAlignment="1">
      <alignment horizontal="left"/>
    </xf>
    <xf numFmtId="0" fontId="92" fillId="0" borderId="1" xfId="0" applyFont="1" applyBorder="1" applyAlignment="1">
      <alignment horizontal="left"/>
    </xf>
    <xf numFmtId="43" fontId="92" fillId="0" borderId="1" xfId="2" applyFont="1" applyFill="1" applyBorder="1" applyAlignment="1">
      <alignment horizontal="right"/>
    </xf>
    <xf numFmtId="0" fontId="41" fillId="25" borderId="31" xfId="0" applyFont="1" applyFill="1" applyBorder="1" applyAlignment="1">
      <alignment horizontal="center" wrapText="1"/>
    </xf>
    <xf numFmtId="0" fontId="44" fillId="0" borderId="0" xfId="7" applyFont="1" applyAlignment="1">
      <alignment horizontal="center" wrapText="1"/>
    </xf>
    <xf numFmtId="17" fontId="20" fillId="0" borderId="0" xfId="0" applyNumberFormat="1" applyFont="1" applyAlignment="1">
      <alignment horizontal="left"/>
    </xf>
    <xf numFmtId="17" fontId="20" fillId="0" borderId="0" xfId="0" applyNumberFormat="1" applyFont="1" applyAlignment="1">
      <alignment horizontal="center"/>
    </xf>
    <xf numFmtId="168" fontId="92" fillId="0" borderId="0" xfId="0" applyNumberFormat="1" applyFont="1" applyAlignment="1">
      <alignment horizontal="left"/>
    </xf>
    <xf numFmtId="43" fontId="75" fillId="0" borderId="38" xfId="2" applyFont="1" applyFill="1" applyBorder="1"/>
    <xf numFmtId="0" fontId="44" fillId="0" borderId="41" xfId="0" applyFont="1" applyBorder="1" applyAlignment="1">
      <alignment wrapText="1"/>
    </xf>
    <xf numFmtId="0" fontId="92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43" fontId="1" fillId="0" borderId="1" xfId="2" applyFont="1" applyFill="1" applyBorder="1"/>
    <xf numFmtId="43" fontId="39" fillId="0" borderId="0" xfId="2" applyFont="1" applyFill="1" applyAlignment="1" applyProtection="1">
      <alignment horizontal="center"/>
      <protection locked="0"/>
    </xf>
    <xf numFmtId="0" fontId="25" fillId="0" borderId="3" xfId="7" applyFont="1" applyBorder="1" applyAlignment="1">
      <alignment horizontal="left"/>
    </xf>
    <xf numFmtId="49" fontId="25" fillId="0" borderId="0" xfId="7" applyNumberFormat="1" applyFont="1" applyAlignment="1" applyProtection="1">
      <alignment horizontal="left"/>
      <protection locked="0"/>
    </xf>
    <xf numFmtId="43" fontId="25" fillId="0" borderId="0" xfId="2" applyFont="1" applyFill="1" applyAlignment="1" applyProtection="1">
      <alignment horizontal="center"/>
      <protection locked="0"/>
    </xf>
    <xf numFmtId="43" fontId="25" fillId="0" borderId="0" xfId="2" applyFont="1" applyFill="1" applyAlignment="1" applyProtection="1">
      <alignment wrapText="1"/>
      <protection locked="0"/>
    </xf>
    <xf numFmtId="43" fontId="20" fillId="0" borderId="37" xfId="2" applyFont="1" applyFill="1" applyBorder="1" applyAlignment="1">
      <alignment wrapText="1"/>
    </xf>
    <xf numFmtId="0" fontId="20" fillId="25" borderId="31" xfId="0" applyFont="1" applyFill="1" applyBorder="1" applyAlignment="1">
      <alignment horizontal="center"/>
    </xf>
    <xf numFmtId="0" fontId="20" fillId="25" borderId="31" xfId="0" applyFont="1" applyFill="1" applyBorder="1" applyAlignment="1">
      <alignment horizontal="left"/>
    </xf>
    <xf numFmtId="43" fontId="20" fillId="25" borderId="31" xfId="2" applyFont="1" applyFill="1" applyBorder="1" applyAlignment="1">
      <alignment horizontal="center"/>
    </xf>
    <xf numFmtId="0" fontId="1" fillId="0" borderId="1" xfId="0" applyFont="1" applyBorder="1" applyAlignment="1">
      <alignment horizontal="left"/>
    </xf>
    <xf numFmtId="43" fontId="44" fillId="0" borderId="0" xfId="2" applyFont="1" applyFill="1" applyAlignment="1">
      <alignment horizontal="center" wrapText="1"/>
    </xf>
    <xf numFmtId="0" fontId="44" fillId="0" borderId="5" xfId="0" applyFont="1" applyBorder="1" applyAlignment="1">
      <alignment horizontal="left"/>
    </xf>
    <xf numFmtId="43" fontId="44" fillId="0" borderId="5" xfId="2" applyFont="1" applyFill="1" applyBorder="1" applyAlignment="1">
      <alignment horizontal="center" wrapText="1"/>
    </xf>
    <xf numFmtId="43" fontId="44" fillId="0" borderId="5" xfId="2" applyFont="1" applyFill="1" applyBorder="1" applyAlignment="1">
      <alignment wrapText="1"/>
    </xf>
    <xf numFmtId="0" fontId="42" fillId="25" borderId="0" xfId="0" applyFont="1" applyFill="1" applyAlignment="1">
      <alignment horizontal="left"/>
    </xf>
    <xf numFmtId="43" fontId="42" fillId="25" borderId="0" xfId="2" applyFont="1" applyFill="1" applyAlignment="1">
      <alignment horizontal="center" wrapText="1"/>
    </xf>
    <xf numFmtId="43" fontId="42" fillId="25" borderId="0" xfId="2" applyFont="1" applyFill="1" applyAlignment="1">
      <alignment wrapText="1"/>
    </xf>
    <xf numFmtId="43" fontId="20" fillId="0" borderId="0" xfId="0" applyNumberFormat="1" applyFont="1" applyAlignment="1">
      <alignment horizontal="left"/>
    </xf>
    <xf numFmtId="49" fontId="106" fillId="25" borderId="1" xfId="143" applyNumberFormat="1" applyFont="1" applyFill="1" applyBorder="1" applyAlignment="1">
      <alignment horizontal="left"/>
    </xf>
    <xf numFmtId="0" fontId="65" fillId="0" borderId="0" xfId="143"/>
    <xf numFmtId="49" fontId="81" fillId="0" borderId="1" xfId="143" applyNumberFormat="1" applyFont="1" applyBorder="1" applyAlignment="1">
      <alignment horizontal="left"/>
    </xf>
    <xf numFmtId="49" fontId="81" fillId="0" borderId="1" xfId="143" applyNumberFormat="1" applyFont="1" applyBorder="1" applyAlignment="1">
      <alignment horizontal="left" wrapText="1"/>
    </xf>
    <xf numFmtId="43" fontId="81" fillId="0" borderId="1" xfId="144" applyFont="1" applyBorder="1" applyAlignment="1">
      <alignment horizontal="right"/>
    </xf>
    <xf numFmtId="0" fontId="65" fillId="0" borderId="1" xfId="143" applyBorder="1"/>
    <xf numFmtId="0" fontId="107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112" fillId="0" borderId="0" xfId="0" applyFont="1" applyAlignment="1">
      <alignment horizontal="center"/>
    </xf>
    <xf numFmtId="0" fontId="113" fillId="0" borderId="0" xfId="0" applyFont="1"/>
    <xf numFmtId="16" fontId="114" fillId="0" borderId="0" xfId="0" applyNumberFormat="1" applyFont="1"/>
    <xf numFmtId="0" fontId="115" fillId="0" borderId="0" xfId="0" applyFont="1"/>
    <xf numFmtId="4" fontId="20" fillId="0" borderId="0" xfId="0" applyNumberFormat="1" applyFont="1" applyAlignment="1">
      <alignment horizontal="right"/>
    </xf>
    <xf numFmtId="43" fontId="105" fillId="0" borderId="0" xfId="2" applyFont="1" applyFill="1"/>
    <xf numFmtId="0" fontId="116" fillId="0" borderId="0" xfId="0" applyFont="1"/>
    <xf numFmtId="164" fontId="93" fillId="0" borderId="6" xfId="0" applyNumberFormat="1" applyFont="1" applyBorder="1"/>
    <xf numFmtId="43" fontId="105" fillId="0" borderId="0" xfId="2" applyFont="1" applyFill="1" applyBorder="1"/>
    <xf numFmtId="43" fontId="93" fillId="0" borderId="0" xfId="2" applyFont="1" applyFill="1" applyBorder="1"/>
    <xf numFmtId="164" fontId="115" fillId="0" borderId="0" xfId="0" applyNumberFormat="1" applyFont="1"/>
    <xf numFmtId="43" fontId="105" fillId="0" borderId="35" xfId="2" applyFont="1" applyFill="1" applyBorder="1"/>
    <xf numFmtId="43" fontId="93" fillId="0" borderId="6" xfId="2" applyFont="1" applyFill="1" applyBorder="1"/>
    <xf numFmtId="43" fontId="0" fillId="0" borderId="0" xfId="0" applyNumberFormat="1"/>
    <xf numFmtId="0" fontId="0" fillId="0" borderId="35" xfId="0" applyBorder="1"/>
    <xf numFmtId="0" fontId="18" fillId="0" borderId="0" xfId="0" applyFont="1"/>
    <xf numFmtId="0" fontId="26" fillId="0" borderId="0" xfId="7" applyFont="1" applyAlignment="1">
      <alignment horizontal="left" wrapText="1"/>
    </xf>
    <xf numFmtId="43" fontId="26" fillId="0" borderId="0" xfId="2" applyFont="1" applyFill="1" applyAlignment="1">
      <alignment horizontal="center"/>
    </xf>
    <xf numFmtId="0" fontId="26" fillId="0" borderId="0" xfId="7" applyFont="1" applyAlignment="1">
      <alignment wrapText="1"/>
    </xf>
    <xf numFmtId="0" fontId="20" fillId="0" borderId="1" xfId="7" applyFont="1" applyBorder="1" applyAlignment="1">
      <alignment horizontal="center"/>
    </xf>
    <xf numFmtId="0" fontId="20" fillId="0" borderId="0" xfId="7" applyFont="1" applyAlignment="1">
      <alignment wrapText="1"/>
    </xf>
    <xf numFmtId="0" fontId="92" fillId="0" borderId="0" xfId="0" applyFont="1" applyAlignment="1">
      <alignment horizontal="center"/>
    </xf>
    <xf numFmtId="0" fontId="44" fillId="0" borderId="6" xfId="2" applyNumberFormat="1" applyFont="1" applyFill="1" applyBorder="1" applyAlignment="1">
      <alignment horizontal="center"/>
    </xf>
    <xf numFmtId="43" fontId="22" fillId="0" borderId="0" xfId="2" applyFont="1" applyFill="1" applyAlignment="1">
      <alignment horizontal="left"/>
    </xf>
    <xf numFmtId="0" fontId="103" fillId="0" borderId="0" xfId="0" applyFont="1"/>
    <xf numFmtId="43" fontId="103" fillId="0" borderId="0" xfId="2" applyFont="1" applyBorder="1"/>
    <xf numFmtId="0" fontId="103" fillId="0" borderId="32" xfId="0" applyFont="1" applyBorder="1"/>
    <xf numFmtId="43" fontId="103" fillId="0" borderId="32" xfId="2" applyFont="1" applyBorder="1"/>
    <xf numFmtId="43" fontId="44" fillId="0" borderId="48" xfId="7" applyNumberFormat="1" applyFont="1" applyBorder="1" applyAlignment="1">
      <alignment horizontal="center"/>
    </xf>
    <xf numFmtId="0" fontId="118" fillId="0" borderId="0" xfId="0" applyFont="1"/>
    <xf numFmtId="0" fontId="119" fillId="0" borderId="0" xfId="0" applyFont="1" applyAlignment="1">
      <alignment horizontal="left" wrapText="1"/>
    </xf>
    <xf numFmtId="0" fontId="120" fillId="0" borderId="0" xfId="0" applyFont="1" applyAlignment="1">
      <alignment wrapText="1"/>
    </xf>
    <xf numFmtId="43" fontId="121" fillId="0" borderId="0" xfId="2" applyFont="1" applyBorder="1" applyAlignment="1">
      <alignment horizontal="right"/>
    </xf>
    <xf numFmtId="0" fontId="122" fillId="0" borderId="0" xfId="0" applyFont="1"/>
    <xf numFmtId="0" fontId="123" fillId="0" borderId="0" xfId="0" applyFont="1" applyAlignment="1">
      <alignment horizontal="right" wrapText="1"/>
    </xf>
    <xf numFmtId="0" fontId="122" fillId="0" borderId="0" xfId="0" applyFont="1" applyAlignment="1">
      <alignment horizontal="center" wrapText="1"/>
    </xf>
    <xf numFmtId="43" fontId="122" fillId="0" borderId="0" xfId="2" applyFont="1" applyBorder="1"/>
    <xf numFmtId="43" fontId="120" fillId="0" borderId="0" xfId="2" applyFont="1" applyBorder="1"/>
    <xf numFmtId="43" fontId="124" fillId="0" borderId="0" xfId="2" applyFont="1" applyBorder="1"/>
    <xf numFmtId="0" fontId="125" fillId="0" borderId="0" xfId="0" applyFont="1" applyAlignment="1">
      <alignment wrapText="1"/>
    </xf>
    <xf numFmtId="0" fontId="122" fillId="0" borderId="0" xfId="0" applyFont="1" applyAlignment="1">
      <alignment horizontal="left"/>
    </xf>
    <xf numFmtId="0" fontId="118" fillId="0" borderId="0" xfId="0" applyFont="1" applyAlignment="1" applyProtection="1">
      <alignment vertical="center"/>
      <protection locked="0"/>
    </xf>
    <xf numFmtId="0" fontId="119" fillId="0" borderId="0" xfId="0" applyFont="1" applyAlignment="1" applyProtection="1">
      <alignment horizontal="left"/>
      <protection locked="0"/>
    </xf>
    <xf numFmtId="0" fontId="120" fillId="0" borderId="0" xfId="0" applyFont="1" applyAlignment="1" applyProtection="1">
      <alignment vertical="center"/>
      <protection locked="0"/>
    </xf>
    <xf numFmtId="43" fontId="121" fillId="0" borderId="0" xfId="2" applyFont="1" applyBorder="1" applyAlignment="1" applyProtection="1">
      <alignment horizontal="right" vertical="center"/>
      <protection locked="0"/>
    </xf>
    <xf numFmtId="0" fontId="122" fillId="0" borderId="0" xfId="0" applyFont="1" applyAlignment="1" applyProtection="1">
      <alignment vertical="center"/>
      <protection locked="0"/>
    </xf>
    <xf numFmtId="0" fontId="123" fillId="0" borderId="0" xfId="0" applyFont="1" applyAlignment="1" applyProtection="1">
      <alignment horizontal="right" vertical="center" wrapText="1"/>
      <protection locked="0"/>
    </xf>
    <xf numFmtId="0" fontId="122" fillId="0" borderId="0" xfId="0" applyFont="1" applyAlignment="1" applyProtection="1">
      <alignment horizontal="center" vertical="center" wrapText="1"/>
      <protection locked="0"/>
    </xf>
    <xf numFmtId="43" fontId="122" fillId="0" borderId="0" xfId="2" applyFont="1" applyBorder="1" applyAlignment="1" applyProtection="1">
      <alignment vertical="center"/>
      <protection locked="0"/>
    </xf>
    <xf numFmtId="43" fontId="120" fillId="0" borderId="0" xfId="2" applyFont="1" applyBorder="1" applyAlignment="1" applyProtection="1">
      <alignment vertical="center"/>
      <protection locked="0"/>
    </xf>
    <xf numFmtId="43" fontId="124" fillId="0" borderId="0" xfId="2" applyFont="1" applyBorder="1" applyAlignment="1" applyProtection="1">
      <alignment vertical="center"/>
      <protection locked="0"/>
    </xf>
    <xf numFmtId="0" fontId="125" fillId="0" borderId="0" xfId="0" applyFont="1" applyAlignment="1" applyProtection="1">
      <alignment vertical="center" wrapText="1"/>
      <protection locked="0"/>
    </xf>
    <xf numFmtId="0" fontId="122" fillId="0" borderId="0" xfId="0" applyFont="1" applyAlignment="1" applyProtection="1">
      <alignment horizontal="left" vertical="center"/>
      <protection locked="0"/>
    </xf>
    <xf numFmtId="0" fontId="118" fillId="0" borderId="0" xfId="0" applyFont="1" applyAlignment="1">
      <alignment vertical="center"/>
    </xf>
    <xf numFmtId="0" fontId="119" fillId="0" borderId="0" xfId="0" applyFont="1" applyAlignment="1">
      <alignment horizontal="left"/>
    </xf>
    <xf numFmtId="0" fontId="120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123" fillId="0" borderId="0" xfId="0" applyFont="1" applyAlignment="1">
      <alignment horizontal="right" vertical="center" wrapText="1"/>
    </xf>
    <xf numFmtId="0" fontId="127" fillId="0" borderId="0" xfId="0" applyFont="1" applyAlignment="1">
      <alignment vertical="center" wrapText="1"/>
    </xf>
    <xf numFmtId="0" fontId="127" fillId="0" borderId="0" xfId="0" applyFont="1" applyAlignment="1">
      <alignment vertical="center"/>
    </xf>
    <xf numFmtId="0" fontId="120" fillId="0" borderId="0" xfId="0" applyFont="1"/>
    <xf numFmtId="0" fontId="124" fillId="0" borderId="0" xfId="0" applyFont="1" applyAlignment="1">
      <alignment vertical="center"/>
    </xf>
    <xf numFmtId="0" fontId="125" fillId="0" borderId="0" xfId="0" applyFont="1" applyAlignment="1">
      <alignment vertical="center" wrapText="1"/>
    </xf>
    <xf numFmtId="0" fontId="122" fillId="0" borderId="0" xfId="0" applyFont="1" applyAlignment="1">
      <alignment horizontal="left" vertical="center"/>
    </xf>
    <xf numFmtId="0" fontId="118" fillId="28" borderId="1" xfId="0" applyFont="1" applyFill="1" applyBorder="1" applyAlignment="1">
      <alignment horizontal="center" vertical="center" wrapText="1"/>
    </xf>
    <xf numFmtId="0" fontId="124" fillId="28" borderId="1" xfId="0" applyFont="1" applyFill="1" applyBorder="1" applyAlignment="1">
      <alignment horizontal="center" vertical="center" wrapText="1"/>
    </xf>
    <xf numFmtId="0" fontId="20" fillId="29" borderId="1" xfId="0" applyFont="1" applyFill="1" applyBorder="1"/>
    <xf numFmtId="0" fontId="20" fillId="29" borderId="1" xfId="0" applyFont="1" applyFill="1" applyBorder="1" applyAlignment="1">
      <alignment horizontal="left" wrapText="1"/>
    </xf>
    <xf numFmtId="4" fontId="20" fillId="29" borderId="1" xfId="0" applyNumberFormat="1" applyFont="1" applyFill="1" applyBorder="1"/>
    <xf numFmtId="0" fontId="20" fillId="29" borderId="1" xfId="0" applyFont="1" applyFill="1" applyBorder="1" applyAlignment="1">
      <alignment horizontal="right" wrapText="1"/>
    </xf>
    <xf numFmtId="14" fontId="20" fillId="29" borderId="1" xfId="0" applyNumberFormat="1" applyFont="1" applyFill="1" applyBorder="1" applyAlignment="1">
      <alignment horizontal="left"/>
    </xf>
    <xf numFmtId="14" fontId="20" fillId="29" borderId="1" xfId="0" applyNumberFormat="1" applyFont="1" applyFill="1" applyBorder="1" applyAlignment="1">
      <alignment horizontal="right" wrapText="1"/>
    </xf>
    <xf numFmtId="0" fontId="42" fillId="30" borderId="1" xfId="0" applyFont="1" applyFill="1" applyBorder="1"/>
    <xf numFmtId="0" fontId="42" fillId="30" borderId="1" xfId="0" applyFont="1" applyFill="1" applyBorder="1" applyAlignment="1">
      <alignment horizontal="left" wrapText="1"/>
    </xf>
    <xf numFmtId="4" fontId="42" fillId="30" borderId="1" xfId="0" applyNumberFormat="1" applyFont="1" applyFill="1" applyBorder="1"/>
    <xf numFmtId="0" fontId="42" fillId="30" borderId="1" xfId="0" applyFont="1" applyFill="1" applyBorder="1" applyAlignment="1">
      <alignment horizontal="right" wrapText="1"/>
    </xf>
    <xf numFmtId="4" fontId="42" fillId="30" borderId="1" xfId="0" applyNumberFormat="1" applyFont="1" applyFill="1" applyBorder="1" applyAlignment="1">
      <alignment wrapText="1"/>
    </xf>
    <xf numFmtId="0" fontId="42" fillId="30" borderId="1" xfId="0" applyFont="1" applyFill="1" applyBorder="1" applyAlignment="1">
      <alignment wrapText="1"/>
    </xf>
    <xf numFmtId="0" fontId="20" fillId="30" borderId="1" xfId="0" applyFont="1" applyFill="1" applyBorder="1" applyAlignment="1">
      <alignment horizontal="left"/>
    </xf>
    <xf numFmtId="0" fontId="42" fillId="31" borderId="1" xfId="0" applyFont="1" applyFill="1" applyBorder="1"/>
    <xf numFmtId="0" fontId="42" fillId="31" borderId="1" xfId="0" applyFont="1" applyFill="1" applyBorder="1" applyAlignment="1">
      <alignment horizontal="left" wrapText="1"/>
    </xf>
    <xf numFmtId="4" fontId="42" fillId="31" borderId="1" xfId="0" applyNumberFormat="1" applyFont="1" applyFill="1" applyBorder="1"/>
    <xf numFmtId="0" fontId="42" fillId="31" borderId="1" xfId="0" applyFont="1" applyFill="1" applyBorder="1" applyAlignment="1">
      <alignment horizontal="right" wrapText="1"/>
    </xf>
    <xf numFmtId="4" fontId="42" fillId="31" borderId="1" xfId="0" applyNumberFormat="1" applyFont="1" applyFill="1" applyBorder="1" applyAlignment="1">
      <alignment wrapText="1"/>
    </xf>
    <xf numFmtId="0" fontId="42" fillId="31" borderId="1" xfId="0" applyFont="1" applyFill="1" applyBorder="1" applyAlignment="1">
      <alignment wrapText="1"/>
    </xf>
    <xf numFmtId="0" fontId="20" fillId="31" borderId="1" xfId="0" applyFont="1" applyFill="1" applyBorder="1" applyAlignment="1">
      <alignment horizontal="left"/>
    </xf>
    <xf numFmtId="0" fontId="71" fillId="0" borderId="1" xfId="0" applyFont="1" applyBorder="1" applyAlignment="1">
      <alignment vertical="center" wrapText="1"/>
    </xf>
    <xf numFmtId="0" fontId="20" fillId="29" borderId="1" xfId="0" applyFont="1" applyFill="1" applyBorder="1" applyAlignment="1">
      <alignment wrapText="1"/>
    </xf>
    <xf numFmtId="0" fontId="22" fillId="32" borderId="1" xfId="0" applyFont="1" applyFill="1" applyBorder="1"/>
    <xf numFmtId="0" fontId="22" fillId="28" borderId="1" xfId="0" applyFont="1" applyFill="1" applyBorder="1" applyAlignment="1">
      <alignment horizontal="left" wrapText="1"/>
    </xf>
    <xf numFmtId="0" fontId="42" fillId="28" borderId="1" xfId="0" applyFont="1" applyFill="1" applyBorder="1" applyAlignment="1">
      <alignment horizontal="left" wrapText="1"/>
    </xf>
    <xf numFmtId="4" fontId="42" fillId="28" borderId="1" xfId="0" applyNumberFormat="1" applyFont="1" applyFill="1" applyBorder="1"/>
    <xf numFmtId="0" fontId="42" fillId="28" borderId="1" xfId="0" applyFont="1" applyFill="1" applyBorder="1"/>
    <xf numFmtId="0" fontId="42" fillId="28" borderId="1" xfId="0" applyFont="1" applyFill="1" applyBorder="1" applyAlignment="1">
      <alignment horizontal="right" wrapText="1"/>
    </xf>
    <xf numFmtId="4" fontId="42" fillId="28" borderId="1" xfId="0" applyNumberFormat="1" applyFont="1" applyFill="1" applyBorder="1" applyAlignment="1">
      <alignment wrapText="1"/>
    </xf>
    <xf numFmtId="0" fontId="42" fillId="28" borderId="1" xfId="0" applyFont="1" applyFill="1" applyBorder="1" applyAlignment="1">
      <alignment wrapText="1"/>
    </xf>
    <xf numFmtId="0" fontId="20" fillId="28" borderId="1" xfId="0" applyFont="1" applyFill="1" applyBorder="1" applyAlignment="1">
      <alignment horizontal="left"/>
    </xf>
    <xf numFmtId="0" fontId="22" fillId="0" borderId="1" xfId="0" applyFont="1" applyBorder="1" applyAlignment="1">
      <alignment horizontal="left" wrapText="1"/>
    </xf>
    <xf numFmtId="0" fontId="42" fillId="0" borderId="1" xfId="0" applyFont="1" applyBorder="1" applyAlignment="1">
      <alignment horizontal="center" wrapText="1"/>
    </xf>
    <xf numFmtId="4" fontId="42" fillId="0" borderId="1" xfId="0" applyNumberFormat="1" applyFont="1" applyBorder="1"/>
    <xf numFmtId="0" fontId="42" fillId="0" borderId="1" xfId="0" applyFont="1" applyBorder="1"/>
    <xf numFmtId="0" fontId="42" fillId="0" borderId="1" xfId="0" applyFont="1" applyBorder="1" applyAlignment="1">
      <alignment horizontal="right" wrapText="1"/>
    </xf>
    <xf numFmtId="4" fontId="42" fillId="0" borderId="1" xfId="0" applyNumberFormat="1" applyFont="1" applyBorder="1" applyAlignment="1">
      <alignment wrapText="1"/>
    </xf>
    <xf numFmtId="4" fontId="20" fillId="0" borderId="1" xfId="0" applyNumberFormat="1" applyFont="1" applyBorder="1" applyAlignment="1">
      <alignment wrapText="1"/>
    </xf>
    <xf numFmtId="0" fontId="20" fillId="0" borderId="1" xfId="0" applyFont="1" applyBorder="1" applyAlignment="1">
      <alignment horizontal="right" wrapText="1"/>
    </xf>
    <xf numFmtId="0" fontId="20" fillId="0" borderId="1" xfId="0" applyFont="1" applyBorder="1" applyAlignment="1">
      <alignment horizontal="center" wrapText="1"/>
    </xf>
    <xf numFmtId="0" fontId="20" fillId="0" borderId="1" xfId="0" applyFont="1" applyBorder="1" applyAlignment="1">
      <alignment horizontal="left" wrapText="1"/>
    </xf>
    <xf numFmtId="0" fontId="22" fillId="32" borderId="1" xfId="0" applyFont="1" applyFill="1" applyBorder="1" applyAlignment="1">
      <alignment horizontal="left" wrapText="1"/>
    </xf>
    <xf numFmtId="0" fontId="42" fillId="32" borderId="1" xfId="0" applyFont="1" applyFill="1" applyBorder="1" applyAlignment="1">
      <alignment horizontal="left" wrapText="1"/>
    </xf>
    <xf numFmtId="4" fontId="42" fillId="32" borderId="1" xfId="0" applyNumberFormat="1" applyFont="1" applyFill="1" applyBorder="1"/>
    <xf numFmtId="0" fontId="42" fillId="32" borderId="1" xfId="0" applyFont="1" applyFill="1" applyBorder="1"/>
    <xf numFmtId="0" fontId="42" fillId="32" borderId="1" xfId="0" applyFont="1" applyFill="1" applyBorder="1" applyAlignment="1">
      <alignment horizontal="right" wrapText="1"/>
    </xf>
    <xf numFmtId="0" fontId="42" fillId="32" borderId="1" xfId="0" applyFont="1" applyFill="1" applyBorder="1" applyAlignment="1">
      <alignment wrapText="1"/>
    </xf>
    <xf numFmtId="0" fontId="22" fillId="2" borderId="1" xfId="0" applyFont="1" applyFill="1" applyBorder="1"/>
    <xf numFmtId="0" fontId="22" fillId="2" borderId="1" xfId="0" applyFont="1" applyFill="1" applyBorder="1" applyAlignment="1">
      <alignment horizontal="left" wrapText="1"/>
    </xf>
    <xf numFmtId="0" fontId="42" fillId="2" borderId="1" xfId="0" applyFont="1" applyFill="1" applyBorder="1" applyAlignment="1">
      <alignment horizontal="left" wrapText="1"/>
    </xf>
    <xf numFmtId="4" fontId="42" fillId="2" borderId="1" xfId="0" applyNumberFormat="1" applyFont="1" applyFill="1" applyBorder="1"/>
    <xf numFmtId="0" fontId="42" fillId="2" borderId="1" xfId="0" applyFont="1" applyFill="1" applyBorder="1"/>
    <xf numFmtId="0" fontId="42" fillId="2" borderId="1" xfId="0" applyFont="1" applyFill="1" applyBorder="1" applyAlignment="1">
      <alignment horizontal="right" wrapText="1"/>
    </xf>
    <xf numFmtId="0" fontId="42" fillId="2" borderId="1" xfId="0" applyFont="1" applyFill="1" applyBorder="1" applyAlignment="1">
      <alignment wrapText="1"/>
    </xf>
    <xf numFmtId="43" fontId="20" fillId="0" borderId="1" xfId="2" applyFont="1" applyFill="1" applyBorder="1" applyAlignment="1">
      <alignment horizontal="left" wrapText="1"/>
    </xf>
    <xf numFmtId="4" fontId="20" fillId="0" borderId="1" xfId="0" applyNumberFormat="1" applyFont="1" applyBorder="1" applyAlignment="1">
      <alignment horizontal="left" wrapText="1"/>
    </xf>
    <xf numFmtId="0" fontId="22" fillId="32" borderId="1" xfId="0" applyFont="1" applyFill="1" applyBorder="1" applyAlignment="1">
      <alignment horizontal="left" vertical="center" wrapText="1"/>
    </xf>
    <xf numFmtId="0" fontId="42" fillId="32" borderId="1" xfId="0" applyFont="1" applyFill="1" applyBorder="1" applyAlignment="1">
      <alignment horizontal="right"/>
    </xf>
    <xf numFmtId="0" fontId="42" fillId="0" borderId="1" xfId="0" applyFont="1" applyBorder="1" applyAlignment="1">
      <alignment horizontal="left" vertical="center" wrapText="1"/>
    </xf>
    <xf numFmtId="0" fontId="42" fillId="0" borderId="1" xfId="0" applyFont="1" applyBorder="1" applyAlignment="1">
      <alignment horizontal="left" wrapText="1"/>
    </xf>
    <xf numFmtId="0" fontId="42" fillId="0" borderId="1" xfId="0" applyFont="1" applyBorder="1" applyAlignment="1">
      <alignment horizontal="right"/>
    </xf>
    <xf numFmtId="4" fontId="20" fillId="0" borderId="1" xfId="0" applyNumberFormat="1" applyFont="1" applyBorder="1" applyAlignment="1">
      <alignment horizontal="right" wrapText="1"/>
    </xf>
    <xf numFmtId="14" fontId="20" fillId="0" borderId="1" xfId="0" applyNumberFormat="1" applyFont="1" applyBorder="1" applyAlignment="1">
      <alignment horizontal="right" wrapText="1"/>
    </xf>
    <xf numFmtId="4" fontId="20" fillId="0" borderId="1" xfId="0" applyNumberFormat="1" applyFont="1" applyBorder="1"/>
    <xf numFmtId="14" fontId="20" fillId="0" borderId="1" xfId="0" applyNumberFormat="1" applyFont="1" applyBorder="1" applyAlignment="1">
      <alignment horizontal="left"/>
    </xf>
    <xf numFmtId="0" fontId="22" fillId="28" borderId="1" xfId="0" applyFont="1" applyFill="1" applyBorder="1"/>
    <xf numFmtId="0" fontId="22" fillId="28" borderId="1" xfId="0" applyFont="1" applyFill="1" applyBorder="1" applyAlignment="1">
      <alignment horizontal="left"/>
    </xf>
    <xf numFmtId="4" fontId="42" fillId="28" borderId="1" xfId="0" applyNumberFormat="1" applyFont="1" applyFill="1" applyBorder="1" applyAlignment="1">
      <alignment horizontal="right" wrapText="1"/>
    </xf>
    <xf numFmtId="49" fontId="42" fillId="0" borderId="1" xfId="0" applyNumberFormat="1" applyFont="1" applyBorder="1"/>
    <xf numFmtId="4" fontId="42" fillId="0" borderId="1" xfId="0" applyNumberFormat="1" applyFont="1" applyBorder="1" applyAlignment="1">
      <alignment horizontal="right" wrapText="1"/>
    </xf>
    <xf numFmtId="43" fontId="20" fillId="0" borderId="1" xfId="2" applyFont="1" applyBorder="1"/>
    <xf numFmtId="170" fontId="22" fillId="0" borderId="1" xfId="0" applyNumberFormat="1" applyFont="1" applyBorder="1"/>
    <xf numFmtId="4" fontId="22" fillId="0" borderId="1" xfId="0" applyNumberFormat="1" applyFont="1" applyBorder="1" applyAlignment="1">
      <alignment horizontal="right" wrapText="1"/>
    </xf>
    <xf numFmtId="0" fontId="128" fillId="32" borderId="1" xfId="0" applyFont="1" applyFill="1" applyBorder="1"/>
    <xf numFmtId="0" fontId="129" fillId="32" borderId="1" xfId="0" applyFont="1" applyFill="1" applyBorder="1" applyAlignment="1">
      <alignment horizontal="left" wrapText="1"/>
    </xf>
    <xf numFmtId="4" fontId="42" fillId="32" borderId="1" xfId="0" applyNumberFormat="1" applyFont="1" applyFill="1" applyBorder="1" applyAlignment="1">
      <alignment horizontal="right" wrapText="1"/>
    </xf>
    <xf numFmtId="0" fontId="20" fillId="32" borderId="1" xfId="0" applyFont="1" applyFill="1" applyBorder="1" applyAlignment="1">
      <alignment horizontal="left"/>
    </xf>
    <xf numFmtId="0" fontId="129" fillId="0" borderId="1" xfId="0" applyFont="1" applyBorder="1" applyAlignment="1">
      <alignment horizontal="left" wrapText="1"/>
    </xf>
    <xf numFmtId="0" fontId="22" fillId="0" borderId="49" xfId="0" applyFont="1" applyBorder="1"/>
    <xf numFmtId="43" fontId="22" fillId="0" borderId="49" xfId="2" applyFont="1" applyFill="1" applyBorder="1"/>
    <xf numFmtId="171" fontId="22" fillId="0" borderId="50" xfId="0" applyNumberFormat="1" applyFont="1" applyBorder="1"/>
    <xf numFmtId="170" fontId="22" fillId="0" borderId="49" xfId="0" applyNumberFormat="1" applyFont="1" applyBorder="1"/>
    <xf numFmtId="2" fontId="22" fillId="0" borderId="49" xfId="0" applyNumberFormat="1" applyFont="1" applyBorder="1"/>
    <xf numFmtId="43" fontId="22" fillId="0" borderId="51" xfId="2" applyFont="1" applyFill="1" applyBorder="1"/>
    <xf numFmtId="0" fontId="20" fillId="0" borderId="8" xfId="0" applyFont="1" applyBorder="1" applyAlignment="1">
      <alignment horizontal="left"/>
    </xf>
    <xf numFmtId="43" fontId="22" fillId="0" borderId="52" xfId="2" applyFont="1" applyFill="1" applyBorder="1"/>
    <xf numFmtId="0" fontId="20" fillId="0" borderId="8" xfId="0" applyFont="1" applyBorder="1" applyAlignment="1">
      <alignment horizontal="left" wrapText="1"/>
    </xf>
    <xf numFmtId="0" fontId="22" fillId="0" borderId="49" xfId="0" applyFont="1" applyBorder="1" applyAlignment="1">
      <alignment wrapText="1"/>
    </xf>
    <xf numFmtId="0" fontId="22" fillId="0" borderId="50" xfId="0" applyFont="1" applyBorder="1"/>
    <xf numFmtId="43" fontId="22" fillId="0" borderId="50" xfId="2" applyFont="1" applyFill="1" applyBorder="1"/>
    <xf numFmtId="170" fontId="22" fillId="0" borderId="50" xfId="0" applyNumberFormat="1" applyFont="1" applyBorder="1"/>
    <xf numFmtId="2" fontId="22" fillId="0" borderId="50" xfId="0" applyNumberFormat="1" applyFont="1" applyBorder="1"/>
    <xf numFmtId="0" fontId="128" fillId="0" borderId="1" xfId="0" applyFont="1" applyBorder="1"/>
    <xf numFmtId="14" fontId="22" fillId="0" borderId="1" xfId="0" applyNumberFormat="1" applyFont="1" applyBorder="1" applyAlignment="1">
      <alignment horizontal="right" wrapText="1"/>
    </xf>
    <xf numFmtId="0" fontId="20" fillId="29" borderId="8" xfId="0" applyFont="1" applyFill="1" applyBorder="1"/>
    <xf numFmtId="0" fontId="20" fillId="29" borderId="8" xfId="0" applyFont="1" applyFill="1" applyBorder="1" applyAlignment="1">
      <alignment horizontal="left" wrapText="1"/>
    </xf>
    <xf numFmtId="49" fontId="22" fillId="0" borderId="1" xfId="0" applyNumberFormat="1" applyFont="1" applyBorder="1"/>
    <xf numFmtId="171" fontId="22" fillId="0" borderId="1" xfId="0" applyNumberFormat="1" applyFont="1" applyBorder="1"/>
    <xf numFmtId="0" fontId="130" fillId="0" borderId="1" xfId="0" applyFont="1" applyBorder="1" applyAlignment="1">
      <alignment horizontal="left" wrapText="1"/>
    </xf>
    <xf numFmtId="0" fontId="131" fillId="0" borderId="1" xfId="0" applyFont="1" applyBorder="1" applyAlignment="1">
      <alignment horizontal="left"/>
    </xf>
    <xf numFmtId="0" fontId="20" fillId="0" borderId="53" xfId="0" applyFont="1" applyBorder="1" applyAlignment="1">
      <alignment horizontal="left"/>
    </xf>
    <xf numFmtId="0" fontId="20" fillId="0" borderId="53" xfId="0" applyFont="1" applyBorder="1" applyAlignment="1">
      <alignment horizontal="left" wrapText="1"/>
    </xf>
    <xf numFmtId="0" fontId="20" fillId="29" borderId="31" xfId="0" applyFont="1" applyFill="1" applyBorder="1"/>
    <xf numFmtId="0" fontId="20" fillId="29" borderId="31" xfId="0" applyFont="1" applyFill="1" applyBorder="1" applyAlignment="1">
      <alignment horizontal="left" wrapText="1"/>
    </xf>
    <xf numFmtId="4" fontId="22" fillId="0" borderId="33" xfId="0" applyNumberFormat="1" applyFont="1" applyBorder="1" applyAlignment="1">
      <alignment horizontal="right" wrapText="1"/>
    </xf>
    <xf numFmtId="4" fontId="22" fillId="0" borderId="37" xfId="0" applyNumberFormat="1" applyFont="1" applyBorder="1" applyAlignment="1">
      <alignment horizontal="right" wrapText="1"/>
    </xf>
    <xf numFmtId="0" fontId="22" fillId="0" borderId="8" xfId="0" applyFont="1" applyBorder="1" applyAlignment="1">
      <alignment horizontal="left"/>
    </xf>
    <xf numFmtId="0" fontId="22" fillId="0" borderId="8" xfId="0" applyFont="1" applyBorder="1" applyAlignment="1">
      <alignment horizontal="left" wrapText="1"/>
    </xf>
    <xf numFmtId="0" fontId="20" fillId="0" borderId="31" xfId="0" applyFont="1" applyBorder="1" applyAlignment="1">
      <alignment horizontal="left"/>
    </xf>
    <xf numFmtId="0" fontId="20" fillId="0" borderId="31" xfId="0" applyFont="1" applyBorder="1" applyAlignment="1">
      <alignment horizontal="left" vertical="center" wrapText="1"/>
    </xf>
    <xf numFmtId="14" fontId="20" fillId="0" borderId="1" xfId="0" applyNumberFormat="1" applyFont="1" applyBorder="1" applyAlignment="1">
      <alignment horizontal="right"/>
    </xf>
    <xf numFmtId="0" fontId="129" fillId="0" borderId="8" xfId="0" applyFont="1" applyBorder="1" applyAlignment="1">
      <alignment horizontal="left" wrapText="1"/>
    </xf>
    <xf numFmtId="4" fontId="22" fillId="0" borderId="8" xfId="0" applyNumberFormat="1" applyFont="1" applyBorder="1" applyAlignment="1">
      <alignment horizontal="right" wrapText="1"/>
    </xf>
    <xf numFmtId="14" fontId="22" fillId="0" borderId="8" xfId="0" applyNumberFormat="1" applyFont="1" applyBorder="1" applyAlignment="1">
      <alignment horizontal="right" wrapText="1"/>
    </xf>
    <xf numFmtId="4" fontId="42" fillId="0" borderId="8" xfId="0" applyNumberFormat="1" applyFont="1" applyBorder="1" applyAlignment="1">
      <alignment horizontal="right" wrapText="1"/>
    </xf>
    <xf numFmtId="4" fontId="22" fillId="0" borderId="44" xfId="0" applyNumberFormat="1" applyFont="1" applyBorder="1" applyAlignment="1">
      <alignment horizontal="right" wrapText="1"/>
    </xf>
    <xf numFmtId="4" fontId="22" fillId="0" borderId="54" xfId="0" applyNumberFormat="1" applyFont="1" applyBorder="1" applyAlignment="1">
      <alignment horizontal="right" wrapText="1"/>
    </xf>
    <xf numFmtId="14" fontId="20" fillId="0" borderId="8" xfId="0" applyNumberFormat="1" applyFont="1" applyBorder="1" applyAlignment="1">
      <alignment horizontal="right"/>
    </xf>
    <xf numFmtId="49" fontId="22" fillId="0" borderId="8" xfId="0" applyNumberFormat="1" applyFont="1" applyBorder="1"/>
    <xf numFmtId="0" fontId="44" fillId="0" borderId="1" xfId="0" applyFont="1" applyBorder="1" applyAlignment="1">
      <alignment horizontal="right" wrapText="1"/>
    </xf>
    <xf numFmtId="0" fontId="70" fillId="0" borderId="1" xfId="0" applyFont="1" applyBorder="1" applyAlignment="1">
      <alignment horizontal="left"/>
    </xf>
    <xf numFmtId="0" fontId="42" fillId="0" borderId="8" xfId="0" applyFont="1" applyBorder="1" applyAlignment="1">
      <alignment horizontal="left" wrapText="1"/>
    </xf>
    <xf numFmtId="4" fontId="42" fillId="32" borderId="1" xfId="0" applyNumberFormat="1" applyFont="1" applyFill="1" applyBorder="1" applyAlignment="1">
      <alignment horizontal="right"/>
    </xf>
    <xf numFmtId="0" fontId="22" fillId="32" borderId="1" xfId="0" applyFont="1" applyFill="1" applyBorder="1" applyAlignment="1">
      <alignment horizontal="right"/>
    </xf>
    <xf numFmtId="0" fontId="22" fillId="32" borderId="1" xfId="0" applyFont="1" applyFill="1" applyBorder="1" applyAlignment="1">
      <alignment horizontal="left"/>
    </xf>
    <xf numFmtId="0" fontId="10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132" fillId="0" borderId="1" xfId="0" applyFont="1" applyBorder="1" applyAlignment="1">
      <alignment vertical="center" wrapText="1"/>
    </xf>
    <xf numFmtId="0" fontId="104" fillId="0" borderId="1" xfId="0" applyFont="1" applyBorder="1"/>
    <xf numFmtId="0" fontId="104" fillId="0" borderId="1" xfId="0" applyFont="1" applyBorder="1" applyAlignment="1">
      <alignment horizontal="right"/>
    </xf>
    <xf numFmtId="43" fontId="104" fillId="0" borderId="1" xfId="0" applyNumberFormat="1" applyFont="1" applyBorder="1"/>
    <xf numFmtId="0" fontId="104" fillId="0" borderId="1" xfId="0" applyFont="1" applyBorder="1" applyAlignment="1">
      <alignment wrapText="1"/>
    </xf>
    <xf numFmtId="0" fontId="133" fillId="0" borderId="1" xfId="0" applyFont="1" applyBorder="1" applyAlignment="1">
      <alignment horizontal="left" vertical="center"/>
    </xf>
    <xf numFmtId="0" fontId="104" fillId="0" borderId="1" xfId="0" applyFont="1" applyBorder="1" applyAlignment="1">
      <alignment vertical="center" wrapText="1"/>
    </xf>
    <xf numFmtId="0" fontId="132" fillId="0" borderId="1" xfId="0" applyFont="1" applyBorder="1"/>
    <xf numFmtId="0" fontId="132" fillId="0" borderId="1" xfId="0" applyFont="1" applyBorder="1" applyAlignment="1">
      <alignment vertical="center"/>
    </xf>
    <xf numFmtId="0" fontId="132" fillId="0" borderId="1" xfId="0" applyFont="1" applyBorder="1" applyAlignment="1">
      <alignment horizontal="right" vertical="center" wrapText="1"/>
    </xf>
    <xf numFmtId="0" fontId="134" fillId="0" borderId="1" xfId="0" applyFont="1" applyBorder="1" applyAlignment="1">
      <alignment wrapText="1"/>
    </xf>
    <xf numFmtId="0" fontId="129" fillId="0" borderId="1" xfId="0" applyFont="1" applyBorder="1"/>
    <xf numFmtId="0" fontId="135" fillId="0" borderId="1" xfId="0" applyFont="1" applyBorder="1" applyAlignment="1">
      <alignment horizontal="left"/>
    </xf>
    <xf numFmtId="0" fontId="104" fillId="0" borderId="1" xfId="0" applyFont="1" applyBorder="1" applyAlignment="1">
      <alignment horizontal="center" vertical="center" wrapText="1"/>
    </xf>
    <xf numFmtId="0" fontId="132" fillId="0" borderId="1" xfId="0" applyFont="1" applyBorder="1" applyAlignment="1">
      <alignment horizontal="center" wrapText="1"/>
    </xf>
    <xf numFmtId="0" fontId="135" fillId="0" borderId="1" xfId="0" applyFont="1" applyBorder="1" applyAlignment="1">
      <alignment horizontal="right"/>
    </xf>
    <xf numFmtId="0" fontId="135" fillId="0" borderId="1" xfId="0" applyFont="1" applyBorder="1"/>
    <xf numFmtId="0" fontId="132" fillId="0" borderId="1" xfId="0" applyFont="1" applyBorder="1" applyAlignment="1">
      <alignment horizontal="center"/>
    </xf>
    <xf numFmtId="0" fontId="26" fillId="0" borderId="1" xfId="0" applyFont="1" applyBorder="1"/>
    <xf numFmtId="0" fontId="0" fillId="0" borderId="1" xfId="0" applyBorder="1"/>
    <xf numFmtId="4" fontId="135" fillId="0" borderId="1" xfId="0" applyNumberFormat="1" applyFont="1" applyBorder="1"/>
    <xf numFmtId="0" fontId="136" fillId="0" borderId="0" xfId="0" applyFont="1" applyAlignment="1">
      <alignment horizontal="center" vertical="center"/>
    </xf>
    <xf numFmtId="172" fontId="137" fillId="0" borderId="0" xfId="0" applyNumberFormat="1" applyFont="1" applyAlignment="1">
      <alignment horizontal="left"/>
    </xf>
    <xf numFmtId="0" fontId="137" fillId="0" borderId="0" xfId="0" applyFont="1" applyAlignment="1">
      <alignment vertical="center"/>
    </xf>
    <xf numFmtId="14" fontId="137" fillId="0" borderId="0" xfId="0" applyNumberFormat="1" applyFont="1" applyAlignment="1">
      <alignment horizontal="left"/>
    </xf>
    <xf numFmtId="0" fontId="138" fillId="0" borderId="0" xfId="0" applyFont="1"/>
    <xf numFmtId="0" fontId="136" fillId="0" borderId="0" xfId="0" applyFont="1" applyAlignment="1">
      <alignment vertical="center"/>
    </xf>
    <xf numFmtId="0" fontId="139" fillId="0" borderId="0" xfId="0" applyFont="1" applyAlignment="1">
      <alignment vertical="center" wrapText="1"/>
    </xf>
    <xf numFmtId="4" fontId="136" fillId="0" borderId="0" xfId="0" applyNumberFormat="1" applyFont="1" applyAlignment="1">
      <alignment horizontal="right"/>
    </xf>
    <xf numFmtId="4" fontId="139" fillId="0" borderId="0" xfId="0" applyNumberFormat="1" applyFont="1" applyAlignment="1">
      <alignment vertical="center" wrapText="1"/>
    </xf>
    <xf numFmtId="0" fontId="138" fillId="0" borderId="0" xfId="0" applyFont="1" applyAlignment="1">
      <alignment wrapText="1"/>
    </xf>
    <xf numFmtId="0" fontId="138" fillId="0" borderId="0" xfId="0" applyFont="1" applyAlignment="1">
      <alignment horizontal="left"/>
    </xf>
    <xf numFmtId="4" fontId="137" fillId="0" borderId="0" xfId="0" applyNumberFormat="1" applyFont="1"/>
    <xf numFmtId="0" fontId="137" fillId="0" borderId="0" xfId="0" applyFont="1" applyAlignment="1">
      <alignment horizontal="left" wrapText="1"/>
    </xf>
    <xf numFmtId="4" fontId="139" fillId="0" borderId="0" xfId="0" applyNumberFormat="1" applyFont="1" applyAlignment="1">
      <alignment horizontal="left" vertical="center" wrapText="1"/>
    </xf>
    <xf numFmtId="0" fontId="139" fillId="0" borderId="0" xfId="0" applyFont="1" applyAlignment="1">
      <alignment vertical="center"/>
    </xf>
    <xf numFmtId="4" fontId="136" fillId="0" borderId="0" xfId="0" applyNumberFormat="1" applyFont="1" applyAlignment="1">
      <alignment horizontal="right" vertical="center"/>
    </xf>
    <xf numFmtId="4" fontId="139" fillId="0" borderId="0" xfId="0" applyNumberFormat="1" applyFont="1" applyAlignment="1">
      <alignment horizontal="left" wrapText="1"/>
    </xf>
    <xf numFmtId="4" fontId="0" fillId="0" borderId="0" xfId="0" applyNumberFormat="1"/>
    <xf numFmtId="0" fontId="137" fillId="0" borderId="0" xfId="0" applyFont="1"/>
    <xf numFmtId="0" fontId="137" fillId="0" borderId="0" xfId="0" applyFont="1" applyAlignment="1">
      <alignment wrapText="1"/>
    </xf>
    <xf numFmtId="0" fontId="137" fillId="0" borderId="0" xfId="0" applyFont="1" applyAlignment="1">
      <alignment horizontal="center"/>
    </xf>
    <xf numFmtId="0" fontId="137" fillId="0" borderId="0" xfId="0" applyFont="1" applyAlignment="1">
      <alignment horizontal="center" wrapText="1"/>
    </xf>
    <xf numFmtId="0" fontId="137" fillId="0" borderId="0" xfId="0" applyFont="1" applyAlignment="1">
      <alignment vertical="center" wrapText="1"/>
    </xf>
    <xf numFmtId="0" fontId="39" fillId="0" borderId="0" xfId="7" applyFont="1" applyAlignment="1">
      <alignment horizontal="center"/>
    </xf>
    <xf numFmtId="0" fontId="25" fillId="0" borderId="0" xfId="0" applyFont="1" applyAlignment="1">
      <alignment horizontal="center"/>
    </xf>
    <xf numFmtId="0" fontId="39" fillId="0" borderId="0" xfId="7" applyFont="1" applyAlignment="1">
      <alignment horizontal="center" wrapText="1"/>
    </xf>
    <xf numFmtId="49" fontId="39" fillId="0" borderId="4" xfId="7" applyNumberFormat="1" applyFont="1" applyBorder="1" applyAlignment="1" applyProtection="1">
      <alignment horizontal="center" wrapText="1"/>
      <protection locked="0"/>
    </xf>
    <xf numFmtId="43" fontId="39" fillId="0" borderId="0" xfId="0" applyNumberFormat="1" applyFont="1" applyAlignment="1">
      <alignment horizontal="center"/>
    </xf>
    <xf numFmtId="49" fontId="79" fillId="0" borderId="1" xfId="0" applyNumberFormat="1" applyFont="1" applyBorder="1" applyAlignment="1">
      <alignment horizontal="center"/>
    </xf>
    <xf numFmtId="0" fontId="72" fillId="25" borderId="1" xfId="0" applyFont="1" applyFill="1" applyBorder="1" applyAlignment="1">
      <alignment horizontal="center"/>
    </xf>
    <xf numFmtId="0" fontId="72" fillId="0" borderId="0" xfId="0" applyFont="1" applyAlignment="1">
      <alignment horizontal="center"/>
    </xf>
    <xf numFmtId="49" fontId="79" fillId="0" borderId="0" xfId="0" applyNumberFormat="1" applyFont="1" applyAlignment="1">
      <alignment horizontal="left"/>
    </xf>
    <xf numFmtId="43" fontId="44" fillId="0" borderId="0" xfId="2" applyFont="1" applyFill="1" applyBorder="1" applyAlignment="1">
      <alignment horizontal="center"/>
    </xf>
    <xf numFmtId="49" fontId="79" fillId="0" borderId="8" xfId="0" applyNumberFormat="1" applyFont="1" applyBorder="1" applyAlignment="1">
      <alignment horizontal="center"/>
    </xf>
    <xf numFmtId="0" fontId="140" fillId="0" borderId="1" xfId="0" applyFont="1" applyBorder="1" applyAlignment="1">
      <alignment horizontal="center" wrapText="1"/>
    </xf>
    <xf numFmtId="0" fontId="44" fillId="0" borderId="0" xfId="0" applyFont="1"/>
    <xf numFmtId="0" fontId="44" fillId="0" borderId="1" xfId="0" applyFont="1" applyBorder="1" applyAlignment="1">
      <alignment horizontal="center"/>
    </xf>
    <xf numFmtId="0" fontId="72" fillId="0" borderId="1" xfId="0" applyFont="1" applyBorder="1" applyAlignment="1">
      <alignment horizontal="center"/>
    </xf>
    <xf numFmtId="0" fontId="44" fillId="0" borderId="1" xfId="2" applyNumberFormat="1" applyFont="1" applyFill="1" applyBorder="1" applyAlignment="1">
      <alignment horizontal="center"/>
    </xf>
    <xf numFmtId="43" fontId="20" fillId="0" borderId="31" xfId="2" applyFont="1" applyFill="1" applyBorder="1"/>
    <xf numFmtId="0" fontId="44" fillId="25" borderId="1" xfId="2" applyNumberFormat="1" applyFont="1" applyFill="1" applyBorder="1" applyAlignment="1">
      <alignment horizontal="center"/>
    </xf>
    <xf numFmtId="0" fontId="20" fillId="0" borderId="1" xfId="2" applyNumberFormat="1" applyFont="1" applyFill="1" applyBorder="1" applyAlignment="1">
      <alignment horizontal="center"/>
    </xf>
    <xf numFmtId="43" fontId="20" fillId="0" borderId="8" xfId="2" applyFont="1" applyFill="1" applyBorder="1"/>
    <xf numFmtId="49" fontId="79" fillId="25" borderId="1" xfId="0" applyNumberFormat="1" applyFont="1" applyFill="1" applyBorder="1" applyAlignment="1">
      <alignment horizontal="center"/>
    </xf>
    <xf numFmtId="0" fontId="75" fillId="0" borderId="1" xfId="0" applyFont="1" applyBorder="1" applyAlignment="1">
      <alignment horizontal="center"/>
    </xf>
    <xf numFmtId="0" fontId="70" fillId="0" borderId="1" xfId="0" applyFont="1" applyBorder="1" applyAlignment="1">
      <alignment horizontal="center"/>
    </xf>
    <xf numFmtId="49" fontId="79" fillId="0" borderId="32" xfId="0" applyNumberFormat="1" applyFont="1" applyBorder="1" applyAlignment="1">
      <alignment horizontal="center"/>
    </xf>
    <xf numFmtId="0" fontId="44" fillId="25" borderId="1" xfId="0" applyFont="1" applyFill="1" applyBorder="1" applyAlignment="1">
      <alignment horizontal="center" vertical="top"/>
    </xf>
    <xf numFmtId="49" fontId="76" fillId="25" borderId="1" xfId="0" applyNumberFormat="1" applyFont="1" applyFill="1" applyBorder="1" applyAlignment="1">
      <alignment horizontal="center"/>
    </xf>
    <xf numFmtId="49" fontId="76" fillId="0" borderId="0" xfId="0" applyNumberFormat="1" applyFont="1" applyAlignment="1">
      <alignment horizontal="center"/>
    </xf>
    <xf numFmtId="43" fontId="44" fillId="0" borderId="0" xfId="2" applyFont="1" applyFill="1" applyAlignment="1"/>
    <xf numFmtId="0" fontId="39" fillId="0" borderId="0" xfId="7" applyFont="1" applyAlignment="1">
      <alignment horizontal="left" wrapText="1"/>
    </xf>
    <xf numFmtId="43" fontId="39" fillId="0" borderId="0" xfId="10" applyFont="1" applyFill="1" applyAlignment="1">
      <alignment horizontal="center" wrapText="1"/>
    </xf>
    <xf numFmtId="0" fontId="25" fillId="0" borderId="3" xfId="0" applyFont="1" applyBorder="1"/>
    <xf numFmtId="43" fontId="25" fillId="0" borderId="0" xfId="2" applyFont="1" applyBorder="1"/>
    <xf numFmtId="0" fontId="87" fillId="0" borderId="0" xfId="7" applyFont="1" applyAlignment="1">
      <alignment horizontal="left" vertical="center" wrapText="1"/>
    </xf>
    <xf numFmtId="43" fontId="18" fillId="0" borderId="0" xfId="2" applyFont="1" applyFill="1" applyBorder="1" applyAlignment="1">
      <alignment horizontal="right" vertical="center"/>
    </xf>
    <xf numFmtId="0" fontId="141" fillId="0" borderId="0" xfId="7" applyFont="1" applyAlignment="1">
      <alignment vertical="center"/>
    </xf>
    <xf numFmtId="0" fontId="39" fillId="0" borderId="0" xfId="0" applyFont="1"/>
    <xf numFmtId="43" fontId="78" fillId="0" borderId="0" xfId="2" applyFont="1" applyFill="1" applyAlignment="1"/>
    <xf numFmtId="0" fontId="39" fillId="26" borderId="2" xfId="0" applyFont="1" applyFill="1" applyBorder="1" applyAlignment="1">
      <alignment wrapText="1"/>
    </xf>
    <xf numFmtId="43" fontId="39" fillId="26" borderId="2" xfId="2" applyFont="1" applyFill="1" applyBorder="1" applyAlignment="1">
      <alignment wrapText="1"/>
    </xf>
    <xf numFmtId="0" fontId="39" fillId="27" borderId="2" xfId="0" applyFont="1" applyFill="1" applyBorder="1" applyAlignment="1">
      <alignment wrapText="1"/>
    </xf>
    <xf numFmtId="43" fontId="39" fillId="27" borderId="1" xfId="2" applyFont="1" applyFill="1" applyBorder="1" applyAlignment="1">
      <alignment wrapText="1"/>
    </xf>
    <xf numFmtId="43" fontId="44" fillId="0" borderId="1" xfId="2" applyFont="1" applyFill="1" applyBorder="1" applyAlignment="1">
      <alignment wrapText="1"/>
    </xf>
    <xf numFmtId="43" fontId="76" fillId="0" borderId="1" xfId="144" applyFont="1" applyBorder="1" applyAlignment="1"/>
    <xf numFmtId="43" fontId="76" fillId="0" borderId="1" xfId="144" applyFont="1" applyFill="1" applyBorder="1" applyAlignment="1">
      <alignment vertical="center"/>
    </xf>
    <xf numFmtId="43" fontId="76" fillId="0" borderId="1" xfId="144" applyFont="1" applyFill="1" applyBorder="1" applyAlignment="1"/>
    <xf numFmtId="43" fontId="44" fillId="0" borderId="0" xfId="2" applyFont="1" applyAlignment="1"/>
    <xf numFmtId="43" fontId="76" fillId="0" borderId="1" xfId="2" applyFont="1" applyBorder="1" applyAlignment="1"/>
    <xf numFmtId="43" fontId="20" fillId="0" borderId="0" xfId="2" applyFont="1" applyAlignment="1"/>
    <xf numFmtId="43" fontId="76" fillId="0" borderId="32" xfId="144" applyFont="1" applyFill="1" applyBorder="1" applyAlignment="1"/>
    <xf numFmtId="43" fontId="76" fillId="0" borderId="8" xfId="144" applyFont="1" applyFill="1" applyBorder="1" applyAlignment="1">
      <alignment vertical="center"/>
    </xf>
    <xf numFmtId="0" fontId="20" fillId="0" borderId="32" xfId="0" applyFont="1" applyBorder="1"/>
    <xf numFmtId="43" fontId="20" fillId="25" borderId="32" xfId="2" applyFont="1" applyFill="1" applyBorder="1" applyAlignment="1"/>
    <xf numFmtId="43" fontId="25" fillId="0" borderId="0" xfId="10" applyFont="1" applyFill="1" applyBorder="1" applyAlignment="1"/>
    <xf numFmtId="49" fontId="44" fillId="0" borderId="0" xfId="0" applyNumberFormat="1" applyFont="1" applyProtection="1">
      <protection locked="0"/>
    </xf>
    <xf numFmtId="43" fontId="44" fillId="0" borderId="0" xfId="2" applyFont="1" applyFill="1" applyBorder="1" applyAlignment="1" applyProtection="1">
      <protection locked="0"/>
    </xf>
    <xf numFmtId="43" fontId="44" fillId="0" borderId="55" xfId="2" applyFont="1" applyFill="1" applyBorder="1" applyAlignment="1"/>
    <xf numFmtId="43" fontId="36" fillId="0" borderId="48" xfId="2" applyFont="1" applyFill="1" applyBorder="1" applyAlignment="1">
      <alignment horizontal="right"/>
    </xf>
    <xf numFmtId="43" fontId="25" fillId="0" borderId="3" xfId="2" applyFont="1" applyFill="1" applyBorder="1" applyAlignment="1">
      <alignment horizontal="right"/>
    </xf>
    <xf numFmtId="43" fontId="103" fillId="0" borderId="1" xfId="2" applyFont="1" applyFill="1" applyBorder="1"/>
    <xf numFmtId="49" fontId="25" fillId="0" borderId="0" xfId="7" applyNumberFormat="1" applyFont="1" applyAlignment="1" applyProtection="1">
      <alignment horizontal="center"/>
      <protection locked="0"/>
    </xf>
    <xf numFmtId="0" fontId="74" fillId="25" borderId="1" xfId="143" applyFont="1" applyFill="1" applyBorder="1" applyAlignment="1">
      <alignment horizontal="center" wrapText="1"/>
    </xf>
    <xf numFmtId="43" fontId="74" fillId="25" borderId="1" xfId="144" applyFont="1" applyFill="1" applyBorder="1" applyAlignment="1">
      <alignment horizontal="right"/>
    </xf>
    <xf numFmtId="0" fontId="36" fillId="0" borderId="0" xfId="7" applyFont="1" applyAlignment="1">
      <alignment horizontal="center"/>
    </xf>
    <xf numFmtId="0" fontId="91" fillId="0" borderId="0" xfId="7" applyFont="1" applyAlignment="1">
      <alignment vertical="center"/>
    </xf>
    <xf numFmtId="43" fontId="84" fillId="0" borderId="0" xfId="2" applyFont="1" applyFill="1" applyBorder="1" applyAlignment="1">
      <alignment horizontal="right" vertical="center"/>
    </xf>
    <xf numFmtId="43" fontId="83" fillId="0" borderId="0" xfId="2" applyFont="1" applyFill="1" applyBorder="1" applyAlignment="1">
      <alignment horizontal="right" vertical="center"/>
    </xf>
    <xf numFmtId="0" fontId="23" fillId="0" borderId="0" xfId="7" applyFont="1" applyAlignment="1">
      <alignment horizontal="center"/>
    </xf>
    <xf numFmtId="0" fontId="34" fillId="0" borderId="0" xfId="7" applyFont="1" applyAlignment="1">
      <alignment horizontal="center"/>
    </xf>
    <xf numFmtId="0" fontId="35" fillId="0" borderId="0" xfId="7" applyFont="1" applyAlignment="1">
      <alignment horizontal="center"/>
    </xf>
    <xf numFmtId="0" fontId="33" fillId="0" borderId="0" xfId="7" applyFont="1" applyAlignment="1">
      <alignment horizontal="center"/>
    </xf>
    <xf numFmtId="0" fontId="29" fillId="0" borderId="0" xfId="7" applyFont="1" applyAlignment="1">
      <alignment horizontal="center"/>
    </xf>
    <xf numFmtId="0" fontId="39" fillId="0" borderId="3" xfId="7" applyFont="1" applyBorder="1"/>
    <xf numFmtId="0" fontId="39" fillId="0" borderId="0" xfId="7" applyFont="1"/>
    <xf numFmtId="0" fontId="39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9" fontId="39" fillId="0" borderId="0" xfId="7" applyNumberFormat="1" applyFont="1" applyAlignment="1" applyProtection="1">
      <alignment horizontal="center" wrapText="1"/>
      <protection locked="0"/>
    </xf>
    <xf numFmtId="49" fontId="39" fillId="0" borderId="4" xfId="7" applyNumberFormat="1" applyFont="1" applyBorder="1" applyAlignment="1" applyProtection="1">
      <alignment horizontal="center" wrapText="1"/>
      <protection locked="0"/>
    </xf>
    <xf numFmtId="0" fontId="37" fillId="0" borderId="0" xfId="7" applyFont="1" applyAlignment="1">
      <alignment horizontal="center"/>
    </xf>
    <xf numFmtId="0" fontId="44" fillId="0" borderId="33" xfId="7" applyFont="1" applyBorder="1" applyAlignment="1">
      <alignment horizontal="left" wrapText="1"/>
    </xf>
    <xf numFmtId="0" fontId="44" fillId="0" borderId="42" xfId="7" applyFont="1" applyBorder="1" applyAlignment="1">
      <alignment horizontal="left" wrapText="1"/>
    </xf>
    <xf numFmtId="0" fontId="44" fillId="0" borderId="37" xfId="7" applyFont="1" applyBorder="1" applyAlignment="1">
      <alignment horizontal="left" wrapText="1"/>
    </xf>
    <xf numFmtId="43" fontId="24" fillId="0" borderId="3" xfId="2" applyFont="1" applyBorder="1" applyAlignment="1">
      <alignment horizontal="center"/>
    </xf>
    <xf numFmtId="0" fontId="77" fillId="0" borderId="0" xfId="7" applyFont="1" applyAlignment="1">
      <alignment horizontal="center"/>
    </xf>
    <xf numFmtId="0" fontId="77" fillId="0" borderId="0" xfId="7" applyFont="1" applyAlignment="1">
      <alignment horizontal="center" wrapText="1"/>
    </xf>
    <xf numFmtId="43" fontId="23" fillId="0" borderId="3" xfId="2" applyFont="1" applyBorder="1" applyAlignment="1" applyProtection="1">
      <alignment horizontal="center"/>
      <protection locked="0"/>
    </xf>
    <xf numFmtId="49" fontId="39" fillId="0" borderId="0" xfId="0" applyNumberFormat="1" applyFont="1" applyAlignment="1" applyProtection="1">
      <alignment horizontal="center"/>
      <protection locked="0"/>
    </xf>
    <xf numFmtId="49" fontId="39" fillId="0" borderId="3" xfId="0" applyNumberFormat="1" applyFont="1" applyBorder="1" applyAlignment="1" applyProtection="1">
      <alignment horizontal="center"/>
      <protection locked="0"/>
    </xf>
    <xf numFmtId="49" fontId="39" fillId="0" borderId="4" xfId="0" applyNumberFormat="1" applyFont="1" applyBorder="1" applyAlignment="1" applyProtection="1">
      <alignment horizontal="center"/>
      <protection locked="0"/>
    </xf>
    <xf numFmtId="43" fontId="20" fillId="0" borderId="0" xfId="2" applyFont="1" applyFill="1" applyBorder="1" applyAlignment="1">
      <alignment horizontal="center"/>
    </xf>
    <xf numFmtId="0" fontId="41" fillId="0" borderId="0" xfId="7" applyFont="1" applyAlignment="1">
      <alignment horizontal="center" wrapText="1"/>
    </xf>
    <xf numFmtId="0" fontId="94" fillId="0" borderId="0" xfId="7" applyFont="1" applyAlignment="1">
      <alignment horizontal="center" wrapText="1"/>
    </xf>
    <xf numFmtId="43" fontId="41" fillId="0" borderId="0" xfId="2" applyFont="1" applyFill="1" applyBorder="1" applyAlignment="1">
      <alignment horizontal="center"/>
    </xf>
    <xf numFmtId="0" fontId="41" fillId="0" borderId="0" xfId="0" applyFont="1" applyAlignment="1">
      <alignment horizontal="center"/>
    </xf>
    <xf numFmtId="43" fontId="42" fillId="0" borderId="1" xfId="2" applyFont="1" applyFill="1" applyBorder="1" applyAlignment="1">
      <alignment horizontal="center" wrapText="1"/>
    </xf>
    <xf numFmtId="0" fontId="96" fillId="0" borderId="0" xfId="7" applyFont="1" applyAlignment="1">
      <alignment horizontal="center" wrapText="1"/>
    </xf>
    <xf numFmtId="0" fontId="22" fillId="0" borderId="0" xfId="7" applyFont="1" applyAlignment="1">
      <alignment horizontal="center" wrapText="1"/>
    </xf>
    <xf numFmtId="43" fontId="99" fillId="0" borderId="46" xfId="2" applyFont="1" applyFill="1" applyBorder="1" applyAlignment="1">
      <alignment horizontal="right" wrapText="1"/>
    </xf>
    <xf numFmtId="43" fontId="99" fillId="0" borderId="47" xfId="2" applyFont="1" applyFill="1" applyBorder="1" applyAlignment="1">
      <alignment horizontal="right" wrapText="1"/>
    </xf>
    <xf numFmtId="0" fontId="20" fillId="0" borderId="0" xfId="0" applyFont="1" applyAlignment="1">
      <alignment horizontal="center"/>
    </xf>
    <xf numFmtId="0" fontId="39" fillId="0" borderId="0" xfId="7" applyFont="1" applyAlignment="1">
      <alignment horizontal="center" wrapText="1"/>
    </xf>
    <xf numFmtId="43" fontId="25" fillId="0" borderId="0" xfId="2" applyFont="1" applyFill="1" applyBorder="1" applyAlignment="1">
      <alignment horizontal="center"/>
    </xf>
    <xf numFmtId="0" fontId="25" fillId="0" borderId="0" xfId="7" applyFont="1" applyAlignment="1">
      <alignment horizontal="center" wrapText="1"/>
    </xf>
    <xf numFmtId="0" fontId="20" fillId="0" borderId="0" xfId="7" applyFont="1" applyAlignment="1">
      <alignment horizontal="center" wrapText="1"/>
    </xf>
    <xf numFmtId="0" fontId="44" fillId="0" borderId="0" xfId="7" applyFont="1" applyAlignment="1">
      <alignment horizontal="center" wrapText="1"/>
    </xf>
    <xf numFmtId="0" fontId="30" fillId="0" borderId="0" xfId="7" applyFont="1" applyAlignment="1">
      <alignment horizontal="center"/>
    </xf>
    <xf numFmtId="17" fontId="21" fillId="0" borderId="0" xfId="7" applyNumberFormat="1" applyFont="1" applyAlignment="1">
      <alignment horizontal="center" wrapText="1"/>
    </xf>
    <xf numFmtId="0" fontId="18" fillId="0" borderId="1" xfId="7" applyFont="1" applyBorder="1" applyAlignment="1">
      <alignment horizontal="left" wrapText="1"/>
    </xf>
    <xf numFmtId="49" fontId="36" fillId="0" borderId="0" xfId="0" applyNumberFormat="1" applyFont="1" applyAlignment="1" applyProtection="1">
      <alignment horizontal="center"/>
      <protection locked="0"/>
    </xf>
    <xf numFmtId="49" fontId="39" fillId="0" borderId="0" xfId="7" applyNumberFormat="1" applyFont="1" applyAlignment="1" applyProtection="1">
      <alignment horizontal="center"/>
      <protection locked="0"/>
    </xf>
    <xf numFmtId="49" fontId="36" fillId="0" borderId="0" xfId="7" applyNumberFormat="1" applyFont="1" applyAlignment="1" applyProtection="1">
      <alignment horizontal="center"/>
      <protection locked="0"/>
    </xf>
    <xf numFmtId="43" fontId="36" fillId="0" borderId="4" xfId="2" applyFont="1" applyFill="1" applyBorder="1" applyAlignment="1">
      <alignment horizontal="center"/>
    </xf>
    <xf numFmtId="0" fontId="73" fillId="0" borderId="0" xfId="143" applyFont="1" applyAlignment="1">
      <alignment horizontal="center"/>
    </xf>
    <xf numFmtId="0" fontId="101" fillId="0" borderId="0" xfId="143" applyFont="1" applyAlignment="1">
      <alignment horizontal="center"/>
    </xf>
    <xf numFmtId="0" fontId="1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10" fillId="0" borderId="0" xfId="0" applyFont="1" applyAlignment="1">
      <alignment horizontal="center"/>
    </xf>
    <xf numFmtId="0" fontId="111" fillId="0" borderId="0" xfId="0" applyFont="1" applyAlignment="1">
      <alignment horizontal="center"/>
    </xf>
    <xf numFmtId="0" fontId="112" fillId="0" borderId="0" xfId="0" applyFont="1" applyAlignment="1">
      <alignment horizontal="center"/>
    </xf>
    <xf numFmtId="0" fontId="132" fillId="0" borderId="1" xfId="0" applyFont="1" applyBorder="1" applyAlignment="1">
      <alignment horizontal="center" vertical="center" wrapText="1"/>
    </xf>
    <xf numFmtId="0" fontId="126" fillId="0" borderId="0" xfId="0" applyFont="1" applyAlignment="1" applyProtection="1">
      <alignment horizontal="center" vertical="center"/>
      <protection locked="0"/>
    </xf>
    <xf numFmtId="0" fontId="126" fillId="0" borderId="0" xfId="0" applyFont="1" applyAlignment="1">
      <alignment horizontal="center" vertical="center"/>
    </xf>
    <xf numFmtId="0" fontId="132" fillId="0" borderId="1" xfId="0" applyFont="1" applyBorder="1" applyAlignment="1">
      <alignment horizontal="center" wrapText="1"/>
    </xf>
    <xf numFmtId="0" fontId="132" fillId="0" borderId="1" xfId="0" applyFont="1" applyBorder="1" applyAlignment="1">
      <alignment horizontal="center"/>
    </xf>
  </cellXfs>
  <cellStyles count="156">
    <cellStyle name="20% - Accent1" xfId="13" xr:uid="{00000000-0005-0000-0000-000000000000}"/>
    <cellStyle name="20% - Accent1 2" xfId="57" xr:uid="{00000000-0005-0000-0000-000001000000}"/>
    <cellStyle name="20% - Accent2" xfId="14" xr:uid="{00000000-0005-0000-0000-000002000000}"/>
    <cellStyle name="20% - Accent2 2" xfId="58" xr:uid="{00000000-0005-0000-0000-000003000000}"/>
    <cellStyle name="20% - Accent3" xfId="15" xr:uid="{00000000-0005-0000-0000-000004000000}"/>
    <cellStyle name="20% - Accent3 2" xfId="59" xr:uid="{00000000-0005-0000-0000-000005000000}"/>
    <cellStyle name="20% - Accent4" xfId="16" xr:uid="{00000000-0005-0000-0000-000006000000}"/>
    <cellStyle name="20% - Accent4 2" xfId="60" xr:uid="{00000000-0005-0000-0000-000007000000}"/>
    <cellStyle name="20% - Accent5" xfId="17" xr:uid="{00000000-0005-0000-0000-000008000000}"/>
    <cellStyle name="20% - Accent5 2" xfId="61" xr:uid="{00000000-0005-0000-0000-000009000000}"/>
    <cellStyle name="20% - Accent6" xfId="18" xr:uid="{00000000-0005-0000-0000-00000A000000}"/>
    <cellStyle name="20% - Accent6 2" xfId="62" xr:uid="{00000000-0005-0000-0000-00000B000000}"/>
    <cellStyle name="40% - Accent1" xfId="19" xr:uid="{00000000-0005-0000-0000-00000C000000}"/>
    <cellStyle name="40% - Accent1 2" xfId="63" xr:uid="{00000000-0005-0000-0000-00000D000000}"/>
    <cellStyle name="40% - Accent2" xfId="20" xr:uid="{00000000-0005-0000-0000-00000E000000}"/>
    <cellStyle name="40% - Accent2 2" xfId="64" xr:uid="{00000000-0005-0000-0000-00000F000000}"/>
    <cellStyle name="40% - Accent3" xfId="21" xr:uid="{00000000-0005-0000-0000-000010000000}"/>
    <cellStyle name="40% - Accent3 2" xfId="65" xr:uid="{00000000-0005-0000-0000-000011000000}"/>
    <cellStyle name="40% - Accent4" xfId="22" xr:uid="{00000000-0005-0000-0000-000012000000}"/>
    <cellStyle name="40% - Accent4 2" xfId="66" xr:uid="{00000000-0005-0000-0000-000013000000}"/>
    <cellStyle name="40% - Accent5" xfId="23" xr:uid="{00000000-0005-0000-0000-000014000000}"/>
    <cellStyle name="40% - Accent5 2" xfId="67" xr:uid="{00000000-0005-0000-0000-000015000000}"/>
    <cellStyle name="40% - Accent6" xfId="24" xr:uid="{00000000-0005-0000-0000-000016000000}"/>
    <cellStyle name="40% - Accent6 2" xfId="68" xr:uid="{00000000-0005-0000-0000-000017000000}"/>
    <cellStyle name="60% - Accent1" xfId="25" xr:uid="{00000000-0005-0000-0000-000018000000}"/>
    <cellStyle name="60% - Accent1 2" xfId="69" xr:uid="{00000000-0005-0000-0000-000019000000}"/>
    <cellStyle name="60% - Accent2" xfId="26" xr:uid="{00000000-0005-0000-0000-00001A000000}"/>
    <cellStyle name="60% - Accent2 2" xfId="70" xr:uid="{00000000-0005-0000-0000-00001B000000}"/>
    <cellStyle name="60% - Accent3" xfId="27" xr:uid="{00000000-0005-0000-0000-00001C000000}"/>
    <cellStyle name="60% - Accent3 2" xfId="71" xr:uid="{00000000-0005-0000-0000-00001D000000}"/>
    <cellStyle name="60% - Accent4" xfId="28" xr:uid="{00000000-0005-0000-0000-00001E000000}"/>
    <cellStyle name="60% - Accent4 2" xfId="72" xr:uid="{00000000-0005-0000-0000-00001F000000}"/>
    <cellStyle name="60% - Accent5" xfId="29" xr:uid="{00000000-0005-0000-0000-000020000000}"/>
    <cellStyle name="60% - Accent5 2" xfId="73" xr:uid="{00000000-0005-0000-0000-000021000000}"/>
    <cellStyle name="60% - Accent6" xfId="30" xr:uid="{00000000-0005-0000-0000-000022000000}"/>
    <cellStyle name="60% - Accent6 2" xfId="74" xr:uid="{00000000-0005-0000-0000-000023000000}"/>
    <cellStyle name="Accent1" xfId="31" xr:uid="{00000000-0005-0000-0000-000024000000}"/>
    <cellStyle name="Accent1 2" xfId="75" xr:uid="{00000000-0005-0000-0000-000025000000}"/>
    <cellStyle name="Accent2" xfId="32" xr:uid="{00000000-0005-0000-0000-000026000000}"/>
    <cellStyle name="Accent2 2" xfId="76" xr:uid="{00000000-0005-0000-0000-000027000000}"/>
    <cellStyle name="Accent3" xfId="33" xr:uid="{00000000-0005-0000-0000-000028000000}"/>
    <cellStyle name="Accent3 2" xfId="77" xr:uid="{00000000-0005-0000-0000-000029000000}"/>
    <cellStyle name="Accent4" xfId="34" xr:uid="{00000000-0005-0000-0000-00002A000000}"/>
    <cellStyle name="Accent4 2" xfId="78" xr:uid="{00000000-0005-0000-0000-00002B000000}"/>
    <cellStyle name="Accent5" xfId="35" xr:uid="{00000000-0005-0000-0000-00002C000000}"/>
    <cellStyle name="Accent5 2" xfId="79" xr:uid="{00000000-0005-0000-0000-00002D000000}"/>
    <cellStyle name="Accent6" xfId="36" xr:uid="{00000000-0005-0000-0000-00002E000000}"/>
    <cellStyle name="Accent6 2" xfId="80" xr:uid="{00000000-0005-0000-0000-00002F000000}"/>
    <cellStyle name="Bad" xfId="37" xr:uid="{00000000-0005-0000-0000-000030000000}"/>
    <cellStyle name="Bad 2" xfId="81" xr:uid="{00000000-0005-0000-0000-000031000000}"/>
    <cellStyle name="Calculation" xfId="38" xr:uid="{00000000-0005-0000-0000-000032000000}"/>
    <cellStyle name="Calculation 2" xfId="82" xr:uid="{00000000-0005-0000-0000-000033000000}"/>
    <cellStyle name="Calculation 2 2" xfId="88" xr:uid="{00000000-0005-0000-0000-000034000000}"/>
    <cellStyle name="Calculation 2 3" xfId="95" xr:uid="{00000000-0005-0000-0000-000035000000}"/>
    <cellStyle name="Calculation 2 4" xfId="105" xr:uid="{00000000-0005-0000-0000-000036000000}"/>
    <cellStyle name="Calculation 3" xfId="91" xr:uid="{00000000-0005-0000-0000-000037000000}"/>
    <cellStyle name="Calculation 4" xfId="98" xr:uid="{00000000-0005-0000-0000-000038000000}"/>
    <cellStyle name="Calculation 5" xfId="108" xr:uid="{00000000-0005-0000-0000-000039000000}"/>
    <cellStyle name="Check Cell" xfId="39" xr:uid="{00000000-0005-0000-0000-00003A000000}"/>
    <cellStyle name="Comma 2" xfId="153" xr:uid="{C1A72BB1-A66C-4B93-8B8A-E76D57FC029E}"/>
    <cellStyle name="Comma 3" xfId="155" xr:uid="{7E845752-1F68-40D4-AEC2-7AA7FB5619B2}"/>
    <cellStyle name="Currency 2" xfId="130" xr:uid="{4FC66015-637E-4F8B-A685-AAD02210F4D4}"/>
    <cellStyle name="Euro" xfId="1" xr:uid="{00000000-0005-0000-0000-00003B000000}"/>
    <cellStyle name="Explanatory Text" xfId="40" xr:uid="{00000000-0005-0000-0000-00003C000000}"/>
    <cellStyle name="Explanatory Text 2" xfId="83" xr:uid="{00000000-0005-0000-0000-00003D000000}"/>
    <cellStyle name="Good" xfId="41" xr:uid="{00000000-0005-0000-0000-00003E000000}"/>
    <cellStyle name="Heading 1" xfId="42" xr:uid="{00000000-0005-0000-0000-00003F000000}"/>
    <cellStyle name="Heading 2" xfId="43" xr:uid="{00000000-0005-0000-0000-000040000000}"/>
    <cellStyle name="Heading 2 2" xfId="84" xr:uid="{00000000-0005-0000-0000-000041000000}"/>
    <cellStyle name="Heading 3" xfId="44" xr:uid="{00000000-0005-0000-0000-000042000000}"/>
    <cellStyle name="Heading 3 2" xfId="85" xr:uid="{00000000-0005-0000-0000-000043000000}"/>
    <cellStyle name="Heading 4" xfId="45" xr:uid="{00000000-0005-0000-0000-000044000000}"/>
    <cellStyle name="Hipervínculo 2" xfId="54" xr:uid="{00000000-0005-0000-0000-000045000000}"/>
    <cellStyle name="Input" xfId="46" xr:uid="{00000000-0005-0000-0000-000046000000}"/>
    <cellStyle name="Input 2" xfId="92" xr:uid="{00000000-0005-0000-0000-000047000000}"/>
    <cellStyle name="Input 3" xfId="99" xr:uid="{00000000-0005-0000-0000-000048000000}"/>
    <cellStyle name="Input 4" xfId="109" xr:uid="{00000000-0005-0000-0000-000049000000}"/>
    <cellStyle name="Linked Cell" xfId="47" xr:uid="{00000000-0005-0000-0000-00004A000000}"/>
    <cellStyle name="Millares" xfId="2" builtinId="3"/>
    <cellStyle name="Millares 10" xfId="6" xr:uid="{00000000-0005-0000-0000-00004C000000}"/>
    <cellStyle name="Millares 10 2" xfId="112" xr:uid="{2208BFEC-B9C5-463B-AA5A-D56BBCE08005}"/>
    <cellStyle name="Millares 10 3" xfId="127" xr:uid="{3BAE6D7F-29B5-404E-971D-811A3832BA60}"/>
    <cellStyle name="Millares 10 4" xfId="139" xr:uid="{26A991EC-3E28-4F65-8096-885511F1A1BA}"/>
    <cellStyle name="Millares 10 4 2" xfId="150" xr:uid="{49D41141-6BC0-43D6-BEAB-F55FC892D25F}"/>
    <cellStyle name="Millares 11" xfId="148" xr:uid="{1A209F3F-52F5-4191-A979-D29F8B7F422F}"/>
    <cellStyle name="Millares 2" xfId="3" xr:uid="{00000000-0005-0000-0000-00004D000000}"/>
    <cellStyle name="Millares 2 2" xfId="119" xr:uid="{BAB028DD-9677-43BA-AEB8-33918DF7710B}"/>
    <cellStyle name="Millares 2 2 2" xfId="10" xr:uid="{00000000-0005-0000-0000-00004E000000}"/>
    <cellStyle name="Millares 2 3" xfId="123" xr:uid="{8199C15E-96F9-41D8-A024-027F2495E946}"/>
    <cellStyle name="Millares 2 4" xfId="129" xr:uid="{0AEC8E60-900E-4B7C-B042-449878E09942}"/>
    <cellStyle name="Millares 2 5" xfId="135" xr:uid="{55084E61-8811-4D12-92C3-B6436DB8A574}"/>
    <cellStyle name="Millares 2 5 2" xfId="136" xr:uid="{2A27B699-A56C-40AF-B7AF-1D0ECDB8ADC9}"/>
    <cellStyle name="Millares 2 6" xfId="144" xr:uid="{EA85E737-C385-4623-83BD-CAF61F374B47}"/>
    <cellStyle name="Millares 3" xfId="102" xr:uid="{00000000-0005-0000-0000-00004F000000}"/>
    <cellStyle name="Millares 4" xfId="116" xr:uid="{ED327588-30B5-417C-B7FF-0B07AE9083AC}"/>
    <cellStyle name="Millares 5" xfId="4" xr:uid="{00000000-0005-0000-0000-000050000000}"/>
    <cellStyle name="Millares 5 2" xfId="11" xr:uid="{00000000-0005-0000-0000-000051000000}"/>
    <cellStyle name="Millares 5 2 2" xfId="104" xr:uid="{00000000-0005-0000-0000-000052000000}"/>
    <cellStyle name="Millares 5 3" xfId="103" xr:uid="{00000000-0005-0000-0000-000053000000}"/>
    <cellStyle name="Millares 6" xfId="118" xr:uid="{2B51BD1B-880F-4E60-889D-0C2A41554326}"/>
    <cellStyle name="Millares 7" xfId="122" xr:uid="{179EA13E-7865-419A-B9E4-356A31BE92E6}"/>
    <cellStyle name="Millares 8" xfId="133" xr:uid="{A9A9D2FB-6FAE-439D-8633-94017CDAE03E}"/>
    <cellStyle name="Millares 9" xfId="146" xr:uid="{D55F4FA6-91C0-4B5D-89EB-B510EECB8E72}"/>
    <cellStyle name="Moneda 2" xfId="9" xr:uid="{00000000-0005-0000-0000-000054000000}"/>
    <cellStyle name="Moneda 2 2" xfId="120" xr:uid="{48024FC0-CC81-4F9C-97EB-3A0FC9D133C3}"/>
    <cellStyle name="Moneda 2 3" xfId="124" xr:uid="{007C81BF-2DDB-40D3-9872-697D09C32FC2}"/>
    <cellStyle name="Moneda 3" xfId="55" xr:uid="{00000000-0005-0000-0000-000055000000}"/>
    <cellStyle name="Neutral 2" xfId="48" xr:uid="{00000000-0005-0000-0000-000056000000}"/>
    <cellStyle name="Normal" xfId="0" builtinId="0"/>
    <cellStyle name="Normal 10" xfId="8" xr:uid="{00000000-0005-0000-0000-000058000000}"/>
    <cellStyle name="Normal 10 2" xfId="113" xr:uid="{C80246EA-38F5-4AA4-A567-0842919C4FCE}"/>
    <cellStyle name="Normal 10 3" xfId="128" xr:uid="{59035B53-ED3B-4384-BC8C-54C3370DCC96}"/>
    <cellStyle name="Normal 10 4" xfId="140" xr:uid="{06EC9F08-795D-4011-9BDF-91F09228CD30}"/>
    <cellStyle name="Normal 10 4 2" xfId="151" xr:uid="{D7D32FA5-B51F-4BF0-AE5C-6820CF2C8656}"/>
    <cellStyle name="Normal 11" xfId="142" xr:uid="{E20FE18C-11F9-4CE1-891A-815C734B9C8C}"/>
    <cellStyle name="Normal 12" xfId="145" xr:uid="{C1099A78-6824-480F-B2CE-42E1A4F894BD}"/>
    <cellStyle name="Normal 13" xfId="5" xr:uid="{00000000-0005-0000-0000-000059000000}"/>
    <cellStyle name="Normal 13 2" xfId="114" xr:uid="{DE8EB7F0-10DA-4F3E-B2E7-8B00951D8091}"/>
    <cellStyle name="Normal 13 3" xfId="126" xr:uid="{0EBEFE68-4566-4F21-A731-6B0BCC9B0261}"/>
    <cellStyle name="Normal 13 4" xfId="138" xr:uid="{E7046A98-CC2E-4C6C-AB83-104CC37CF3A9}"/>
    <cellStyle name="Normal 13 4 2" xfId="149" xr:uid="{63794CFD-6641-49EC-BA18-B8D6A4586D82}"/>
    <cellStyle name="Normal 14" xfId="147" xr:uid="{38326121-A166-454E-9537-59E26339A018}"/>
    <cellStyle name="Normal 15" xfId="152" xr:uid="{F5D097D3-FB3D-4624-AA0C-854D80635273}"/>
    <cellStyle name="Normal 16" xfId="154" xr:uid="{1D784E12-72FA-4BF1-8E7C-8CB6A5298BFA}"/>
    <cellStyle name="Normal 2" xfId="7" xr:uid="{00000000-0005-0000-0000-00005A000000}"/>
    <cellStyle name="Normal 2 2" xfId="56" xr:uid="{00000000-0005-0000-0000-00005B000000}"/>
    <cellStyle name="Normal 2 2 2" xfId="125" xr:uid="{BB9B235D-7368-4271-AA16-BB4FC7619F51}"/>
    <cellStyle name="Normal 2 3" xfId="134" xr:uid="{AC386CEA-C9B7-48B3-94C4-B9A6627B230B}"/>
    <cellStyle name="Normal 2 4" xfId="143" xr:uid="{10529D2B-5474-4900-8A9E-6EC33658B315}"/>
    <cellStyle name="Normal 3" xfId="12" xr:uid="{00000000-0005-0000-0000-00005C000000}"/>
    <cellStyle name="Normal 3 2" xfId="131" xr:uid="{0EA1B313-5569-4EB3-9671-309267A77B21}"/>
    <cellStyle name="Normal 4" xfId="115" xr:uid="{9DA0F271-0EA8-41A8-8B7F-A5BF00F84F4A}"/>
    <cellStyle name="Normal 5" xfId="117" xr:uid="{A31D3B8A-DDC3-43C7-A909-3552B6020DC7}"/>
    <cellStyle name="Normal 6" xfId="121" xr:uid="{EF0C280F-D993-4002-8F5D-D15AEE12DB26}"/>
    <cellStyle name="Normal 7" xfId="132" xr:uid="{9765A24D-0312-4B51-A86B-1E99EFA5894B}"/>
    <cellStyle name="Normal 8" xfId="137" xr:uid="{4081B192-B4B1-4428-B468-AF8E187D8891}"/>
    <cellStyle name="Normal 9" xfId="141" xr:uid="{AF84D441-21C9-484E-A80E-7F4F6A73EA78}"/>
    <cellStyle name="Note" xfId="49" xr:uid="{00000000-0005-0000-0000-00005D000000}"/>
    <cellStyle name="Note 2" xfId="93" xr:uid="{00000000-0005-0000-0000-00005E000000}"/>
    <cellStyle name="Note 3" xfId="100" xr:uid="{00000000-0005-0000-0000-00005F000000}"/>
    <cellStyle name="Note 4" xfId="110" xr:uid="{00000000-0005-0000-0000-000060000000}"/>
    <cellStyle name="Output" xfId="50" xr:uid="{00000000-0005-0000-0000-000061000000}"/>
    <cellStyle name="Output 2" xfId="86" xr:uid="{00000000-0005-0000-0000-000062000000}"/>
    <cellStyle name="Output 2 2" xfId="89" xr:uid="{00000000-0005-0000-0000-000063000000}"/>
    <cellStyle name="Output 2 3" xfId="96" xr:uid="{00000000-0005-0000-0000-000064000000}"/>
    <cellStyle name="Output 2 4" xfId="106" xr:uid="{00000000-0005-0000-0000-000065000000}"/>
    <cellStyle name="Output 3" xfId="94" xr:uid="{00000000-0005-0000-0000-000066000000}"/>
    <cellStyle name="Output 4" xfId="101" xr:uid="{00000000-0005-0000-0000-000067000000}"/>
    <cellStyle name="Output 5" xfId="111" xr:uid="{00000000-0005-0000-0000-000068000000}"/>
    <cellStyle name="Title" xfId="51" xr:uid="{00000000-0005-0000-0000-000069000000}"/>
    <cellStyle name="Title 2" xfId="87" xr:uid="{00000000-0005-0000-0000-00006A000000}"/>
    <cellStyle name="Total 2" xfId="52" xr:uid="{00000000-0005-0000-0000-00006B000000}"/>
    <cellStyle name="Total 2 2" xfId="90" xr:uid="{00000000-0005-0000-0000-00006C000000}"/>
    <cellStyle name="Total 2 3" xfId="97" xr:uid="{00000000-0005-0000-0000-00006D000000}"/>
    <cellStyle name="Total 2 4" xfId="107" xr:uid="{00000000-0005-0000-0000-00006E000000}"/>
    <cellStyle name="Warning Text" xfId="53" xr:uid="{00000000-0005-0000-0000-00006F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774"/>
      <color rgb="FFFF00FF"/>
      <color rgb="FF6600CC"/>
      <color rgb="FF00FFFF"/>
      <color rgb="FF66FFFF"/>
      <color rgb="FF9933FF"/>
      <color rgb="FF0000CC"/>
      <color rgb="FFFFCCFF"/>
      <color rgb="FF9F9F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5.png"/><Relationship Id="rId4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581025</xdr:colOff>
      <xdr:row>1</xdr:row>
      <xdr:rowOff>76200</xdr:rowOff>
    </xdr:from>
    <xdr:to>
      <xdr:col>4</xdr:col>
      <xdr:colOff>1438275</xdr:colOff>
      <xdr:row>3</xdr:row>
      <xdr:rowOff>257174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0" y="257175"/>
          <a:ext cx="857250" cy="542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3152775</xdr:colOff>
      <xdr:row>0</xdr:row>
      <xdr:rowOff>66675</xdr:rowOff>
    </xdr:from>
    <xdr:to>
      <xdr:col>3</xdr:col>
      <xdr:colOff>0</xdr:colOff>
      <xdr:row>3</xdr:row>
      <xdr:rowOff>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4575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0</xdr:row>
      <xdr:rowOff>0</xdr:rowOff>
    </xdr:from>
    <xdr:to>
      <xdr:col>3</xdr:col>
      <xdr:colOff>1</xdr:colOff>
      <xdr:row>3</xdr:row>
      <xdr:rowOff>3106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457575" y="0"/>
          <a:ext cx="1" cy="54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2524124</xdr:colOff>
      <xdr:row>1</xdr:row>
      <xdr:rowOff>28575</xdr:rowOff>
    </xdr:from>
    <xdr:to>
      <xdr:col>3</xdr:col>
      <xdr:colOff>628647</xdr:colOff>
      <xdr:row>3</xdr:row>
      <xdr:rowOff>238125</xdr:rowOff>
    </xdr:to>
    <xdr:pic>
      <xdr:nvPicPr>
        <xdr:cNvPr id="5" name="4 Imagen" descr="Escudo de la República Dominican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543299" y="209550"/>
          <a:ext cx="847723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95249</xdr:colOff>
      <xdr:row>0</xdr:row>
      <xdr:rowOff>19050</xdr:rowOff>
    </xdr:from>
    <xdr:to>
      <xdr:col>2</xdr:col>
      <xdr:colOff>1438274</xdr:colOff>
      <xdr:row>4</xdr:row>
      <xdr:rowOff>19050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4424" y="19050"/>
          <a:ext cx="1343025" cy="847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581025</xdr:colOff>
      <xdr:row>1</xdr:row>
      <xdr:rowOff>47626</xdr:rowOff>
    </xdr:from>
    <xdr:to>
      <xdr:col>6</xdr:col>
      <xdr:colOff>628650</xdr:colOff>
      <xdr:row>4</xdr:row>
      <xdr:rowOff>95251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86275" y="209551"/>
          <a:ext cx="8667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0</xdr:row>
      <xdr:rowOff>104775</xdr:rowOff>
    </xdr:from>
    <xdr:to>
      <xdr:col>2</xdr:col>
      <xdr:colOff>123826</xdr:colOff>
      <xdr:row>5</xdr:row>
      <xdr:rowOff>66608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04775"/>
          <a:ext cx="1352551" cy="7714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1</xdr:row>
          <xdr:rowOff>0</xdr:rowOff>
        </xdr:from>
        <xdr:to>
          <xdr:col>4</xdr:col>
          <xdr:colOff>19050</xdr:colOff>
          <xdr:row>6</xdr:row>
          <xdr:rowOff>66675</xdr:rowOff>
        </xdr:to>
        <xdr:sp macro="" textlink="">
          <xdr:nvSpPr>
            <xdr:cNvPr id="111619" name="Object 3" hidden="1">
              <a:extLst>
                <a:ext uri="{63B3BB69-23CF-44E3-9099-C40C66FF867C}">
                  <a14:compatExt spid="_x0000_s111619"/>
                </a:ext>
                <a:ext uri="{FF2B5EF4-FFF2-40B4-BE49-F238E27FC236}">
                  <a16:creationId xmlns:a16="http://schemas.microsoft.com/office/drawing/2014/main" id="{00000000-0008-0000-0900-000003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152400</xdr:colOff>
          <xdr:row>1</xdr:row>
          <xdr:rowOff>95250</xdr:rowOff>
        </xdr:from>
        <xdr:to>
          <xdr:col>4</xdr:col>
          <xdr:colOff>104775</xdr:colOff>
          <xdr:row>5</xdr:row>
          <xdr:rowOff>85725</xdr:rowOff>
        </xdr:to>
        <xdr:sp macro="" textlink="">
          <xdr:nvSpPr>
            <xdr:cNvPr id="111620" name="Object 4" hidden="1">
              <a:extLst>
                <a:ext uri="{63B3BB69-23CF-44E3-9099-C40C66FF867C}">
                  <a14:compatExt spid="_x0000_s111620"/>
                </a:ext>
                <a:ext uri="{FF2B5EF4-FFF2-40B4-BE49-F238E27FC236}">
                  <a16:creationId xmlns:a16="http://schemas.microsoft.com/office/drawing/2014/main" id="{00000000-0008-0000-0900-000004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1336097</xdr:colOff>
      <xdr:row>3</xdr:row>
      <xdr:rowOff>124731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9525" y="0"/>
          <a:ext cx="1343025" cy="896256"/>
        </a:xfrm>
        <a:prstGeom prst="rect">
          <a:avLst/>
        </a:prstGeom>
      </xdr:spPr>
    </xdr:pic>
    <xdr:clientData/>
  </xdr:twoCellAnchor>
  <xdr:twoCellAnchor>
    <xdr:from>
      <xdr:col>10</xdr:col>
      <xdr:colOff>273957</xdr:colOff>
      <xdr:row>0</xdr:row>
      <xdr:rowOff>39915</xdr:rowOff>
    </xdr:from>
    <xdr:to>
      <xdr:col>10</xdr:col>
      <xdr:colOff>1485446</xdr:colOff>
      <xdr:row>3</xdr:row>
      <xdr:rowOff>0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666107" y="39915"/>
          <a:ext cx="1211489" cy="731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457200</xdr:colOff>
          <xdr:row>0</xdr:row>
          <xdr:rowOff>0</xdr:rowOff>
        </xdr:from>
        <xdr:to>
          <xdr:col>5</xdr:col>
          <xdr:colOff>838200</xdr:colOff>
          <xdr:row>3</xdr:row>
          <xdr:rowOff>0</xdr:rowOff>
        </xdr:to>
        <xdr:sp macro="" textlink="">
          <xdr:nvSpPr>
            <xdr:cNvPr id="113665" name="Object 1" hidden="1">
              <a:extLst>
                <a:ext uri="{63B3BB69-23CF-44E3-9099-C40C66FF867C}">
                  <a14:compatExt spid="_x0000_s113665"/>
                </a:ext>
                <a:ext uri="{FF2B5EF4-FFF2-40B4-BE49-F238E27FC236}">
                  <a16:creationId xmlns:a16="http://schemas.microsoft.com/office/drawing/2014/main" id="{00000000-0008-0000-0A00-00000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1546266</xdr:colOff>
      <xdr:row>0</xdr:row>
      <xdr:rowOff>0</xdr:rowOff>
    </xdr:from>
    <xdr:to>
      <xdr:col>2</xdr:col>
      <xdr:colOff>1336097</xdr:colOff>
      <xdr:row>3</xdr:row>
      <xdr:rowOff>124731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8604" y="0"/>
          <a:ext cx="1917493" cy="9040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1126901</xdr:colOff>
      <xdr:row>0</xdr:row>
      <xdr:rowOff>147571</xdr:rowOff>
    </xdr:from>
    <xdr:to>
      <xdr:col>5</xdr:col>
      <xdr:colOff>939085</xdr:colOff>
      <xdr:row>3</xdr:row>
      <xdr:rowOff>1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0845" y="147571"/>
          <a:ext cx="1274472" cy="697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0</xdr:colOff>
      <xdr:row>0</xdr:row>
      <xdr:rowOff>108790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828675" y="676275"/>
          <a:ext cx="4024" cy="80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201232</xdr:colOff>
      <xdr:row>0</xdr:row>
      <xdr:rowOff>162329</xdr:rowOff>
    </xdr:from>
    <xdr:to>
      <xdr:col>3</xdr:col>
      <xdr:colOff>1</xdr:colOff>
      <xdr:row>2</xdr:row>
      <xdr:rowOff>268311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822324" y="162329"/>
          <a:ext cx="1126902" cy="669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308556</xdr:colOff>
      <xdr:row>0</xdr:row>
      <xdr:rowOff>201233</xdr:rowOff>
    </xdr:from>
    <xdr:to>
      <xdr:col>1</xdr:col>
      <xdr:colOff>2347712</xdr:colOff>
      <xdr:row>3</xdr:row>
      <xdr:rowOff>254895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72077" y="201233"/>
          <a:ext cx="2039156" cy="8988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52192</xdr:colOff>
      <xdr:row>0</xdr:row>
      <xdr:rowOff>0</xdr:rowOff>
    </xdr:from>
    <xdr:ext cx="1983286" cy="966574"/>
    <xdr:pic>
      <xdr:nvPicPr>
        <xdr:cNvPr id="10" name="Imagen 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6987" y="0"/>
          <a:ext cx="1983286" cy="966574"/>
        </a:xfrm>
        <a:prstGeom prst="rect">
          <a:avLst/>
        </a:prstGeom>
      </xdr:spPr>
    </xdr:pic>
    <xdr:clientData/>
  </xdr:oneCellAnchor>
  <xdr:oneCellAnchor>
    <xdr:from>
      <xdr:col>4</xdr:col>
      <xdr:colOff>678494</xdr:colOff>
      <xdr:row>0</xdr:row>
      <xdr:rowOff>248647</xdr:rowOff>
    </xdr:from>
    <xdr:ext cx="1075361" cy="811177"/>
    <xdr:pic>
      <xdr:nvPicPr>
        <xdr:cNvPr id="13" name="1 Imagen" descr="Escudo de la República Dominicana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281100" y="248647"/>
          <a:ext cx="1075361" cy="811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52926</xdr:colOff>
      <xdr:row>0</xdr:row>
      <xdr:rowOff>183038</xdr:rowOff>
    </xdr:from>
    <xdr:ext cx="1135172" cy="822020"/>
    <xdr:pic>
      <xdr:nvPicPr>
        <xdr:cNvPr id="15" name="2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116729" y="183038"/>
          <a:ext cx="1135172" cy="8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621195</xdr:colOff>
      <xdr:row>0</xdr:row>
      <xdr:rowOff>201819</xdr:rowOff>
    </xdr:from>
    <xdr:to>
      <xdr:col>4</xdr:col>
      <xdr:colOff>500820</xdr:colOff>
      <xdr:row>3</xdr:row>
      <xdr:rowOff>158611</xdr:rowOff>
    </xdr:to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619999" y="201819"/>
          <a:ext cx="1398104" cy="909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1300784</xdr:colOff>
      <xdr:row>0</xdr:row>
      <xdr:rowOff>314185</xdr:rowOff>
    </xdr:from>
    <xdr:to>
      <xdr:col>6</xdr:col>
      <xdr:colOff>2664239</xdr:colOff>
      <xdr:row>3</xdr:row>
      <xdr:rowOff>293202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186327" y="314185"/>
          <a:ext cx="1363455" cy="931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3</xdr:row>
      <xdr:rowOff>21350</xdr:rowOff>
    </xdr:to>
    <xdr:pic>
      <xdr:nvPicPr>
        <xdr:cNvPr id="8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48750" y="31432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769729</xdr:colOff>
      <xdr:row>0</xdr:row>
      <xdr:rowOff>102980</xdr:rowOff>
    </xdr:from>
    <xdr:to>
      <xdr:col>2</xdr:col>
      <xdr:colOff>1187390</xdr:colOff>
      <xdr:row>4</xdr:row>
      <xdr:rowOff>14357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1903" y="102980"/>
          <a:ext cx="2142988" cy="11813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981363</xdr:colOff>
      <xdr:row>0</xdr:row>
      <xdr:rowOff>86591</xdr:rowOff>
    </xdr:from>
    <xdr:to>
      <xdr:col>4</xdr:col>
      <xdr:colOff>876877</xdr:colOff>
      <xdr:row>3</xdr:row>
      <xdr:rowOff>187613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836477" y="86591"/>
          <a:ext cx="1353127" cy="1053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822613</xdr:colOff>
      <xdr:row>0</xdr:row>
      <xdr:rowOff>256887</xdr:rowOff>
    </xdr:from>
    <xdr:to>
      <xdr:col>6</xdr:col>
      <xdr:colOff>2402032</xdr:colOff>
      <xdr:row>3</xdr:row>
      <xdr:rowOff>173182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71136" y="256887"/>
          <a:ext cx="1579419" cy="868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3</xdr:row>
      <xdr:rowOff>12215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934325" y="381000"/>
          <a:ext cx="0" cy="654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766042</xdr:colOff>
      <xdr:row>0</xdr:row>
      <xdr:rowOff>86590</xdr:rowOff>
    </xdr:from>
    <xdr:to>
      <xdr:col>2</xdr:col>
      <xdr:colOff>1428750</xdr:colOff>
      <xdr:row>3</xdr:row>
      <xdr:rowOff>317499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10247" y="86590"/>
          <a:ext cx="2264639" cy="11834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325166</xdr:colOff>
      <xdr:row>0</xdr:row>
      <xdr:rowOff>178965</xdr:rowOff>
    </xdr:from>
    <xdr:to>
      <xdr:col>3</xdr:col>
      <xdr:colOff>1573696</xdr:colOff>
      <xdr:row>3</xdr:row>
      <xdr:rowOff>262282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600057" y="178965"/>
          <a:ext cx="1248530" cy="9944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262282</xdr:colOff>
      <xdr:row>0</xdr:row>
      <xdr:rowOff>214517</xdr:rowOff>
    </xdr:from>
    <xdr:to>
      <xdr:col>6</xdr:col>
      <xdr:colOff>1766955</xdr:colOff>
      <xdr:row>3</xdr:row>
      <xdr:rowOff>155026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713804" y="214517"/>
          <a:ext cx="1504673" cy="8515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713294</xdr:colOff>
      <xdr:row>0</xdr:row>
      <xdr:rowOff>300481</xdr:rowOff>
    </xdr:from>
    <xdr:to>
      <xdr:col>2</xdr:col>
      <xdr:colOff>800652</xdr:colOff>
      <xdr:row>4</xdr:row>
      <xdr:rowOff>151848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48946" y="300481"/>
          <a:ext cx="2268445" cy="1066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748391</xdr:colOff>
      <xdr:row>0</xdr:row>
      <xdr:rowOff>135726</xdr:rowOff>
    </xdr:from>
    <xdr:to>
      <xdr:col>4</xdr:col>
      <xdr:colOff>463676</xdr:colOff>
      <xdr:row>2</xdr:row>
      <xdr:rowOff>206762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926034" y="135726"/>
          <a:ext cx="1007963" cy="72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1350380</xdr:colOff>
      <xdr:row>0</xdr:row>
      <xdr:rowOff>154778</xdr:rowOff>
    </xdr:from>
    <xdr:to>
      <xdr:col>6</xdr:col>
      <xdr:colOff>2544018</xdr:colOff>
      <xdr:row>2</xdr:row>
      <xdr:rowOff>204967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33545" y="154778"/>
          <a:ext cx="1193638" cy="701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156739</xdr:colOff>
      <xdr:row>0</xdr:row>
      <xdr:rowOff>0</xdr:rowOff>
    </xdr:from>
    <xdr:to>
      <xdr:col>2</xdr:col>
      <xdr:colOff>686041</xdr:colOff>
      <xdr:row>3</xdr:row>
      <xdr:rowOff>34777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7364" y="0"/>
          <a:ext cx="1947080" cy="10063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630519</xdr:colOff>
      <xdr:row>1</xdr:row>
      <xdr:rowOff>9526</xdr:rowOff>
    </xdr:from>
    <xdr:to>
      <xdr:col>2</xdr:col>
      <xdr:colOff>1435762</xdr:colOff>
      <xdr:row>4</xdr:row>
      <xdr:rowOff>171451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2506944" y="171451"/>
          <a:ext cx="805243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1143210</xdr:colOff>
      <xdr:row>1</xdr:row>
      <xdr:rowOff>47626</xdr:rowOff>
    </xdr:from>
    <xdr:to>
      <xdr:col>4</xdr:col>
      <xdr:colOff>457200</xdr:colOff>
      <xdr:row>4</xdr:row>
      <xdr:rowOff>95250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57910" y="209551"/>
          <a:ext cx="818940" cy="571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704850</xdr:colOff>
      <xdr:row>0</xdr:row>
      <xdr:rowOff>142875</xdr:rowOff>
    </xdr:from>
    <xdr:to>
      <xdr:col>2</xdr:col>
      <xdr:colOff>419100</xdr:colOff>
      <xdr:row>5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4850" y="142875"/>
          <a:ext cx="1343025" cy="771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762000</xdr:colOff>
      <xdr:row>0</xdr:row>
      <xdr:rowOff>161925</xdr:rowOff>
    </xdr:from>
    <xdr:ext cx="1390650" cy="657225"/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61925"/>
          <a:ext cx="1390650" cy="65722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a%20Rodriguez/Documents/YANINA/CLASIFICADOR%20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>
        <row r="322">
          <cell r="C322" t="str">
            <v xml:space="preserve"> Material para limpieza </v>
          </cell>
        </row>
        <row r="324">
          <cell r="C324" t="str">
            <v xml:space="preserve"> Útiles de escritorio, oficina, informática y de enseñanza 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D9BD-DD0E-4097-B98A-C0A9D548E488}">
  <sheetPr>
    <tabColor rgb="FF007774"/>
    <pageSetUpPr fitToPage="1"/>
  </sheetPr>
  <dimension ref="B1:G208"/>
  <sheetViews>
    <sheetView tabSelected="1" topLeftCell="A107" zoomScaleNormal="100" workbookViewId="0">
      <selection activeCell="F135" sqref="F135"/>
    </sheetView>
  </sheetViews>
  <sheetFormatPr baseColWidth="10" defaultColWidth="11.42578125" defaultRowHeight="12.75" x14ac:dyDescent="0.2"/>
  <cols>
    <col min="1" max="1" width="7.5703125" style="3" customWidth="1"/>
    <col min="2" max="2" width="7.7109375" style="162" customWidth="1"/>
    <col min="3" max="3" width="41.140625" style="3" customWidth="1"/>
    <col min="4" max="4" width="20.5703125" style="3" customWidth="1"/>
    <col min="5" max="5" width="24.7109375" style="181" customWidth="1"/>
    <col min="6" max="6" width="24.5703125" style="3" customWidth="1"/>
    <col min="7" max="7" width="16.7109375" style="3" customWidth="1"/>
    <col min="8" max="215" width="11.42578125" style="3"/>
    <col min="216" max="216" width="59" style="3" customWidth="1"/>
    <col min="217" max="217" width="21" style="3" customWidth="1"/>
    <col min="218" max="218" width="19.28515625" style="3" customWidth="1"/>
    <col min="219" max="226" width="0" style="3" hidden="1" customWidth="1"/>
    <col min="227" max="227" width="13.7109375" style="3" bestFit="1" customWidth="1"/>
    <col min="228" max="228" width="14.7109375" style="3" customWidth="1"/>
    <col min="229" max="471" width="11.42578125" style="3"/>
    <col min="472" max="472" width="59" style="3" customWidth="1"/>
    <col min="473" max="473" width="21" style="3" customWidth="1"/>
    <col min="474" max="474" width="19.28515625" style="3" customWidth="1"/>
    <col min="475" max="482" width="0" style="3" hidden="1" customWidth="1"/>
    <col min="483" max="483" width="13.7109375" style="3" bestFit="1" customWidth="1"/>
    <col min="484" max="484" width="14.7109375" style="3" customWidth="1"/>
    <col min="485" max="727" width="11.42578125" style="3"/>
    <col min="728" max="728" width="59" style="3" customWidth="1"/>
    <col min="729" max="729" width="21" style="3" customWidth="1"/>
    <col min="730" max="730" width="19.28515625" style="3" customWidth="1"/>
    <col min="731" max="738" width="0" style="3" hidden="1" customWidth="1"/>
    <col min="739" max="739" width="13.7109375" style="3" bestFit="1" customWidth="1"/>
    <col min="740" max="740" width="14.7109375" style="3" customWidth="1"/>
    <col min="741" max="983" width="11.42578125" style="3"/>
    <col min="984" max="984" width="59" style="3" customWidth="1"/>
    <col min="985" max="985" width="21" style="3" customWidth="1"/>
    <col min="986" max="986" width="19.28515625" style="3" customWidth="1"/>
    <col min="987" max="994" width="0" style="3" hidden="1" customWidth="1"/>
    <col min="995" max="995" width="13.7109375" style="3" bestFit="1" customWidth="1"/>
    <col min="996" max="996" width="14.7109375" style="3" customWidth="1"/>
    <col min="997" max="1239" width="11.42578125" style="3"/>
    <col min="1240" max="1240" width="59" style="3" customWidth="1"/>
    <col min="1241" max="1241" width="21" style="3" customWidth="1"/>
    <col min="1242" max="1242" width="19.28515625" style="3" customWidth="1"/>
    <col min="1243" max="1250" width="0" style="3" hidden="1" customWidth="1"/>
    <col min="1251" max="1251" width="13.7109375" style="3" bestFit="1" customWidth="1"/>
    <col min="1252" max="1252" width="14.7109375" style="3" customWidth="1"/>
    <col min="1253" max="1495" width="11.42578125" style="3"/>
    <col min="1496" max="1496" width="59" style="3" customWidth="1"/>
    <col min="1497" max="1497" width="21" style="3" customWidth="1"/>
    <col min="1498" max="1498" width="19.28515625" style="3" customWidth="1"/>
    <col min="1499" max="1506" width="0" style="3" hidden="1" customWidth="1"/>
    <col min="1507" max="1507" width="13.7109375" style="3" bestFit="1" customWidth="1"/>
    <col min="1508" max="1508" width="14.7109375" style="3" customWidth="1"/>
    <col min="1509" max="1751" width="11.42578125" style="3"/>
    <col min="1752" max="1752" width="59" style="3" customWidth="1"/>
    <col min="1753" max="1753" width="21" style="3" customWidth="1"/>
    <col min="1754" max="1754" width="19.28515625" style="3" customWidth="1"/>
    <col min="1755" max="1762" width="0" style="3" hidden="1" customWidth="1"/>
    <col min="1763" max="1763" width="13.7109375" style="3" bestFit="1" customWidth="1"/>
    <col min="1764" max="1764" width="14.7109375" style="3" customWidth="1"/>
    <col min="1765" max="2007" width="11.42578125" style="3"/>
    <col min="2008" max="2008" width="59" style="3" customWidth="1"/>
    <col min="2009" max="2009" width="21" style="3" customWidth="1"/>
    <col min="2010" max="2010" width="19.28515625" style="3" customWidth="1"/>
    <col min="2011" max="2018" width="0" style="3" hidden="1" customWidth="1"/>
    <col min="2019" max="2019" width="13.7109375" style="3" bestFit="1" customWidth="1"/>
    <col min="2020" max="2020" width="14.7109375" style="3" customWidth="1"/>
    <col min="2021" max="2263" width="11.42578125" style="3"/>
    <col min="2264" max="2264" width="59" style="3" customWidth="1"/>
    <col min="2265" max="2265" width="21" style="3" customWidth="1"/>
    <col min="2266" max="2266" width="19.28515625" style="3" customWidth="1"/>
    <col min="2267" max="2274" width="0" style="3" hidden="1" customWidth="1"/>
    <col min="2275" max="2275" width="13.7109375" style="3" bestFit="1" customWidth="1"/>
    <col min="2276" max="2276" width="14.7109375" style="3" customWidth="1"/>
    <col min="2277" max="2519" width="11.42578125" style="3"/>
    <col min="2520" max="2520" width="59" style="3" customWidth="1"/>
    <col min="2521" max="2521" width="21" style="3" customWidth="1"/>
    <col min="2522" max="2522" width="19.28515625" style="3" customWidth="1"/>
    <col min="2523" max="2530" width="0" style="3" hidden="1" customWidth="1"/>
    <col min="2531" max="2531" width="13.7109375" style="3" bestFit="1" customWidth="1"/>
    <col min="2532" max="2532" width="14.7109375" style="3" customWidth="1"/>
    <col min="2533" max="2775" width="11.42578125" style="3"/>
    <col min="2776" max="2776" width="59" style="3" customWidth="1"/>
    <col min="2777" max="2777" width="21" style="3" customWidth="1"/>
    <col min="2778" max="2778" width="19.28515625" style="3" customWidth="1"/>
    <col min="2779" max="2786" width="0" style="3" hidden="1" customWidth="1"/>
    <col min="2787" max="2787" width="13.7109375" style="3" bestFit="1" customWidth="1"/>
    <col min="2788" max="2788" width="14.7109375" style="3" customWidth="1"/>
    <col min="2789" max="3031" width="11.42578125" style="3"/>
    <col min="3032" max="3032" width="59" style="3" customWidth="1"/>
    <col min="3033" max="3033" width="21" style="3" customWidth="1"/>
    <col min="3034" max="3034" width="19.28515625" style="3" customWidth="1"/>
    <col min="3035" max="3042" width="0" style="3" hidden="1" customWidth="1"/>
    <col min="3043" max="3043" width="13.7109375" style="3" bestFit="1" customWidth="1"/>
    <col min="3044" max="3044" width="14.7109375" style="3" customWidth="1"/>
    <col min="3045" max="3287" width="11.42578125" style="3"/>
    <col min="3288" max="3288" width="59" style="3" customWidth="1"/>
    <col min="3289" max="3289" width="21" style="3" customWidth="1"/>
    <col min="3290" max="3290" width="19.28515625" style="3" customWidth="1"/>
    <col min="3291" max="3298" width="0" style="3" hidden="1" customWidth="1"/>
    <col min="3299" max="3299" width="13.7109375" style="3" bestFit="1" customWidth="1"/>
    <col min="3300" max="3300" width="14.7109375" style="3" customWidth="1"/>
    <col min="3301" max="3543" width="11.42578125" style="3"/>
    <col min="3544" max="3544" width="59" style="3" customWidth="1"/>
    <col min="3545" max="3545" width="21" style="3" customWidth="1"/>
    <col min="3546" max="3546" width="19.28515625" style="3" customWidth="1"/>
    <col min="3547" max="3554" width="0" style="3" hidden="1" customWidth="1"/>
    <col min="3555" max="3555" width="13.7109375" style="3" bestFit="1" customWidth="1"/>
    <col min="3556" max="3556" width="14.7109375" style="3" customWidth="1"/>
    <col min="3557" max="3799" width="11.42578125" style="3"/>
    <col min="3800" max="3800" width="59" style="3" customWidth="1"/>
    <col min="3801" max="3801" width="21" style="3" customWidth="1"/>
    <col min="3802" max="3802" width="19.28515625" style="3" customWidth="1"/>
    <col min="3803" max="3810" width="0" style="3" hidden="1" customWidth="1"/>
    <col min="3811" max="3811" width="13.7109375" style="3" bestFit="1" customWidth="1"/>
    <col min="3812" max="3812" width="14.7109375" style="3" customWidth="1"/>
    <col min="3813" max="4055" width="11.42578125" style="3"/>
    <col min="4056" max="4056" width="59" style="3" customWidth="1"/>
    <col min="4057" max="4057" width="21" style="3" customWidth="1"/>
    <col min="4058" max="4058" width="19.28515625" style="3" customWidth="1"/>
    <col min="4059" max="4066" width="0" style="3" hidden="1" customWidth="1"/>
    <col min="4067" max="4067" width="13.7109375" style="3" bestFit="1" customWidth="1"/>
    <col min="4068" max="4068" width="14.7109375" style="3" customWidth="1"/>
    <col min="4069" max="4311" width="11.42578125" style="3"/>
    <col min="4312" max="4312" width="59" style="3" customWidth="1"/>
    <col min="4313" max="4313" width="21" style="3" customWidth="1"/>
    <col min="4314" max="4314" width="19.28515625" style="3" customWidth="1"/>
    <col min="4315" max="4322" width="0" style="3" hidden="1" customWidth="1"/>
    <col min="4323" max="4323" width="13.7109375" style="3" bestFit="1" customWidth="1"/>
    <col min="4324" max="4324" width="14.7109375" style="3" customWidth="1"/>
    <col min="4325" max="4567" width="11.42578125" style="3"/>
    <col min="4568" max="4568" width="59" style="3" customWidth="1"/>
    <col min="4569" max="4569" width="21" style="3" customWidth="1"/>
    <col min="4570" max="4570" width="19.28515625" style="3" customWidth="1"/>
    <col min="4571" max="4578" width="0" style="3" hidden="1" customWidth="1"/>
    <col min="4579" max="4579" width="13.7109375" style="3" bestFit="1" customWidth="1"/>
    <col min="4580" max="4580" width="14.7109375" style="3" customWidth="1"/>
    <col min="4581" max="4823" width="11.42578125" style="3"/>
    <col min="4824" max="4824" width="59" style="3" customWidth="1"/>
    <col min="4825" max="4825" width="21" style="3" customWidth="1"/>
    <col min="4826" max="4826" width="19.28515625" style="3" customWidth="1"/>
    <col min="4827" max="4834" width="0" style="3" hidden="1" customWidth="1"/>
    <col min="4835" max="4835" width="13.7109375" style="3" bestFit="1" customWidth="1"/>
    <col min="4836" max="4836" width="14.7109375" style="3" customWidth="1"/>
    <col min="4837" max="5079" width="11.42578125" style="3"/>
    <col min="5080" max="5080" width="59" style="3" customWidth="1"/>
    <col min="5081" max="5081" width="21" style="3" customWidth="1"/>
    <col min="5082" max="5082" width="19.28515625" style="3" customWidth="1"/>
    <col min="5083" max="5090" width="0" style="3" hidden="1" customWidth="1"/>
    <col min="5091" max="5091" width="13.7109375" style="3" bestFit="1" customWidth="1"/>
    <col min="5092" max="5092" width="14.7109375" style="3" customWidth="1"/>
    <col min="5093" max="5335" width="11.42578125" style="3"/>
    <col min="5336" max="5336" width="59" style="3" customWidth="1"/>
    <col min="5337" max="5337" width="21" style="3" customWidth="1"/>
    <col min="5338" max="5338" width="19.28515625" style="3" customWidth="1"/>
    <col min="5339" max="5346" width="0" style="3" hidden="1" customWidth="1"/>
    <col min="5347" max="5347" width="13.7109375" style="3" bestFit="1" customWidth="1"/>
    <col min="5348" max="5348" width="14.7109375" style="3" customWidth="1"/>
    <col min="5349" max="5591" width="11.42578125" style="3"/>
    <col min="5592" max="5592" width="59" style="3" customWidth="1"/>
    <col min="5593" max="5593" width="21" style="3" customWidth="1"/>
    <col min="5594" max="5594" width="19.28515625" style="3" customWidth="1"/>
    <col min="5595" max="5602" width="0" style="3" hidden="1" customWidth="1"/>
    <col min="5603" max="5603" width="13.7109375" style="3" bestFit="1" customWidth="1"/>
    <col min="5604" max="5604" width="14.7109375" style="3" customWidth="1"/>
    <col min="5605" max="5847" width="11.42578125" style="3"/>
    <col min="5848" max="5848" width="59" style="3" customWidth="1"/>
    <col min="5849" max="5849" width="21" style="3" customWidth="1"/>
    <col min="5850" max="5850" width="19.28515625" style="3" customWidth="1"/>
    <col min="5851" max="5858" width="0" style="3" hidden="1" customWidth="1"/>
    <col min="5859" max="5859" width="13.7109375" style="3" bestFit="1" customWidth="1"/>
    <col min="5860" max="5860" width="14.7109375" style="3" customWidth="1"/>
    <col min="5861" max="6103" width="11.42578125" style="3"/>
    <col min="6104" max="6104" width="59" style="3" customWidth="1"/>
    <col min="6105" max="6105" width="21" style="3" customWidth="1"/>
    <col min="6106" max="6106" width="19.28515625" style="3" customWidth="1"/>
    <col min="6107" max="6114" width="0" style="3" hidden="1" customWidth="1"/>
    <col min="6115" max="6115" width="13.7109375" style="3" bestFit="1" customWidth="1"/>
    <col min="6116" max="6116" width="14.7109375" style="3" customWidth="1"/>
    <col min="6117" max="6359" width="11.42578125" style="3"/>
    <col min="6360" max="6360" width="59" style="3" customWidth="1"/>
    <col min="6361" max="6361" width="21" style="3" customWidth="1"/>
    <col min="6362" max="6362" width="19.28515625" style="3" customWidth="1"/>
    <col min="6363" max="6370" width="0" style="3" hidden="1" customWidth="1"/>
    <col min="6371" max="6371" width="13.7109375" style="3" bestFit="1" customWidth="1"/>
    <col min="6372" max="6372" width="14.7109375" style="3" customWidth="1"/>
    <col min="6373" max="6615" width="11.42578125" style="3"/>
    <col min="6616" max="6616" width="59" style="3" customWidth="1"/>
    <col min="6617" max="6617" width="21" style="3" customWidth="1"/>
    <col min="6618" max="6618" width="19.28515625" style="3" customWidth="1"/>
    <col min="6619" max="6626" width="0" style="3" hidden="1" customWidth="1"/>
    <col min="6627" max="6627" width="13.7109375" style="3" bestFit="1" customWidth="1"/>
    <col min="6628" max="6628" width="14.7109375" style="3" customWidth="1"/>
    <col min="6629" max="6871" width="11.42578125" style="3"/>
    <col min="6872" max="6872" width="59" style="3" customWidth="1"/>
    <col min="6873" max="6873" width="21" style="3" customWidth="1"/>
    <col min="6874" max="6874" width="19.28515625" style="3" customWidth="1"/>
    <col min="6875" max="6882" width="0" style="3" hidden="1" customWidth="1"/>
    <col min="6883" max="6883" width="13.7109375" style="3" bestFit="1" customWidth="1"/>
    <col min="6884" max="6884" width="14.7109375" style="3" customWidth="1"/>
    <col min="6885" max="7127" width="11.42578125" style="3"/>
    <col min="7128" max="7128" width="59" style="3" customWidth="1"/>
    <col min="7129" max="7129" width="21" style="3" customWidth="1"/>
    <col min="7130" max="7130" width="19.28515625" style="3" customWidth="1"/>
    <col min="7131" max="7138" width="0" style="3" hidden="1" customWidth="1"/>
    <col min="7139" max="7139" width="13.7109375" style="3" bestFit="1" customWidth="1"/>
    <col min="7140" max="7140" width="14.7109375" style="3" customWidth="1"/>
    <col min="7141" max="7383" width="11.42578125" style="3"/>
    <col min="7384" max="7384" width="59" style="3" customWidth="1"/>
    <col min="7385" max="7385" width="21" style="3" customWidth="1"/>
    <col min="7386" max="7386" width="19.28515625" style="3" customWidth="1"/>
    <col min="7387" max="7394" width="0" style="3" hidden="1" customWidth="1"/>
    <col min="7395" max="7395" width="13.7109375" style="3" bestFit="1" customWidth="1"/>
    <col min="7396" max="7396" width="14.7109375" style="3" customWidth="1"/>
    <col min="7397" max="7639" width="11.42578125" style="3"/>
    <col min="7640" max="7640" width="59" style="3" customWidth="1"/>
    <col min="7641" max="7641" width="21" style="3" customWidth="1"/>
    <col min="7642" max="7642" width="19.28515625" style="3" customWidth="1"/>
    <col min="7643" max="7650" width="0" style="3" hidden="1" customWidth="1"/>
    <col min="7651" max="7651" width="13.7109375" style="3" bestFit="1" customWidth="1"/>
    <col min="7652" max="7652" width="14.7109375" style="3" customWidth="1"/>
    <col min="7653" max="7895" width="11.42578125" style="3"/>
    <col min="7896" max="7896" width="59" style="3" customWidth="1"/>
    <col min="7897" max="7897" width="21" style="3" customWidth="1"/>
    <col min="7898" max="7898" width="19.28515625" style="3" customWidth="1"/>
    <col min="7899" max="7906" width="0" style="3" hidden="1" customWidth="1"/>
    <col min="7907" max="7907" width="13.7109375" style="3" bestFit="1" customWidth="1"/>
    <col min="7908" max="7908" width="14.7109375" style="3" customWidth="1"/>
    <col min="7909" max="8151" width="11.42578125" style="3"/>
    <col min="8152" max="8152" width="59" style="3" customWidth="1"/>
    <col min="8153" max="8153" width="21" style="3" customWidth="1"/>
    <col min="8154" max="8154" width="19.28515625" style="3" customWidth="1"/>
    <col min="8155" max="8162" width="0" style="3" hidden="1" customWidth="1"/>
    <col min="8163" max="8163" width="13.7109375" style="3" bestFit="1" customWidth="1"/>
    <col min="8164" max="8164" width="14.7109375" style="3" customWidth="1"/>
    <col min="8165" max="8407" width="11.42578125" style="3"/>
    <col min="8408" max="8408" width="59" style="3" customWidth="1"/>
    <col min="8409" max="8409" width="21" style="3" customWidth="1"/>
    <col min="8410" max="8410" width="19.28515625" style="3" customWidth="1"/>
    <col min="8411" max="8418" width="0" style="3" hidden="1" customWidth="1"/>
    <col min="8419" max="8419" width="13.7109375" style="3" bestFit="1" customWidth="1"/>
    <col min="8420" max="8420" width="14.7109375" style="3" customWidth="1"/>
    <col min="8421" max="8663" width="11.42578125" style="3"/>
    <col min="8664" max="8664" width="59" style="3" customWidth="1"/>
    <col min="8665" max="8665" width="21" style="3" customWidth="1"/>
    <col min="8666" max="8666" width="19.28515625" style="3" customWidth="1"/>
    <col min="8667" max="8674" width="0" style="3" hidden="1" customWidth="1"/>
    <col min="8675" max="8675" width="13.7109375" style="3" bestFit="1" customWidth="1"/>
    <col min="8676" max="8676" width="14.7109375" style="3" customWidth="1"/>
    <col min="8677" max="8919" width="11.42578125" style="3"/>
    <col min="8920" max="8920" width="59" style="3" customWidth="1"/>
    <col min="8921" max="8921" width="21" style="3" customWidth="1"/>
    <col min="8922" max="8922" width="19.28515625" style="3" customWidth="1"/>
    <col min="8923" max="8930" width="0" style="3" hidden="1" customWidth="1"/>
    <col min="8931" max="8931" width="13.7109375" style="3" bestFit="1" customWidth="1"/>
    <col min="8932" max="8932" width="14.7109375" style="3" customWidth="1"/>
    <col min="8933" max="9175" width="11.42578125" style="3"/>
    <col min="9176" max="9176" width="59" style="3" customWidth="1"/>
    <col min="9177" max="9177" width="21" style="3" customWidth="1"/>
    <col min="9178" max="9178" width="19.28515625" style="3" customWidth="1"/>
    <col min="9179" max="9186" width="0" style="3" hidden="1" customWidth="1"/>
    <col min="9187" max="9187" width="13.7109375" style="3" bestFit="1" customWidth="1"/>
    <col min="9188" max="9188" width="14.7109375" style="3" customWidth="1"/>
    <col min="9189" max="9431" width="11.42578125" style="3"/>
    <col min="9432" max="9432" width="59" style="3" customWidth="1"/>
    <col min="9433" max="9433" width="21" style="3" customWidth="1"/>
    <col min="9434" max="9434" width="19.28515625" style="3" customWidth="1"/>
    <col min="9435" max="9442" width="0" style="3" hidden="1" customWidth="1"/>
    <col min="9443" max="9443" width="13.7109375" style="3" bestFit="1" customWidth="1"/>
    <col min="9444" max="9444" width="14.7109375" style="3" customWidth="1"/>
    <col min="9445" max="9687" width="11.42578125" style="3"/>
    <col min="9688" max="9688" width="59" style="3" customWidth="1"/>
    <col min="9689" max="9689" width="21" style="3" customWidth="1"/>
    <col min="9690" max="9690" width="19.28515625" style="3" customWidth="1"/>
    <col min="9691" max="9698" width="0" style="3" hidden="1" customWidth="1"/>
    <col min="9699" max="9699" width="13.7109375" style="3" bestFit="1" customWidth="1"/>
    <col min="9700" max="9700" width="14.7109375" style="3" customWidth="1"/>
    <col min="9701" max="9943" width="11.42578125" style="3"/>
    <col min="9944" max="9944" width="59" style="3" customWidth="1"/>
    <col min="9945" max="9945" width="21" style="3" customWidth="1"/>
    <col min="9946" max="9946" width="19.28515625" style="3" customWidth="1"/>
    <col min="9947" max="9954" width="0" style="3" hidden="1" customWidth="1"/>
    <col min="9955" max="9955" width="13.7109375" style="3" bestFit="1" customWidth="1"/>
    <col min="9956" max="9956" width="14.7109375" style="3" customWidth="1"/>
    <col min="9957" max="10199" width="11.42578125" style="3"/>
    <col min="10200" max="10200" width="59" style="3" customWidth="1"/>
    <col min="10201" max="10201" width="21" style="3" customWidth="1"/>
    <col min="10202" max="10202" width="19.28515625" style="3" customWidth="1"/>
    <col min="10203" max="10210" width="0" style="3" hidden="1" customWidth="1"/>
    <col min="10211" max="10211" width="13.7109375" style="3" bestFit="1" customWidth="1"/>
    <col min="10212" max="10212" width="14.7109375" style="3" customWidth="1"/>
    <col min="10213" max="10455" width="11.42578125" style="3"/>
    <col min="10456" max="10456" width="59" style="3" customWidth="1"/>
    <col min="10457" max="10457" width="21" style="3" customWidth="1"/>
    <col min="10458" max="10458" width="19.28515625" style="3" customWidth="1"/>
    <col min="10459" max="10466" width="0" style="3" hidden="1" customWidth="1"/>
    <col min="10467" max="10467" width="13.7109375" style="3" bestFit="1" customWidth="1"/>
    <col min="10468" max="10468" width="14.7109375" style="3" customWidth="1"/>
    <col min="10469" max="10711" width="11.42578125" style="3"/>
    <col min="10712" max="10712" width="59" style="3" customWidth="1"/>
    <col min="10713" max="10713" width="21" style="3" customWidth="1"/>
    <col min="10714" max="10714" width="19.28515625" style="3" customWidth="1"/>
    <col min="10715" max="10722" width="0" style="3" hidden="1" customWidth="1"/>
    <col min="10723" max="10723" width="13.7109375" style="3" bestFit="1" customWidth="1"/>
    <col min="10724" max="10724" width="14.7109375" style="3" customWidth="1"/>
    <col min="10725" max="10967" width="11.42578125" style="3"/>
    <col min="10968" max="10968" width="59" style="3" customWidth="1"/>
    <col min="10969" max="10969" width="21" style="3" customWidth="1"/>
    <col min="10970" max="10970" width="19.28515625" style="3" customWidth="1"/>
    <col min="10971" max="10978" width="0" style="3" hidden="1" customWidth="1"/>
    <col min="10979" max="10979" width="13.7109375" style="3" bestFit="1" customWidth="1"/>
    <col min="10980" max="10980" width="14.7109375" style="3" customWidth="1"/>
    <col min="10981" max="11223" width="11.42578125" style="3"/>
    <col min="11224" max="11224" width="59" style="3" customWidth="1"/>
    <col min="11225" max="11225" width="21" style="3" customWidth="1"/>
    <col min="11226" max="11226" width="19.28515625" style="3" customWidth="1"/>
    <col min="11227" max="11234" width="0" style="3" hidden="1" customWidth="1"/>
    <col min="11235" max="11235" width="13.7109375" style="3" bestFit="1" customWidth="1"/>
    <col min="11236" max="11236" width="14.7109375" style="3" customWidth="1"/>
    <col min="11237" max="11479" width="11.42578125" style="3"/>
    <col min="11480" max="11480" width="59" style="3" customWidth="1"/>
    <col min="11481" max="11481" width="21" style="3" customWidth="1"/>
    <col min="11482" max="11482" width="19.28515625" style="3" customWidth="1"/>
    <col min="11483" max="11490" width="0" style="3" hidden="1" customWidth="1"/>
    <col min="11491" max="11491" width="13.7109375" style="3" bestFit="1" customWidth="1"/>
    <col min="11492" max="11492" width="14.7109375" style="3" customWidth="1"/>
    <col min="11493" max="11735" width="11.42578125" style="3"/>
    <col min="11736" max="11736" width="59" style="3" customWidth="1"/>
    <col min="11737" max="11737" width="21" style="3" customWidth="1"/>
    <col min="11738" max="11738" width="19.28515625" style="3" customWidth="1"/>
    <col min="11739" max="11746" width="0" style="3" hidden="1" customWidth="1"/>
    <col min="11747" max="11747" width="13.7109375" style="3" bestFit="1" customWidth="1"/>
    <col min="11748" max="11748" width="14.7109375" style="3" customWidth="1"/>
    <col min="11749" max="11991" width="11.42578125" style="3"/>
    <col min="11992" max="11992" width="59" style="3" customWidth="1"/>
    <col min="11993" max="11993" width="21" style="3" customWidth="1"/>
    <col min="11994" max="11994" width="19.28515625" style="3" customWidth="1"/>
    <col min="11995" max="12002" width="0" style="3" hidden="1" customWidth="1"/>
    <col min="12003" max="12003" width="13.7109375" style="3" bestFit="1" customWidth="1"/>
    <col min="12004" max="12004" width="14.7109375" style="3" customWidth="1"/>
    <col min="12005" max="12247" width="11.42578125" style="3"/>
    <col min="12248" max="12248" width="59" style="3" customWidth="1"/>
    <col min="12249" max="12249" width="21" style="3" customWidth="1"/>
    <col min="12250" max="12250" width="19.28515625" style="3" customWidth="1"/>
    <col min="12251" max="12258" width="0" style="3" hidden="1" customWidth="1"/>
    <col min="12259" max="12259" width="13.7109375" style="3" bestFit="1" customWidth="1"/>
    <col min="12260" max="12260" width="14.7109375" style="3" customWidth="1"/>
    <col min="12261" max="12503" width="11.42578125" style="3"/>
    <col min="12504" max="12504" width="59" style="3" customWidth="1"/>
    <col min="12505" max="12505" width="21" style="3" customWidth="1"/>
    <col min="12506" max="12506" width="19.28515625" style="3" customWidth="1"/>
    <col min="12507" max="12514" width="0" style="3" hidden="1" customWidth="1"/>
    <col min="12515" max="12515" width="13.7109375" style="3" bestFit="1" customWidth="1"/>
    <col min="12516" max="12516" width="14.7109375" style="3" customWidth="1"/>
    <col min="12517" max="12759" width="11.42578125" style="3"/>
    <col min="12760" max="12760" width="59" style="3" customWidth="1"/>
    <col min="12761" max="12761" width="21" style="3" customWidth="1"/>
    <col min="12762" max="12762" width="19.28515625" style="3" customWidth="1"/>
    <col min="12763" max="12770" width="0" style="3" hidden="1" customWidth="1"/>
    <col min="12771" max="12771" width="13.7109375" style="3" bestFit="1" customWidth="1"/>
    <col min="12772" max="12772" width="14.7109375" style="3" customWidth="1"/>
    <col min="12773" max="13015" width="11.42578125" style="3"/>
    <col min="13016" max="13016" width="59" style="3" customWidth="1"/>
    <col min="13017" max="13017" width="21" style="3" customWidth="1"/>
    <col min="13018" max="13018" width="19.28515625" style="3" customWidth="1"/>
    <col min="13019" max="13026" width="0" style="3" hidden="1" customWidth="1"/>
    <col min="13027" max="13027" width="13.7109375" style="3" bestFit="1" customWidth="1"/>
    <col min="13028" max="13028" width="14.7109375" style="3" customWidth="1"/>
    <col min="13029" max="13271" width="11.42578125" style="3"/>
    <col min="13272" max="13272" width="59" style="3" customWidth="1"/>
    <col min="13273" max="13273" width="21" style="3" customWidth="1"/>
    <col min="13274" max="13274" width="19.28515625" style="3" customWidth="1"/>
    <col min="13275" max="13282" width="0" style="3" hidden="1" customWidth="1"/>
    <col min="13283" max="13283" width="13.7109375" style="3" bestFit="1" customWidth="1"/>
    <col min="13284" max="13284" width="14.7109375" style="3" customWidth="1"/>
    <col min="13285" max="13527" width="11.42578125" style="3"/>
    <col min="13528" max="13528" width="59" style="3" customWidth="1"/>
    <col min="13529" max="13529" width="21" style="3" customWidth="1"/>
    <col min="13530" max="13530" width="19.28515625" style="3" customWidth="1"/>
    <col min="13531" max="13538" width="0" style="3" hidden="1" customWidth="1"/>
    <col min="13539" max="13539" width="13.7109375" style="3" bestFit="1" customWidth="1"/>
    <col min="13540" max="13540" width="14.7109375" style="3" customWidth="1"/>
    <col min="13541" max="13783" width="11.42578125" style="3"/>
    <col min="13784" max="13784" width="59" style="3" customWidth="1"/>
    <col min="13785" max="13785" width="21" style="3" customWidth="1"/>
    <col min="13786" max="13786" width="19.28515625" style="3" customWidth="1"/>
    <col min="13787" max="13794" width="0" style="3" hidden="1" customWidth="1"/>
    <col min="13795" max="13795" width="13.7109375" style="3" bestFit="1" customWidth="1"/>
    <col min="13796" max="13796" width="14.7109375" style="3" customWidth="1"/>
    <col min="13797" max="14039" width="11.42578125" style="3"/>
    <col min="14040" max="14040" width="59" style="3" customWidth="1"/>
    <col min="14041" max="14041" width="21" style="3" customWidth="1"/>
    <col min="14042" max="14042" width="19.28515625" style="3" customWidth="1"/>
    <col min="14043" max="14050" width="0" style="3" hidden="1" customWidth="1"/>
    <col min="14051" max="14051" width="13.7109375" style="3" bestFit="1" customWidth="1"/>
    <col min="14052" max="14052" width="14.7109375" style="3" customWidth="1"/>
    <col min="14053" max="14295" width="11.42578125" style="3"/>
    <col min="14296" max="14296" width="59" style="3" customWidth="1"/>
    <col min="14297" max="14297" width="21" style="3" customWidth="1"/>
    <col min="14298" max="14298" width="19.28515625" style="3" customWidth="1"/>
    <col min="14299" max="14306" width="0" style="3" hidden="1" customWidth="1"/>
    <col min="14307" max="14307" width="13.7109375" style="3" bestFit="1" customWidth="1"/>
    <col min="14308" max="14308" width="14.7109375" style="3" customWidth="1"/>
    <col min="14309" max="14551" width="11.42578125" style="3"/>
    <col min="14552" max="14552" width="59" style="3" customWidth="1"/>
    <col min="14553" max="14553" width="21" style="3" customWidth="1"/>
    <col min="14554" max="14554" width="19.28515625" style="3" customWidth="1"/>
    <col min="14555" max="14562" width="0" style="3" hidden="1" customWidth="1"/>
    <col min="14563" max="14563" width="13.7109375" style="3" bestFit="1" customWidth="1"/>
    <col min="14564" max="14564" width="14.7109375" style="3" customWidth="1"/>
    <col min="14565" max="14807" width="11.42578125" style="3"/>
    <col min="14808" max="14808" width="59" style="3" customWidth="1"/>
    <col min="14809" max="14809" width="21" style="3" customWidth="1"/>
    <col min="14810" max="14810" width="19.28515625" style="3" customWidth="1"/>
    <col min="14811" max="14818" width="0" style="3" hidden="1" customWidth="1"/>
    <col min="14819" max="14819" width="13.7109375" style="3" bestFit="1" customWidth="1"/>
    <col min="14820" max="14820" width="14.7109375" style="3" customWidth="1"/>
    <col min="14821" max="15063" width="11.42578125" style="3"/>
    <col min="15064" max="15064" width="59" style="3" customWidth="1"/>
    <col min="15065" max="15065" width="21" style="3" customWidth="1"/>
    <col min="15066" max="15066" width="19.28515625" style="3" customWidth="1"/>
    <col min="15067" max="15074" width="0" style="3" hidden="1" customWidth="1"/>
    <col min="15075" max="15075" width="13.7109375" style="3" bestFit="1" customWidth="1"/>
    <col min="15076" max="15076" width="14.7109375" style="3" customWidth="1"/>
    <col min="15077" max="15319" width="11.42578125" style="3"/>
    <col min="15320" max="15320" width="59" style="3" customWidth="1"/>
    <col min="15321" max="15321" width="21" style="3" customWidth="1"/>
    <col min="15322" max="15322" width="19.28515625" style="3" customWidth="1"/>
    <col min="15323" max="15330" width="0" style="3" hidden="1" customWidth="1"/>
    <col min="15331" max="15331" width="13.7109375" style="3" bestFit="1" customWidth="1"/>
    <col min="15332" max="15332" width="14.7109375" style="3" customWidth="1"/>
    <col min="15333" max="15575" width="11.42578125" style="3"/>
    <col min="15576" max="15576" width="59" style="3" customWidth="1"/>
    <col min="15577" max="15577" width="21" style="3" customWidth="1"/>
    <col min="15578" max="15578" width="19.28515625" style="3" customWidth="1"/>
    <col min="15579" max="15586" width="0" style="3" hidden="1" customWidth="1"/>
    <col min="15587" max="15587" width="13.7109375" style="3" bestFit="1" customWidth="1"/>
    <col min="15588" max="15588" width="14.7109375" style="3" customWidth="1"/>
    <col min="15589" max="15831" width="11.42578125" style="3"/>
    <col min="15832" max="15832" width="59" style="3" customWidth="1"/>
    <col min="15833" max="15833" width="21" style="3" customWidth="1"/>
    <col min="15834" max="15834" width="19.28515625" style="3" customWidth="1"/>
    <col min="15835" max="15842" width="0" style="3" hidden="1" customWidth="1"/>
    <col min="15843" max="15843" width="13.7109375" style="3" bestFit="1" customWidth="1"/>
    <col min="15844" max="15844" width="14.7109375" style="3" customWidth="1"/>
    <col min="15845" max="16384" width="11.42578125" style="3"/>
  </cols>
  <sheetData>
    <row r="1" spans="2:5" ht="14.25" x14ac:dyDescent="0.2">
      <c r="C1" s="17"/>
      <c r="D1" s="17"/>
      <c r="E1" s="163"/>
    </row>
    <row r="2" spans="2:5" ht="14.25" x14ac:dyDescent="0.2">
      <c r="C2" s="17"/>
      <c r="D2" s="17"/>
      <c r="E2" s="163"/>
    </row>
    <row r="3" spans="2:5" ht="14.25" x14ac:dyDescent="0.2">
      <c r="C3" s="17"/>
      <c r="D3" s="17"/>
      <c r="E3" s="163"/>
    </row>
    <row r="4" spans="2:5" ht="24" customHeight="1" x14ac:dyDescent="0.2">
      <c r="C4" s="17"/>
      <c r="D4" s="17"/>
      <c r="E4" s="163"/>
    </row>
    <row r="5" spans="2:5" x14ac:dyDescent="0.2">
      <c r="B5" s="19"/>
      <c r="C5" s="686" t="s">
        <v>9</v>
      </c>
      <c r="D5" s="686"/>
      <c r="E5" s="686"/>
    </row>
    <row r="6" spans="2:5" ht="20.25" x14ac:dyDescent="0.3">
      <c r="B6" s="19"/>
      <c r="C6" s="687" t="s">
        <v>10</v>
      </c>
      <c r="D6" s="687"/>
      <c r="E6" s="687"/>
    </row>
    <row r="7" spans="2:5" ht="16.5" x14ac:dyDescent="0.25">
      <c r="B7" s="19"/>
      <c r="C7" s="688" t="s">
        <v>11</v>
      </c>
      <c r="D7" s="688"/>
      <c r="E7" s="688"/>
    </row>
    <row r="8" spans="2:5" ht="16.5" x14ac:dyDescent="0.25">
      <c r="B8" s="19"/>
      <c r="C8" s="689" t="s">
        <v>12</v>
      </c>
      <c r="D8" s="689"/>
      <c r="E8" s="689"/>
    </row>
    <row r="9" spans="2:5" ht="18" x14ac:dyDescent="0.25">
      <c r="B9" s="19"/>
      <c r="C9" s="690" t="s">
        <v>443</v>
      </c>
      <c r="D9" s="690"/>
      <c r="E9" s="690"/>
    </row>
    <row r="10" spans="2:5" ht="14.25" customHeight="1" x14ac:dyDescent="0.2">
      <c r="B10" s="55"/>
      <c r="C10" s="682" t="s">
        <v>478</v>
      </c>
      <c r="D10" s="682"/>
      <c r="E10" s="682"/>
    </row>
    <row r="11" spans="2:5" x14ac:dyDescent="0.2">
      <c r="C11" s="682" t="s">
        <v>44</v>
      </c>
      <c r="D11" s="682"/>
      <c r="E11" s="682"/>
    </row>
    <row r="12" spans="2:5" ht="12" customHeight="1" x14ac:dyDescent="0.2">
      <c r="C12" s="55"/>
      <c r="D12" s="55"/>
      <c r="E12" s="164"/>
    </row>
    <row r="13" spans="2:5" ht="17.25" customHeight="1" x14ac:dyDescent="0.2">
      <c r="C13" s="165" t="s">
        <v>37</v>
      </c>
      <c r="D13" s="165"/>
      <c r="E13" s="246"/>
    </row>
    <row r="14" spans="2:5" ht="6.75" customHeight="1" x14ac:dyDescent="0.2">
      <c r="C14" s="17"/>
      <c r="D14" s="17"/>
      <c r="E14" s="166"/>
    </row>
    <row r="15" spans="2:5" ht="16.5" customHeight="1" x14ac:dyDescent="0.2">
      <c r="C15" s="3" t="s">
        <v>38</v>
      </c>
      <c r="E15" s="163">
        <v>51460499.640000001</v>
      </c>
    </row>
    <row r="16" spans="2:5" ht="16.5" customHeight="1" x14ac:dyDescent="0.2">
      <c r="C16" s="3" t="s">
        <v>39</v>
      </c>
      <c r="E16" s="163">
        <v>294905.7</v>
      </c>
    </row>
    <row r="17" spans="2:6" ht="16.5" customHeight="1" thickBot="1" x14ac:dyDescent="0.25">
      <c r="C17" s="3" t="s">
        <v>40</v>
      </c>
      <c r="E17" s="677">
        <v>2017501.89</v>
      </c>
    </row>
    <row r="18" spans="2:6" ht="19.5" customHeight="1" thickBot="1" x14ac:dyDescent="0.25">
      <c r="C18" s="57" t="s">
        <v>41</v>
      </c>
      <c r="D18" s="57"/>
      <c r="E18" s="676">
        <f>SUM(E15:E17)</f>
        <v>53772907.230000004</v>
      </c>
      <c r="F18" s="18"/>
    </row>
    <row r="19" spans="2:6" ht="9.75" customHeight="1" thickTop="1" x14ac:dyDescent="0.2">
      <c r="C19" s="57"/>
      <c r="D19" s="57"/>
      <c r="E19" s="166"/>
    </row>
    <row r="20" spans="2:6" ht="9" customHeight="1" x14ac:dyDescent="0.2">
      <c r="C20" s="57"/>
      <c r="D20" s="57"/>
      <c r="E20" s="166"/>
      <c r="F20" s="18"/>
    </row>
    <row r="21" spans="2:6" ht="16.5" customHeight="1" x14ac:dyDescent="0.2">
      <c r="B21" s="168" t="s">
        <v>128</v>
      </c>
      <c r="C21" s="169" t="s">
        <v>129</v>
      </c>
      <c r="D21" s="169"/>
      <c r="E21" s="170">
        <f>E22+E41+E83+E124+E135+E151+E173</f>
        <v>56671336.315000005</v>
      </c>
    </row>
    <row r="22" spans="2:6" ht="19.5" customHeight="1" thickBot="1" x14ac:dyDescent="0.25">
      <c r="B22" s="217" t="s">
        <v>130</v>
      </c>
      <c r="C22" s="218" t="s">
        <v>131</v>
      </c>
      <c r="D22" s="218"/>
      <c r="E22" s="219">
        <f>E23+E30+E37+E32</f>
        <v>39825838.005000003</v>
      </c>
    </row>
    <row r="23" spans="2:6" ht="19.5" customHeight="1" x14ac:dyDescent="0.2">
      <c r="B23" s="169" t="s">
        <v>249</v>
      </c>
      <c r="C23" s="204" t="s">
        <v>250</v>
      </c>
      <c r="D23" s="204"/>
      <c r="E23" s="172">
        <f>E24+E25+E26+E27+E28+E29</f>
        <v>34244183.510000005</v>
      </c>
      <c r="F23" s="18"/>
    </row>
    <row r="24" spans="2:6" ht="17.25" customHeight="1" x14ac:dyDescent="0.2">
      <c r="B24" s="151" t="s">
        <v>35</v>
      </c>
      <c r="C24" s="151" t="s">
        <v>36</v>
      </c>
      <c r="D24" s="151"/>
      <c r="E24" s="173">
        <v>27510233.510000002</v>
      </c>
    </row>
    <row r="25" spans="2:6" ht="17.25" customHeight="1" x14ac:dyDescent="0.2">
      <c r="B25" s="151" t="s">
        <v>24</v>
      </c>
      <c r="C25" s="151" t="s">
        <v>25</v>
      </c>
      <c r="D25" s="151"/>
      <c r="E25" s="173">
        <v>6378650</v>
      </c>
    </row>
    <row r="26" spans="2:6" ht="17.25" customHeight="1" x14ac:dyDescent="0.2">
      <c r="B26" s="151" t="s">
        <v>29</v>
      </c>
      <c r="C26" s="151" t="s">
        <v>30</v>
      </c>
      <c r="D26" s="151"/>
      <c r="E26" s="173">
        <v>355300</v>
      </c>
    </row>
    <row r="27" spans="2:6" ht="17.25" customHeight="1" x14ac:dyDescent="0.2">
      <c r="B27" s="151" t="s">
        <v>376</v>
      </c>
      <c r="C27" s="151" t="s">
        <v>381</v>
      </c>
      <c r="D27" s="151"/>
      <c r="E27" s="173">
        <v>0</v>
      </c>
    </row>
    <row r="28" spans="2:6" ht="17.25" customHeight="1" x14ac:dyDescent="0.2">
      <c r="B28" s="174" t="s">
        <v>275</v>
      </c>
      <c r="C28" s="151" t="s">
        <v>276</v>
      </c>
      <c r="D28" s="151"/>
      <c r="E28" s="173">
        <v>0</v>
      </c>
    </row>
    <row r="29" spans="2:6" s="6" customFormat="1" ht="17.25" customHeight="1" x14ac:dyDescent="0.2">
      <c r="B29" s="151" t="s">
        <v>277</v>
      </c>
      <c r="C29" s="151" t="s">
        <v>278</v>
      </c>
      <c r="D29" s="151"/>
      <c r="E29" s="173">
        <v>0</v>
      </c>
      <c r="F29" s="3"/>
    </row>
    <row r="30" spans="2:6" ht="17.25" customHeight="1" thickBot="1" x14ac:dyDescent="0.25">
      <c r="B30" s="175" t="s">
        <v>318</v>
      </c>
      <c r="C30" s="151" t="s">
        <v>330</v>
      </c>
      <c r="D30" s="151"/>
      <c r="E30" s="171">
        <f>SUM(E31)</f>
        <v>298300</v>
      </c>
    </row>
    <row r="31" spans="2:6" ht="17.25" customHeight="1" x14ac:dyDescent="0.2">
      <c r="B31" s="151" t="s">
        <v>63</v>
      </c>
      <c r="C31" s="151" t="s">
        <v>64</v>
      </c>
      <c r="D31" s="151"/>
      <c r="E31" s="173">
        <v>298300</v>
      </c>
    </row>
    <row r="32" spans="2:6" ht="21" customHeight="1" thickBot="1" x14ac:dyDescent="0.25">
      <c r="B32" s="168" t="s">
        <v>359</v>
      </c>
      <c r="C32" s="175" t="s">
        <v>468</v>
      </c>
      <c r="D32" s="151"/>
      <c r="E32" s="247">
        <f>E33+E34</f>
        <v>0</v>
      </c>
    </row>
    <row r="33" spans="2:7" ht="17.25" customHeight="1" x14ac:dyDescent="0.2">
      <c r="B33" s="176" t="s">
        <v>394</v>
      </c>
      <c r="C33" s="151" t="s">
        <v>371</v>
      </c>
      <c r="D33" s="151"/>
      <c r="E33" s="173">
        <v>0</v>
      </c>
    </row>
    <row r="34" spans="2:7" ht="17.25" customHeight="1" x14ac:dyDescent="0.2">
      <c r="B34" s="176" t="s">
        <v>313</v>
      </c>
      <c r="C34" s="151" t="s">
        <v>395</v>
      </c>
      <c r="D34" s="151"/>
      <c r="E34" s="173">
        <v>0</v>
      </c>
    </row>
    <row r="35" spans="2:7" ht="17.25" customHeight="1" x14ac:dyDescent="0.2">
      <c r="B35" s="178" t="s">
        <v>133</v>
      </c>
      <c r="C35" s="151" t="s">
        <v>132</v>
      </c>
      <c r="D35" s="151"/>
      <c r="E35" s="177" t="s">
        <v>428</v>
      </c>
    </row>
    <row r="36" spans="2:7" ht="17.25" customHeight="1" x14ac:dyDescent="0.2">
      <c r="B36" s="179" t="s">
        <v>271</v>
      </c>
      <c r="C36" s="151" t="s">
        <v>272</v>
      </c>
      <c r="D36" s="151"/>
      <c r="E36" s="173" t="s">
        <v>428</v>
      </c>
    </row>
    <row r="37" spans="2:7" ht="17.25" customHeight="1" thickBot="1" x14ac:dyDescent="0.25">
      <c r="B37" s="169" t="s">
        <v>134</v>
      </c>
      <c r="C37" s="151" t="s">
        <v>135</v>
      </c>
      <c r="D37" s="151"/>
      <c r="E37" s="171">
        <f>SUM(E38:E40)</f>
        <v>5283354.4950000001</v>
      </c>
    </row>
    <row r="38" spans="2:7" ht="17.25" customHeight="1" x14ac:dyDescent="0.2">
      <c r="B38" s="151" t="s">
        <v>31</v>
      </c>
      <c r="C38" s="151" t="s">
        <v>32</v>
      </c>
      <c r="D38" s="151"/>
      <c r="E38" s="173">
        <v>2454597.35</v>
      </c>
    </row>
    <row r="39" spans="2:7" ht="17.25" customHeight="1" x14ac:dyDescent="0.2">
      <c r="B39" s="151" t="s">
        <v>33</v>
      </c>
      <c r="C39" s="151" t="s">
        <v>34</v>
      </c>
      <c r="D39" s="151"/>
      <c r="E39" s="173">
        <v>2433670.1850000001</v>
      </c>
    </row>
    <row r="40" spans="2:7" ht="17.25" customHeight="1" x14ac:dyDescent="0.2">
      <c r="B40" s="151" t="s">
        <v>27</v>
      </c>
      <c r="C40" s="151" t="s">
        <v>28</v>
      </c>
      <c r="D40" s="151"/>
      <c r="E40" s="173">
        <v>395086.96</v>
      </c>
    </row>
    <row r="41" spans="2:7" ht="17.25" customHeight="1" thickBot="1" x14ac:dyDescent="0.3">
      <c r="B41" s="217">
        <v>2.2000000000000002</v>
      </c>
      <c r="C41" s="218" t="s">
        <v>95</v>
      </c>
      <c r="D41" s="218"/>
      <c r="E41" s="219">
        <f>E42+E50+E53+E56+E60+FE7757+E68+E71+E80</f>
        <v>4909508.8600000013</v>
      </c>
      <c r="F41" s="216"/>
      <c r="G41" s="18"/>
    </row>
    <row r="42" spans="2:7" ht="17.25" customHeight="1" x14ac:dyDescent="0.2">
      <c r="B42" s="169" t="s">
        <v>136</v>
      </c>
      <c r="C42" s="169" t="s">
        <v>137</v>
      </c>
      <c r="D42" s="169"/>
      <c r="E42" s="172">
        <f>E43+E44+E45+E46+E47+E48+E49</f>
        <v>1380572.05</v>
      </c>
    </row>
    <row r="43" spans="2:7" ht="17.25" customHeight="1" x14ac:dyDescent="0.2">
      <c r="B43" s="151" t="s">
        <v>378</v>
      </c>
      <c r="C43" s="151" t="s">
        <v>449</v>
      </c>
      <c r="D43" s="169"/>
      <c r="E43" s="181">
        <v>0</v>
      </c>
    </row>
    <row r="44" spans="2:7" ht="17.25" customHeight="1" x14ac:dyDescent="0.2">
      <c r="B44" s="151" t="s">
        <v>26</v>
      </c>
      <c r="C44" s="151" t="s">
        <v>20</v>
      </c>
      <c r="D44" s="151"/>
      <c r="E44" s="181">
        <v>989118.48</v>
      </c>
    </row>
    <row r="45" spans="2:7" ht="17.25" customHeight="1" x14ac:dyDescent="0.2">
      <c r="B45" s="151" t="s">
        <v>365</v>
      </c>
      <c r="C45" s="151" t="s">
        <v>367</v>
      </c>
      <c r="D45" s="151"/>
      <c r="E45" s="181">
        <v>0</v>
      </c>
    </row>
    <row r="46" spans="2:7" ht="17.25" customHeight="1" x14ac:dyDescent="0.2">
      <c r="B46" s="151" t="s">
        <v>48</v>
      </c>
      <c r="C46" s="151" t="s">
        <v>49</v>
      </c>
      <c r="D46" s="151"/>
      <c r="E46" s="181">
        <v>108933</v>
      </c>
    </row>
    <row r="47" spans="2:7" ht="17.25" customHeight="1" x14ac:dyDescent="0.2">
      <c r="B47" s="151" t="s">
        <v>69</v>
      </c>
      <c r="C47" s="151" t="s">
        <v>68</v>
      </c>
      <c r="D47" s="151"/>
      <c r="E47" s="181">
        <v>270884.57</v>
      </c>
    </row>
    <row r="48" spans="2:7" ht="17.25" customHeight="1" x14ac:dyDescent="0.2">
      <c r="B48" s="151" t="s">
        <v>307</v>
      </c>
      <c r="C48" s="151" t="s">
        <v>308</v>
      </c>
      <c r="D48" s="151"/>
      <c r="E48" s="181">
        <v>3525</v>
      </c>
    </row>
    <row r="49" spans="2:5" ht="17.25" customHeight="1" x14ac:dyDescent="0.2">
      <c r="B49" s="151" t="s">
        <v>98</v>
      </c>
      <c r="C49" s="151" t="s">
        <v>126</v>
      </c>
      <c r="D49" s="151"/>
      <c r="E49" s="181">
        <v>8111</v>
      </c>
    </row>
    <row r="50" spans="2:5" ht="17.25" customHeight="1" thickBot="1" x14ac:dyDescent="0.25">
      <c r="B50" s="180" t="s">
        <v>138</v>
      </c>
      <c r="C50" s="175" t="s">
        <v>139</v>
      </c>
      <c r="D50" s="151"/>
      <c r="E50" s="167">
        <f>SUM(E51:E52)</f>
        <v>0</v>
      </c>
    </row>
    <row r="51" spans="2:5" ht="17.25" customHeight="1" x14ac:dyDescent="0.2">
      <c r="B51" s="174" t="s">
        <v>79</v>
      </c>
      <c r="C51" s="151" t="s">
        <v>96</v>
      </c>
      <c r="D51" s="151"/>
      <c r="E51" s="181">
        <v>0</v>
      </c>
    </row>
    <row r="52" spans="2:5" ht="17.25" customHeight="1" x14ac:dyDescent="0.2">
      <c r="B52" s="176" t="s">
        <v>102</v>
      </c>
      <c r="C52" s="151" t="s">
        <v>125</v>
      </c>
      <c r="D52" s="151"/>
      <c r="E52" s="181">
        <v>0</v>
      </c>
    </row>
    <row r="53" spans="2:5" ht="17.25" customHeight="1" thickBot="1" x14ac:dyDescent="0.25">
      <c r="B53" s="180" t="s">
        <v>141</v>
      </c>
      <c r="C53" s="248" t="s">
        <v>140</v>
      </c>
      <c r="D53" s="151"/>
      <c r="E53" s="167">
        <f>SUM(E54:E55)</f>
        <v>245920</v>
      </c>
    </row>
    <row r="54" spans="2:5" ht="19.5" customHeight="1" x14ac:dyDescent="0.2">
      <c r="B54" s="151" t="s">
        <v>86</v>
      </c>
      <c r="C54" s="151" t="s">
        <v>267</v>
      </c>
      <c r="D54" s="151"/>
      <c r="E54" s="173">
        <v>245920</v>
      </c>
    </row>
    <row r="55" spans="2:5" ht="19.5" customHeight="1" x14ac:dyDescent="0.2">
      <c r="B55" s="151" t="s">
        <v>471</v>
      </c>
      <c r="C55" s="151" t="s">
        <v>473</v>
      </c>
      <c r="D55" s="151"/>
      <c r="E55" s="173">
        <v>0</v>
      </c>
    </row>
    <row r="56" spans="2:5" ht="19.5" customHeight="1" thickBot="1" x14ac:dyDescent="0.25">
      <c r="B56" s="169" t="s">
        <v>142</v>
      </c>
      <c r="C56" s="175" t="s">
        <v>143</v>
      </c>
      <c r="D56" s="151"/>
      <c r="E56" s="171">
        <f>E57+E58+E59</f>
        <v>244800</v>
      </c>
    </row>
    <row r="57" spans="2:5" ht="17.25" customHeight="1" x14ac:dyDescent="0.2">
      <c r="B57" s="152" t="s">
        <v>80</v>
      </c>
      <c r="C57" s="151" t="s">
        <v>94</v>
      </c>
      <c r="D57" s="151"/>
      <c r="E57" s="181">
        <v>0</v>
      </c>
    </row>
    <row r="58" spans="2:5" ht="17.25" customHeight="1" x14ac:dyDescent="0.2">
      <c r="B58" s="151" t="s">
        <v>310</v>
      </c>
      <c r="C58" s="151" t="s">
        <v>311</v>
      </c>
      <c r="D58" s="151"/>
      <c r="E58" s="181">
        <v>203000</v>
      </c>
    </row>
    <row r="59" spans="2:5" ht="17.25" customHeight="1" x14ac:dyDescent="0.2">
      <c r="B59" s="151" t="s">
        <v>76</v>
      </c>
      <c r="C59" s="151" t="s">
        <v>78</v>
      </c>
      <c r="D59" s="151"/>
      <c r="E59" s="173">
        <v>41800</v>
      </c>
    </row>
    <row r="60" spans="2:5" ht="17.25" customHeight="1" thickBot="1" x14ac:dyDescent="0.25">
      <c r="B60" s="180" t="s">
        <v>145</v>
      </c>
      <c r="C60" s="175" t="s">
        <v>144</v>
      </c>
      <c r="D60" s="151"/>
      <c r="E60" s="167">
        <f>SUM(E61:E62)</f>
        <v>0</v>
      </c>
    </row>
    <row r="61" spans="2:5" ht="17.25" customHeight="1" x14ac:dyDescent="0.2">
      <c r="B61" s="176" t="s">
        <v>344</v>
      </c>
      <c r="C61" s="151" t="s">
        <v>440</v>
      </c>
      <c r="D61" s="151"/>
      <c r="E61" s="181">
        <v>0</v>
      </c>
    </row>
    <row r="62" spans="2:5" ht="17.25" customHeight="1" x14ac:dyDescent="0.2">
      <c r="B62" s="176" t="s">
        <v>258</v>
      </c>
      <c r="C62" s="151" t="s">
        <v>314</v>
      </c>
      <c r="D62" s="151"/>
      <c r="E62" s="181">
        <v>0</v>
      </c>
    </row>
    <row r="63" spans="2:5" ht="17.25" customHeight="1" x14ac:dyDescent="0.2">
      <c r="B63" s="180" t="s">
        <v>146</v>
      </c>
      <c r="C63" s="175" t="s">
        <v>147</v>
      </c>
      <c r="D63" s="151"/>
      <c r="E63" s="172">
        <f>E64+E65+E66+E67</f>
        <v>0</v>
      </c>
    </row>
    <row r="64" spans="2:5" ht="17.25" customHeight="1" x14ac:dyDescent="0.2">
      <c r="B64" s="182" t="s">
        <v>106</v>
      </c>
      <c r="C64" s="151" t="s">
        <v>107</v>
      </c>
      <c r="D64" s="151"/>
      <c r="E64" s="181">
        <v>0</v>
      </c>
    </row>
    <row r="65" spans="2:5" ht="18" customHeight="1" x14ac:dyDescent="0.2">
      <c r="B65" s="176" t="s">
        <v>108</v>
      </c>
      <c r="C65" s="151" t="s">
        <v>109</v>
      </c>
      <c r="D65" s="151"/>
      <c r="E65" s="181">
        <v>0</v>
      </c>
    </row>
    <row r="66" spans="2:5" ht="18" customHeight="1" x14ac:dyDescent="0.2">
      <c r="B66" s="176" t="s">
        <v>396</v>
      </c>
      <c r="C66" s="151" t="s">
        <v>450</v>
      </c>
      <c r="D66" s="151"/>
      <c r="E66" s="181">
        <v>0</v>
      </c>
    </row>
    <row r="67" spans="2:5" ht="18" customHeight="1" x14ac:dyDescent="0.2">
      <c r="B67" s="176" t="s">
        <v>397</v>
      </c>
      <c r="C67" s="151" t="s">
        <v>445</v>
      </c>
      <c r="D67" s="151"/>
      <c r="E67" s="181">
        <v>0</v>
      </c>
    </row>
    <row r="68" spans="2:5" ht="24.75" customHeight="1" thickBot="1" x14ac:dyDescent="0.25">
      <c r="B68" s="180" t="s">
        <v>148</v>
      </c>
      <c r="C68" s="183" t="s">
        <v>149</v>
      </c>
      <c r="D68" s="151"/>
      <c r="E68" s="171">
        <f>SUM(E70)</f>
        <v>790981.02</v>
      </c>
    </row>
    <row r="69" spans="2:5" ht="27" customHeight="1" x14ac:dyDescent="0.2">
      <c r="B69" s="174" t="s">
        <v>110</v>
      </c>
      <c r="C69" s="184" t="s">
        <v>306</v>
      </c>
      <c r="D69" s="151"/>
      <c r="E69" s="181">
        <v>0</v>
      </c>
    </row>
    <row r="70" spans="2:5" ht="23.25" customHeight="1" x14ac:dyDescent="0.2">
      <c r="B70" s="151" t="s">
        <v>55</v>
      </c>
      <c r="C70" s="151" t="s">
        <v>47</v>
      </c>
      <c r="D70" s="151"/>
      <c r="E70" s="181">
        <v>790981.02</v>
      </c>
    </row>
    <row r="71" spans="2:5" ht="28.5" customHeight="1" thickBot="1" x14ac:dyDescent="0.25">
      <c r="B71" s="169" t="s">
        <v>151</v>
      </c>
      <c r="C71" s="183" t="s">
        <v>150</v>
      </c>
      <c r="D71" s="151"/>
      <c r="E71" s="171">
        <f>SUM(E72:E78)</f>
        <v>2161526.39</v>
      </c>
    </row>
    <row r="72" spans="2:5" ht="17.25" customHeight="1" x14ac:dyDescent="0.2">
      <c r="B72" s="208" t="s">
        <v>358</v>
      </c>
      <c r="C72" s="208" t="s">
        <v>360</v>
      </c>
      <c r="D72" s="151"/>
      <c r="E72" s="173">
        <v>0</v>
      </c>
    </row>
    <row r="73" spans="2:5" ht="17.25" customHeight="1" x14ac:dyDescent="0.2">
      <c r="B73" s="151" t="s">
        <v>65</v>
      </c>
      <c r="C73" s="151" t="s">
        <v>21</v>
      </c>
      <c r="D73" s="151"/>
      <c r="E73" s="173">
        <v>8486.39</v>
      </c>
    </row>
    <row r="74" spans="2:5" ht="17.25" customHeight="1" x14ac:dyDescent="0.2">
      <c r="B74" s="151" t="s">
        <v>259</v>
      </c>
      <c r="C74" s="151" t="s">
        <v>279</v>
      </c>
      <c r="D74" s="151"/>
      <c r="E74" s="173">
        <v>2153040</v>
      </c>
    </row>
    <row r="75" spans="2:5" ht="17.25" customHeight="1" x14ac:dyDescent="0.2">
      <c r="B75" s="151" t="s">
        <v>372</v>
      </c>
      <c r="C75" s="151" t="s">
        <v>441</v>
      </c>
      <c r="D75" s="151"/>
      <c r="E75" s="173">
        <v>0</v>
      </c>
    </row>
    <row r="76" spans="2:5" ht="17.25" customHeight="1" x14ac:dyDescent="0.2">
      <c r="B76" s="151" t="s">
        <v>338</v>
      </c>
      <c r="C76" s="151" t="s">
        <v>429</v>
      </c>
      <c r="D76" s="151"/>
      <c r="E76" s="173">
        <v>0</v>
      </c>
    </row>
    <row r="77" spans="2:5" ht="17.25" customHeight="1" x14ac:dyDescent="0.2">
      <c r="B77" s="174" t="s">
        <v>73</v>
      </c>
      <c r="C77" s="151" t="s">
        <v>74</v>
      </c>
      <c r="D77" s="151"/>
      <c r="E77" s="173">
        <v>0</v>
      </c>
    </row>
    <row r="78" spans="2:5" ht="17.25" customHeight="1" x14ac:dyDescent="0.2">
      <c r="B78" s="151" t="s">
        <v>66</v>
      </c>
      <c r="C78" s="151" t="s">
        <v>67</v>
      </c>
      <c r="D78" s="151"/>
      <c r="E78" s="173">
        <v>0</v>
      </c>
    </row>
    <row r="79" spans="2:5" ht="17.25" customHeight="1" x14ac:dyDescent="0.2">
      <c r="B79" s="151" t="s">
        <v>382</v>
      </c>
      <c r="C79" s="151" t="s">
        <v>383</v>
      </c>
      <c r="D79" s="151"/>
      <c r="E79" s="177">
        <v>0</v>
      </c>
    </row>
    <row r="80" spans="2:5" ht="17.25" customHeight="1" thickBot="1" x14ac:dyDescent="0.25">
      <c r="B80" s="169" t="s">
        <v>152</v>
      </c>
      <c r="C80" s="169" t="s">
        <v>153</v>
      </c>
      <c r="D80" s="151"/>
      <c r="E80" s="171">
        <f>E81+E82</f>
        <v>85709.4</v>
      </c>
    </row>
    <row r="81" spans="2:5" ht="17.25" customHeight="1" x14ac:dyDescent="0.2">
      <c r="B81" s="151" t="s">
        <v>366</v>
      </c>
      <c r="C81" s="182" t="s">
        <v>368</v>
      </c>
      <c r="D81" s="151"/>
      <c r="E81" s="181">
        <v>0</v>
      </c>
    </row>
    <row r="82" spans="2:5" ht="17.25" customHeight="1" x14ac:dyDescent="0.2">
      <c r="B82" s="151" t="s">
        <v>100</v>
      </c>
      <c r="C82" s="151" t="s">
        <v>268</v>
      </c>
      <c r="D82" s="151"/>
      <c r="E82" s="181">
        <v>85709.4</v>
      </c>
    </row>
    <row r="83" spans="2:5" ht="17.25" customHeight="1" thickBot="1" x14ac:dyDescent="0.25">
      <c r="B83" s="217">
        <v>2.2999999999999998</v>
      </c>
      <c r="C83" s="218" t="s">
        <v>154</v>
      </c>
      <c r="D83" s="218"/>
      <c r="E83" s="219">
        <f>E84+E89+E93+E99+E102+E106+E110+E114</f>
        <v>11634519.810000001</v>
      </c>
    </row>
    <row r="84" spans="2:5" ht="17.25" customHeight="1" x14ac:dyDescent="0.2">
      <c r="B84" s="178" t="s">
        <v>155</v>
      </c>
      <c r="C84" s="169" t="s">
        <v>156</v>
      </c>
      <c r="D84" s="151"/>
      <c r="E84" s="177">
        <f>SUM(E85:E88)</f>
        <v>48414.659999999996</v>
      </c>
    </row>
    <row r="85" spans="2:5" ht="17.25" customHeight="1" x14ac:dyDescent="0.2">
      <c r="B85" s="151" t="s">
        <v>50</v>
      </c>
      <c r="C85" s="151" t="s">
        <v>51</v>
      </c>
      <c r="D85" s="151"/>
      <c r="E85" s="173">
        <v>40145.699999999997</v>
      </c>
    </row>
    <row r="86" spans="2:5" ht="17.25" customHeight="1" x14ac:dyDescent="0.2">
      <c r="B86" s="151" t="s">
        <v>72</v>
      </c>
      <c r="C86" s="151" t="s">
        <v>280</v>
      </c>
      <c r="D86" s="151"/>
      <c r="E86" s="173">
        <v>4138.96</v>
      </c>
    </row>
    <row r="87" spans="2:5" ht="17.25" customHeight="1" x14ac:dyDescent="0.2">
      <c r="B87" s="152" t="s">
        <v>81</v>
      </c>
      <c r="C87" s="151" t="s">
        <v>270</v>
      </c>
      <c r="D87" s="151"/>
      <c r="E87" s="173">
        <v>4130</v>
      </c>
    </row>
    <row r="88" spans="2:5" ht="17.25" customHeight="1" x14ac:dyDescent="0.2">
      <c r="B88" s="151" t="s">
        <v>104</v>
      </c>
      <c r="C88" s="151" t="s">
        <v>309</v>
      </c>
      <c r="D88" s="151"/>
      <c r="E88" s="173">
        <v>0</v>
      </c>
    </row>
    <row r="89" spans="2:5" ht="17.25" customHeight="1" thickBot="1" x14ac:dyDescent="0.25">
      <c r="B89" s="169" t="s">
        <v>157</v>
      </c>
      <c r="C89" s="169" t="s">
        <v>158</v>
      </c>
      <c r="D89" s="151"/>
      <c r="E89" s="171">
        <f>SUM(E90:E92)</f>
        <v>0</v>
      </c>
    </row>
    <row r="90" spans="2:5" ht="17.25" customHeight="1" x14ac:dyDescent="0.2">
      <c r="B90" s="174" t="s">
        <v>82</v>
      </c>
      <c r="C90" s="151" t="s">
        <v>290</v>
      </c>
      <c r="D90" s="151"/>
      <c r="E90" s="181">
        <v>0</v>
      </c>
    </row>
    <row r="91" spans="2:5" ht="17.25" customHeight="1" x14ac:dyDescent="0.2">
      <c r="B91" s="178" t="s">
        <v>85</v>
      </c>
      <c r="C91" s="182" t="s">
        <v>92</v>
      </c>
      <c r="D91" s="151"/>
      <c r="E91" s="181">
        <v>0</v>
      </c>
    </row>
    <row r="92" spans="2:5" ht="17.25" customHeight="1" x14ac:dyDescent="0.2">
      <c r="B92" s="151" t="s">
        <v>42</v>
      </c>
      <c r="C92" s="151" t="s">
        <v>43</v>
      </c>
      <c r="D92" s="151"/>
      <c r="E92" s="181">
        <v>0</v>
      </c>
    </row>
    <row r="93" spans="2:5" ht="17.25" customHeight="1" thickBot="1" x14ac:dyDescent="0.25">
      <c r="B93" s="169" t="s">
        <v>159</v>
      </c>
      <c r="C93" s="169" t="s">
        <v>160</v>
      </c>
      <c r="D93" s="151"/>
      <c r="E93" s="171">
        <f>SUM(E94:E96)</f>
        <v>269536.73</v>
      </c>
    </row>
    <row r="94" spans="2:5" ht="17.25" customHeight="1" x14ac:dyDescent="0.2">
      <c r="B94" s="176" t="s">
        <v>281</v>
      </c>
      <c r="C94" s="178" t="s">
        <v>305</v>
      </c>
      <c r="D94" s="151"/>
      <c r="E94" s="181">
        <v>267871.8</v>
      </c>
    </row>
    <row r="95" spans="2:5" ht="17.25" customHeight="1" x14ac:dyDescent="0.2">
      <c r="B95" s="151" t="s">
        <v>56</v>
      </c>
      <c r="C95" s="151" t="s">
        <v>57</v>
      </c>
      <c r="D95" s="151"/>
      <c r="E95" s="181">
        <v>1664.93</v>
      </c>
    </row>
    <row r="96" spans="2:5" ht="17.25" customHeight="1" x14ac:dyDescent="0.2">
      <c r="B96" s="151" t="s">
        <v>99</v>
      </c>
      <c r="C96" s="151" t="s">
        <v>111</v>
      </c>
      <c r="D96" s="151"/>
      <c r="E96" s="181">
        <v>0</v>
      </c>
    </row>
    <row r="97" spans="2:5" ht="17.25" customHeight="1" x14ac:dyDescent="0.2">
      <c r="B97" s="152" t="s">
        <v>303</v>
      </c>
      <c r="C97" s="151" t="s">
        <v>304</v>
      </c>
      <c r="D97" s="151"/>
      <c r="E97" s="181">
        <v>0</v>
      </c>
    </row>
    <row r="98" spans="2:5" ht="17.25" customHeight="1" x14ac:dyDescent="0.2">
      <c r="B98" s="151" t="s">
        <v>252</v>
      </c>
      <c r="C98" s="151" t="s">
        <v>253</v>
      </c>
      <c r="D98" s="151"/>
      <c r="E98" s="181">
        <v>0</v>
      </c>
    </row>
    <row r="99" spans="2:5" ht="17.25" customHeight="1" thickBot="1" x14ac:dyDescent="0.25">
      <c r="B99" s="169" t="s">
        <v>161</v>
      </c>
      <c r="C99" s="169" t="s">
        <v>162</v>
      </c>
      <c r="D99" s="151"/>
      <c r="E99" s="171">
        <f>E100+E101</f>
        <v>10944140</v>
      </c>
    </row>
    <row r="100" spans="2:5" ht="17.25" customHeight="1" x14ac:dyDescent="0.2">
      <c r="B100" s="151" t="s">
        <v>87</v>
      </c>
      <c r="C100" s="178" t="s">
        <v>312</v>
      </c>
      <c r="D100" s="151"/>
      <c r="E100" s="181">
        <v>10944140</v>
      </c>
    </row>
    <row r="101" spans="2:5" ht="17.25" customHeight="1" x14ac:dyDescent="0.2">
      <c r="B101" s="151" t="s">
        <v>75</v>
      </c>
      <c r="C101" s="151" t="s">
        <v>273</v>
      </c>
      <c r="D101" s="151"/>
      <c r="E101" s="181">
        <v>0</v>
      </c>
    </row>
    <row r="102" spans="2:5" ht="17.25" customHeight="1" thickBot="1" x14ac:dyDescent="0.25">
      <c r="B102" s="169" t="s">
        <v>163</v>
      </c>
      <c r="C102" s="169" t="s">
        <v>164</v>
      </c>
      <c r="D102" s="151"/>
      <c r="E102" s="167">
        <f>SUM(E103:E105)</f>
        <v>7184.7</v>
      </c>
    </row>
    <row r="103" spans="2:5" ht="17.25" customHeight="1" x14ac:dyDescent="0.2">
      <c r="B103" s="151" t="s">
        <v>103</v>
      </c>
      <c r="C103" s="151" t="s">
        <v>264</v>
      </c>
      <c r="D103" s="151"/>
      <c r="E103" s="181">
        <v>0</v>
      </c>
    </row>
    <row r="104" spans="2:5" ht="17.25" customHeight="1" x14ac:dyDescent="0.2">
      <c r="B104" s="151" t="s">
        <v>83</v>
      </c>
      <c r="C104" s="151" t="s">
        <v>93</v>
      </c>
      <c r="D104" s="151"/>
      <c r="E104" s="181">
        <v>0</v>
      </c>
    </row>
    <row r="105" spans="2:5" ht="17.25" customHeight="1" x14ac:dyDescent="0.2">
      <c r="B105" s="151" t="s">
        <v>58</v>
      </c>
      <c r="C105" s="151" t="s">
        <v>59</v>
      </c>
      <c r="D105" s="151"/>
      <c r="E105" s="181">
        <v>7184.7</v>
      </c>
    </row>
    <row r="106" spans="2:5" ht="26.25" customHeight="1" thickBot="1" x14ac:dyDescent="0.25">
      <c r="B106" s="169" t="s">
        <v>166</v>
      </c>
      <c r="C106" s="183" t="s">
        <v>165</v>
      </c>
      <c r="D106" s="151"/>
      <c r="E106" s="167">
        <f>SUM(E107:E109)</f>
        <v>13448.15</v>
      </c>
    </row>
    <row r="107" spans="2:5" ht="17.25" customHeight="1" x14ac:dyDescent="0.2">
      <c r="B107" s="176" t="s">
        <v>101</v>
      </c>
      <c r="C107" s="178" t="s">
        <v>127</v>
      </c>
      <c r="D107" s="151"/>
      <c r="E107" s="181">
        <v>0</v>
      </c>
    </row>
    <row r="108" spans="2:5" ht="17.25" customHeight="1" x14ac:dyDescent="0.2">
      <c r="B108" s="174" t="s">
        <v>260</v>
      </c>
      <c r="C108" s="151" t="s">
        <v>274</v>
      </c>
      <c r="D108" s="151"/>
      <c r="E108" s="181">
        <v>0</v>
      </c>
    </row>
    <row r="109" spans="2:5" ht="17.25" customHeight="1" x14ac:dyDescent="0.2">
      <c r="B109" s="151" t="s">
        <v>70</v>
      </c>
      <c r="C109" s="151" t="s">
        <v>88</v>
      </c>
      <c r="D109" s="151"/>
      <c r="E109" s="181">
        <v>13448.15</v>
      </c>
    </row>
    <row r="110" spans="2:5" ht="27" customHeight="1" thickBot="1" x14ac:dyDescent="0.25">
      <c r="B110" s="169" t="s">
        <v>167</v>
      </c>
      <c r="C110" s="183" t="s">
        <v>168</v>
      </c>
      <c r="D110" s="151"/>
      <c r="E110" s="167">
        <f>E111+E112</f>
        <v>22407.690000000002</v>
      </c>
    </row>
    <row r="111" spans="2:5" ht="17.25" customHeight="1" x14ac:dyDescent="0.2">
      <c r="B111" s="151" t="s">
        <v>54</v>
      </c>
      <c r="C111" s="151" t="s">
        <v>22</v>
      </c>
      <c r="D111" s="151"/>
      <c r="E111" s="181">
        <v>12922.19</v>
      </c>
    </row>
    <row r="112" spans="2:5" ht="17.25" customHeight="1" x14ac:dyDescent="0.2">
      <c r="B112" s="151" t="s">
        <v>77</v>
      </c>
      <c r="C112" s="151" t="s">
        <v>112</v>
      </c>
      <c r="D112" s="151"/>
      <c r="E112" s="181">
        <v>9485.5</v>
      </c>
    </row>
    <row r="113" spans="2:7" ht="24" customHeight="1" x14ac:dyDescent="0.2">
      <c r="B113" s="169" t="s">
        <v>169</v>
      </c>
      <c r="C113" s="183" t="s">
        <v>170</v>
      </c>
      <c r="D113" s="151"/>
    </row>
    <row r="114" spans="2:7" ht="17.25" customHeight="1" thickBot="1" x14ac:dyDescent="0.25">
      <c r="B114" s="169" t="s">
        <v>171</v>
      </c>
      <c r="C114" s="169" t="s">
        <v>172</v>
      </c>
      <c r="D114" s="151"/>
      <c r="E114" s="167">
        <f>SUM(E115:E122)</f>
        <v>329387.87999999995</v>
      </c>
    </row>
    <row r="115" spans="2:7" ht="17.25" customHeight="1" x14ac:dyDescent="0.2">
      <c r="B115" s="151" t="s">
        <v>60</v>
      </c>
      <c r="C115" s="151" t="s">
        <v>384</v>
      </c>
      <c r="D115" s="151"/>
      <c r="E115" s="181">
        <v>145768.85</v>
      </c>
    </row>
    <row r="116" spans="2:7" ht="24.75" customHeight="1" x14ac:dyDescent="0.2">
      <c r="B116" s="151" t="s">
        <v>84</v>
      </c>
      <c r="C116" s="184" t="s">
        <v>385</v>
      </c>
      <c r="D116" s="151"/>
      <c r="E116" s="181">
        <v>2190.79</v>
      </c>
    </row>
    <row r="117" spans="2:7" ht="17.25" customHeight="1" x14ac:dyDescent="0.2">
      <c r="B117" s="151" t="s">
        <v>261</v>
      </c>
      <c r="C117" s="151" t="s">
        <v>269</v>
      </c>
      <c r="D117" s="151"/>
      <c r="E117" s="181">
        <v>1080</v>
      </c>
    </row>
    <row r="118" spans="2:7" ht="17.25" customHeight="1" x14ac:dyDescent="0.2">
      <c r="B118" s="174" t="s">
        <v>262</v>
      </c>
      <c r="C118" s="151" t="s">
        <v>265</v>
      </c>
      <c r="D118" s="151"/>
      <c r="E118" s="181">
        <v>85819.01</v>
      </c>
    </row>
    <row r="119" spans="2:7" ht="17.25" customHeight="1" x14ac:dyDescent="0.2">
      <c r="B119" s="151" t="s">
        <v>71</v>
      </c>
      <c r="C119" s="151" t="s">
        <v>89</v>
      </c>
      <c r="D119" s="151"/>
      <c r="E119" s="181">
        <v>12564.74</v>
      </c>
    </row>
    <row r="120" spans="2:7" ht="17.25" customHeight="1" x14ac:dyDescent="0.2">
      <c r="B120" s="174" t="s">
        <v>320</v>
      </c>
      <c r="C120" s="151" t="s">
        <v>321</v>
      </c>
      <c r="D120" s="151"/>
      <c r="E120" s="181">
        <v>42000.92</v>
      </c>
    </row>
    <row r="121" spans="2:7" ht="17.25" customHeight="1" x14ac:dyDescent="0.2">
      <c r="B121" s="151" t="s">
        <v>52</v>
      </c>
      <c r="C121" s="151" t="s">
        <v>53</v>
      </c>
      <c r="D121" s="151"/>
      <c r="E121" s="181">
        <v>31389.219999999998</v>
      </c>
    </row>
    <row r="122" spans="2:7" ht="27" customHeight="1" x14ac:dyDescent="0.2">
      <c r="B122" s="151" t="s">
        <v>61</v>
      </c>
      <c r="C122" s="184" t="s">
        <v>62</v>
      </c>
      <c r="D122" s="184"/>
      <c r="E122" s="181">
        <v>8574.35</v>
      </c>
    </row>
    <row r="123" spans="2:7" ht="13.5" customHeight="1" x14ac:dyDescent="0.2">
      <c r="B123" s="151"/>
      <c r="C123" s="151"/>
      <c r="D123" s="151"/>
      <c r="E123" s="190"/>
    </row>
    <row r="124" spans="2:7" ht="22.5" customHeight="1" thickBot="1" x14ac:dyDescent="0.25">
      <c r="B124" s="217">
        <v>2.4</v>
      </c>
      <c r="C124" s="218" t="s">
        <v>174</v>
      </c>
      <c r="D124" s="218"/>
      <c r="E124" s="219">
        <f>E125+E127+E129+E130+E131+E132+E133</f>
        <v>-117095.35</v>
      </c>
    </row>
    <row r="125" spans="2:7" ht="26.25" customHeight="1" x14ac:dyDescent="0.2">
      <c r="B125" s="182" t="s">
        <v>175</v>
      </c>
      <c r="C125" s="654" t="s">
        <v>1476</v>
      </c>
      <c r="D125" s="151"/>
      <c r="E125" s="172">
        <f>E126</f>
        <v>-113845.35</v>
      </c>
    </row>
    <row r="126" spans="2:7" ht="30.75" customHeight="1" x14ac:dyDescent="0.2">
      <c r="B126" s="152" t="s">
        <v>294</v>
      </c>
      <c r="C126" s="184" t="s">
        <v>302</v>
      </c>
      <c r="D126" s="151"/>
      <c r="E126" s="181">
        <v>-113845.35</v>
      </c>
    </row>
    <row r="127" spans="2:7" ht="32.25" customHeight="1" x14ac:dyDescent="0.2">
      <c r="B127" s="182" t="s">
        <v>176</v>
      </c>
      <c r="C127" s="185" t="s">
        <v>297</v>
      </c>
      <c r="D127" s="151"/>
      <c r="E127" s="177">
        <f>E128</f>
        <v>0</v>
      </c>
      <c r="F127" s="18"/>
    </row>
    <row r="128" spans="2:7" ht="31.5" customHeight="1" x14ac:dyDescent="0.2">
      <c r="B128" s="182" t="s">
        <v>465</v>
      </c>
      <c r="C128" s="185" t="s">
        <v>297</v>
      </c>
      <c r="D128" s="151"/>
      <c r="E128" s="173">
        <v>0</v>
      </c>
      <c r="F128" s="1"/>
      <c r="G128" s="18"/>
    </row>
    <row r="129" spans="2:5" ht="26.25" customHeight="1" x14ac:dyDescent="0.2">
      <c r="B129" s="182" t="s">
        <v>177</v>
      </c>
      <c r="C129" s="185" t="s">
        <v>298</v>
      </c>
      <c r="D129" s="151"/>
      <c r="E129" s="177">
        <f>SUM(E132)</f>
        <v>0</v>
      </c>
    </row>
    <row r="130" spans="2:5" ht="24" customHeight="1" x14ac:dyDescent="0.2">
      <c r="B130" s="182" t="s">
        <v>178</v>
      </c>
      <c r="C130" s="185" t="s">
        <v>299</v>
      </c>
      <c r="D130" s="151"/>
      <c r="E130" s="203">
        <v>0</v>
      </c>
    </row>
    <row r="131" spans="2:5" ht="26.25" customHeight="1" x14ac:dyDescent="0.2">
      <c r="B131" s="182" t="s">
        <v>179</v>
      </c>
      <c r="C131" s="185" t="s">
        <v>300</v>
      </c>
      <c r="D131" s="151"/>
      <c r="E131" s="203">
        <v>0</v>
      </c>
    </row>
    <row r="132" spans="2:5" ht="28.5" customHeight="1" x14ac:dyDescent="0.2">
      <c r="B132" s="182" t="s">
        <v>180</v>
      </c>
      <c r="C132" s="185" t="s">
        <v>301</v>
      </c>
      <c r="D132" s="151"/>
      <c r="E132" s="173">
        <v>0</v>
      </c>
    </row>
    <row r="133" spans="2:5" ht="27.75" customHeight="1" x14ac:dyDescent="0.2">
      <c r="B133" s="169" t="s">
        <v>256</v>
      </c>
      <c r="C133" s="652" t="s">
        <v>1475</v>
      </c>
      <c r="D133" s="151"/>
      <c r="E133" s="653">
        <f>E134</f>
        <v>-3250</v>
      </c>
    </row>
    <row r="134" spans="2:5" ht="24" customHeight="1" x14ac:dyDescent="0.2">
      <c r="B134" s="151" t="s">
        <v>254</v>
      </c>
      <c r="C134" s="151" t="s">
        <v>255</v>
      </c>
      <c r="D134" s="151"/>
      <c r="E134" s="173">
        <v>-3250</v>
      </c>
    </row>
    <row r="135" spans="2:5" ht="17.25" customHeight="1" thickBot="1" x14ac:dyDescent="0.25">
      <c r="B135" s="217">
        <v>2.5</v>
      </c>
      <c r="C135" s="218" t="s">
        <v>189</v>
      </c>
      <c r="D135" s="218"/>
      <c r="E135" s="219">
        <f>SUM(E136:E138)</f>
        <v>0</v>
      </c>
    </row>
    <row r="136" spans="2:5" ht="17.25" customHeight="1" x14ac:dyDescent="0.2">
      <c r="B136" s="683" t="s">
        <v>182</v>
      </c>
      <c r="C136" s="178" t="s">
        <v>431</v>
      </c>
      <c r="D136" s="151"/>
      <c r="E136" s="181">
        <v>0</v>
      </c>
    </row>
    <row r="137" spans="2:5" ht="17.25" customHeight="1" x14ac:dyDescent="0.2">
      <c r="B137" s="683"/>
      <c r="C137" s="178" t="s">
        <v>430</v>
      </c>
      <c r="D137" s="151"/>
      <c r="E137" s="181">
        <v>0</v>
      </c>
    </row>
    <row r="138" spans="2:5" ht="27.75" customHeight="1" x14ac:dyDescent="0.2">
      <c r="B138" s="174" t="s">
        <v>288</v>
      </c>
      <c r="C138" s="185" t="s">
        <v>289</v>
      </c>
      <c r="D138" s="151"/>
      <c r="E138" s="181">
        <v>0</v>
      </c>
    </row>
    <row r="139" spans="2:5" ht="17.25" customHeight="1" x14ac:dyDescent="0.2">
      <c r="B139" s="683" t="s">
        <v>183</v>
      </c>
      <c r="C139" s="178" t="s">
        <v>431</v>
      </c>
      <c r="D139" s="151"/>
      <c r="E139" s="177">
        <v>0</v>
      </c>
    </row>
    <row r="140" spans="2:5" ht="17.25" customHeight="1" x14ac:dyDescent="0.2">
      <c r="B140" s="683"/>
      <c r="C140" s="178" t="s">
        <v>432</v>
      </c>
      <c r="D140" s="151"/>
      <c r="E140" s="177">
        <v>0</v>
      </c>
    </row>
    <row r="141" spans="2:5" ht="17.25" customHeight="1" x14ac:dyDescent="0.2">
      <c r="B141" s="683" t="s">
        <v>184</v>
      </c>
      <c r="C141" s="178" t="s">
        <v>433</v>
      </c>
      <c r="D141" s="151"/>
      <c r="E141" s="173">
        <v>0</v>
      </c>
    </row>
    <row r="142" spans="2:5" ht="17.25" customHeight="1" thickBot="1" x14ac:dyDescent="0.25">
      <c r="B142" s="683"/>
      <c r="C142" s="178" t="s">
        <v>434</v>
      </c>
      <c r="D142" s="151"/>
      <c r="E142" s="171">
        <v>0</v>
      </c>
    </row>
    <row r="143" spans="2:5" ht="17.25" customHeight="1" x14ac:dyDescent="0.2">
      <c r="B143" s="683" t="s">
        <v>185</v>
      </c>
      <c r="C143" s="178" t="s">
        <v>435</v>
      </c>
      <c r="D143" s="151"/>
      <c r="E143" s="173">
        <v>0</v>
      </c>
    </row>
    <row r="144" spans="2:5" ht="17.25" customHeight="1" x14ac:dyDescent="0.2">
      <c r="B144" s="683"/>
      <c r="C144" s="178" t="s">
        <v>436</v>
      </c>
      <c r="D144" s="151"/>
      <c r="E144" s="173">
        <v>0</v>
      </c>
    </row>
    <row r="145" spans="2:5" ht="17.25" customHeight="1" x14ac:dyDescent="0.2">
      <c r="B145" s="683" t="s">
        <v>186</v>
      </c>
      <c r="C145" s="178" t="s">
        <v>433</v>
      </c>
      <c r="D145" s="151"/>
      <c r="E145" s="173" t="s">
        <v>428</v>
      </c>
    </row>
    <row r="146" spans="2:5" ht="17.25" customHeight="1" x14ac:dyDescent="0.2">
      <c r="B146" s="683"/>
      <c r="C146" s="178" t="s">
        <v>437</v>
      </c>
      <c r="D146" s="151"/>
      <c r="E146" s="173" t="s">
        <v>428</v>
      </c>
    </row>
    <row r="147" spans="2:5" ht="17.25" customHeight="1" x14ac:dyDescent="0.2">
      <c r="B147" s="683" t="s">
        <v>187</v>
      </c>
      <c r="C147" s="178" t="s">
        <v>431</v>
      </c>
      <c r="D147" s="151"/>
      <c r="E147" s="173" t="s">
        <v>428</v>
      </c>
    </row>
    <row r="148" spans="2:5" ht="17.25" customHeight="1" x14ac:dyDescent="0.2">
      <c r="B148" s="683"/>
      <c r="C148" s="178" t="s">
        <v>438</v>
      </c>
      <c r="D148" s="151"/>
      <c r="E148" s="173" t="s">
        <v>428</v>
      </c>
    </row>
    <row r="149" spans="2:5" ht="17.25" customHeight="1" x14ac:dyDescent="0.2">
      <c r="B149" s="683" t="s">
        <v>188</v>
      </c>
      <c r="C149" s="178" t="s">
        <v>433</v>
      </c>
      <c r="D149" s="151"/>
      <c r="E149" s="173" t="s">
        <v>428</v>
      </c>
    </row>
    <row r="150" spans="2:5" ht="17.25" customHeight="1" x14ac:dyDescent="0.2">
      <c r="B150" s="683"/>
      <c r="C150" s="178" t="s">
        <v>257</v>
      </c>
      <c r="D150" s="151"/>
      <c r="E150" s="173" t="s">
        <v>428</v>
      </c>
    </row>
    <row r="151" spans="2:5" ht="17.25" customHeight="1" thickBot="1" x14ac:dyDescent="0.25">
      <c r="B151" s="217">
        <v>2.6</v>
      </c>
      <c r="C151" s="218" t="s">
        <v>97</v>
      </c>
      <c r="D151" s="218"/>
      <c r="E151" s="219">
        <f>E152+E158+E160+E162+E165+E175</f>
        <v>418564.99</v>
      </c>
    </row>
    <row r="152" spans="2:5" ht="25.5" customHeight="1" x14ac:dyDescent="0.2">
      <c r="B152" s="169" t="s">
        <v>192</v>
      </c>
      <c r="C152" s="169" t="s">
        <v>191</v>
      </c>
      <c r="D152" s="169"/>
      <c r="E152" s="172">
        <f>SUM(E153:E157)</f>
        <v>306889.99</v>
      </c>
    </row>
    <row r="153" spans="2:5" ht="21.75" customHeight="1" x14ac:dyDescent="0.2">
      <c r="B153" s="151" t="s">
        <v>105</v>
      </c>
      <c r="C153" s="151" t="s">
        <v>113</v>
      </c>
      <c r="D153" s="151"/>
      <c r="E153" s="181">
        <v>0</v>
      </c>
    </row>
    <row r="154" spans="2:5" ht="17.25" customHeight="1" x14ac:dyDescent="0.2">
      <c r="B154" s="151" t="s">
        <v>295</v>
      </c>
      <c r="C154" s="151" t="s">
        <v>296</v>
      </c>
      <c r="D154" s="151"/>
      <c r="E154" s="181">
        <v>0</v>
      </c>
    </row>
    <row r="155" spans="2:5" ht="17.25" customHeight="1" x14ac:dyDescent="0.2">
      <c r="B155" s="174" t="s">
        <v>114</v>
      </c>
      <c r="C155" s="178" t="s">
        <v>315</v>
      </c>
      <c r="D155" s="178"/>
      <c r="E155" s="181">
        <v>298889.99</v>
      </c>
    </row>
    <row r="156" spans="2:5" ht="17.25" customHeight="1" x14ac:dyDescent="0.2">
      <c r="B156" s="174" t="s">
        <v>263</v>
      </c>
      <c r="C156" s="151" t="s">
        <v>266</v>
      </c>
      <c r="D156" s="151"/>
      <c r="E156" s="181">
        <v>0</v>
      </c>
    </row>
    <row r="157" spans="2:5" ht="31.5" customHeight="1" x14ac:dyDescent="0.2">
      <c r="B157" s="174" t="s">
        <v>386</v>
      </c>
      <c r="C157" s="184" t="s">
        <v>387</v>
      </c>
      <c r="D157" s="151"/>
      <c r="E157" s="181">
        <v>8000</v>
      </c>
    </row>
    <row r="158" spans="2:5" ht="27.75" customHeight="1" x14ac:dyDescent="0.2">
      <c r="B158" s="206" t="s">
        <v>193</v>
      </c>
      <c r="C158" s="207" t="s">
        <v>194</v>
      </c>
      <c r="D158" s="208"/>
      <c r="E158" s="181">
        <v>0</v>
      </c>
    </row>
    <row r="159" spans="2:5" ht="12" customHeight="1" x14ac:dyDescent="0.2">
      <c r="B159" s="209" t="s">
        <v>388</v>
      </c>
      <c r="C159" s="209" t="s">
        <v>389</v>
      </c>
      <c r="D159" s="208"/>
      <c r="E159" s="181">
        <v>0</v>
      </c>
    </row>
    <row r="160" spans="2:5" ht="30" customHeight="1" thickBot="1" x14ac:dyDescent="0.25">
      <c r="B160" s="206" t="s">
        <v>195</v>
      </c>
      <c r="C160" s="207" t="s">
        <v>196</v>
      </c>
      <c r="D160" s="208"/>
      <c r="E160" s="167">
        <v>0</v>
      </c>
    </row>
    <row r="161" spans="2:5" ht="25.5" customHeight="1" x14ac:dyDescent="0.2">
      <c r="B161" s="182" t="s">
        <v>115</v>
      </c>
      <c r="C161" s="182" t="s">
        <v>116</v>
      </c>
      <c r="D161" s="151"/>
      <c r="E161" s="181">
        <v>0</v>
      </c>
    </row>
    <row r="162" spans="2:5" ht="26.25" customHeight="1" thickBot="1" x14ac:dyDescent="0.25">
      <c r="B162" s="169" t="s">
        <v>197</v>
      </c>
      <c r="C162" s="183" t="s">
        <v>198</v>
      </c>
      <c r="D162" s="151"/>
      <c r="E162" s="167">
        <f>SUM(E163:E164)</f>
        <v>0</v>
      </c>
    </row>
    <row r="163" spans="2:5" ht="17.25" customHeight="1" x14ac:dyDescent="0.2">
      <c r="B163" s="151" t="s">
        <v>282</v>
      </c>
      <c r="C163" s="151" t="s">
        <v>283</v>
      </c>
      <c r="D163" s="151"/>
      <c r="E163" s="173">
        <v>0</v>
      </c>
    </row>
    <row r="164" spans="2:5" ht="17.25" customHeight="1" x14ac:dyDescent="0.2">
      <c r="B164" s="151" t="s">
        <v>117</v>
      </c>
      <c r="C164" s="174" t="s">
        <v>118</v>
      </c>
      <c r="D164" s="151"/>
      <c r="E164" s="173">
        <v>0</v>
      </c>
    </row>
    <row r="165" spans="2:5" ht="17.25" customHeight="1" thickBot="1" x14ac:dyDescent="0.25">
      <c r="B165" s="169" t="s">
        <v>199</v>
      </c>
      <c r="C165" s="169" t="s">
        <v>200</v>
      </c>
      <c r="D165" s="151"/>
      <c r="E165" s="171">
        <f>SUM(E166:E172)</f>
        <v>111675</v>
      </c>
    </row>
    <row r="166" spans="2:5" ht="15" customHeight="1" x14ac:dyDescent="0.2">
      <c r="B166" s="182" t="s">
        <v>119</v>
      </c>
      <c r="C166" s="182" t="s">
        <v>120</v>
      </c>
      <c r="D166" s="151"/>
      <c r="E166" s="181">
        <v>0</v>
      </c>
    </row>
    <row r="167" spans="2:5" ht="15" customHeight="1" x14ac:dyDescent="0.2">
      <c r="B167" s="182" t="s">
        <v>90</v>
      </c>
      <c r="C167" s="182" t="s">
        <v>91</v>
      </c>
      <c r="D167" s="151"/>
      <c r="E167" s="181">
        <v>0</v>
      </c>
    </row>
    <row r="168" spans="2:5" ht="12" customHeight="1" x14ac:dyDescent="0.2">
      <c r="B168" s="176" t="s">
        <v>316</v>
      </c>
      <c r="C168" s="178" t="s">
        <v>317</v>
      </c>
      <c r="D168" s="151"/>
      <c r="E168" s="177">
        <v>0</v>
      </c>
    </row>
    <row r="169" spans="2:5" ht="26.25" customHeight="1" x14ac:dyDescent="0.2">
      <c r="B169" s="176" t="s">
        <v>404</v>
      </c>
      <c r="C169" s="185" t="s">
        <v>405</v>
      </c>
      <c r="D169" s="151"/>
      <c r="E169" s="177">
        <v>0</v>
      </c>
    </row>
    <row r="170" spans="2:5" ht="17.25" customHeight="1" x14ac:dyDescent="0.2">
      <c r="B170" s="152" t="s">
        <v>121</v>
      </c>
      <c r="C170" s="174" t="s">
        <v>122</v>
      </c>
      <c r="D170" s="151"/>
      <c r="E170" s="177">
        <v>0</v>
      </c>
    </row>
    <row r="171" spans="2:5" ht="17.25" customHeight="1" x14ac:dyDescent="0.2">
      <c r="B171" s="152" t="s">
        <v>355</v>
      </c>
      <c r="C171" s="174" t="s">
        <v>442</v>
      </c>
      <c r="D171" s="151"/>
      <c r="E171" s="177">
        <v>0</v>
      </c>
    </row>
    <row r="172" spans="2:5" ht="17.25" customHeight="1" x14ac:dyDescent="0.2">
      <c r="B172" s="182" t="s">
        <v>123</v>
      </c>
      <c r="C172" s="182" t="s">
        <v>124</v>
      </c>
      <c r="D172" s="182"/>
      <c r="E172" s="173">
        <v>111675</v>
      </c>
    </row>
    <row r="173" spans="2:5" ht="17.25" customHeight="1" x14ac:dyDescent="0.2">
      <c r="B173" s="169" t="s">
        <v>201</v>
      </c>
      <c r="C173" s="169" t="s">
        <v>202</v>
      </c>
      <c r="D173" s="151"/>
      <c r="E173" s="177">
        <f>E174</f>
        <v>0</v>
      </c>
    </row>
    <row r="174" spans="2:5" ht="17.25" customHeight="1" x14ac:dyDescent="0.2">
      <c r="B174" s="182" t="s">
        <v>467</v>
      </c>
      <c r="C174" s="182" t="s">
        <v>466</v>
      </c>
      <c r="D174" s="151"/>
      <c r="E174" s="173">
        <v>0</v>
      </c>
    </row>
    <row r="175" spans="2:5" ht="17.25" customHeight="1" thickBot="1" x14ac:dyDescent="0.25">
      <c r="B175" s="182" t="s">
        <v>203</v>
      </c>
      <c r="C175" s="169" t="s">
        <v>207</v>
      </c>
      <c r="D175" s="151"/>
      <c r="E175" s="171">
        <f>SUM(E176)</f>
        <v>0</v>
      </c>
    </row>
    <row r="176" spans="2:5" ht="9.75" customHeight="1" x14ac:dyDescent="0.2">
      <c r="B176" s="152" t="s">
        <v>284</v>
      </c>
      <c r="C176" s="174" t="s">
        <v>285</v>
      </c>
      <c r="D176" s="151"/>
      <c r="E176" s="173">
        <v>0</v>
      </c>
    </row>
    <row r="177" spans="2:5" ht="17.25" customHeight="1" thickBot="1" x14ac:dyDescent="0.25">
      <c r="B177" s="182" t="s">
        <v>204</v>
      </c>
      <c r="C177" s="169" t="s">
        <v>206</v>
      </c>
      <c r="D177" s="151"/>
      <c r="E177" s="186">
        <v>0</v>
      </c>
    </row>
    <row r="178" spans="2:5" ht="24.75" customHeight="1" x14ac:dyDescent="0.2">
      <c r="B178" s="152" t="s">
        <v>286</v>
      </c>
      <c r="C178" s="174" t="s">
        <v>287</v>
      </c>
      <c r="D178" s="151"/>
      <c r="E178" s="177">
        <f>E179</f>
        <v>0</v>
      </c>
    </row>
    <row r="179" spans="2:5" ht="22.5" customHeight="1" x14ac:dyDescent="0.2">
      <c r="B179" s="182" t="s">
        <v>205</v>
      </c>
      <c r="C179" s="187" t="s">
        <v>208</v>
      </c>
      <c r="D179" s="151"/>
      <c r="E179" s="173">
        <v>0</v>
      </c>
    </row>
    <row r="180" spans="2:5" ht="17.25" customHeight="1" thickBot="1" x14ac:dyDescent="0.25">
      <c r="B180" s="217">
        <v>2.7</v>
      </c>
      <c r="C180" s="218" t="s">
        <v>216</v>
      </c>
      <c r="D180" s="218"/>
      <c r="E180" s="219" t="s">
        <v>428</v>
      </c>
    </row>
    <row r="181" spans="2:5" ht="17.25" customHeight="1" x14ac:dyDescent="0.2">
      <c r="B181" s="182" t="s">
        <v>210</v>
      </c>
      <c r="C181" s="182" t="s">
        <v>217</v>
      </c>
      <c r="D181" s="151"/>
      <c r="E181" s="173" t="s">
        <v>428</v>
      </c>
    </row>
    <row r="182" spans="2:5" ht="17.25" customHeight="1" x14ac:dyDescent="0.2">
      <c r="B182" s="182" t="s">
        <v>211</v>
      </c>
      <c r="C182" s="182" t="s">
        <v>218</v>
      </c>
      <c r="D182" s="151"/>
      <c r="E182" s="173" t="s">
        <v>428</v>
      </c>
    </row>
    <row r="183" spans="2:5" ht="17.25" customHeight="1" x14ac:dyDescent="0.2">
      <c r="B183" s="683" t="s">
        <v>212</v>
      </c>
      <c r="C183" s="182" t="s">
        <v>322</v>
      </c>
      <c r="D183" s="151"/>
      <c r="E183" s="177">
        <v>0</v>
      </c>
    </row>
    <row r="184" spans="2:5" ht="17.25" customHeight="1" x14ac:dyDescent="0.2">
      <c r="B184" s="683"/>
      <c r="C184" s="182" t="s">
        <v>323</v>
      </c>
      <c r="D184" s="151"/>
      <c r="E184" s="173" t="s">
        <v>428</v>
      </c>
    </row>
    <row r="185" spans="2:5" ht="36.75" customHeight="1" x14ac:dyDescent="0.2">
      <c r="B185" s="182" t="s">
        <v>213</v>
      </c>
      <c r="C185" s="184" t="s">
        <v>391</v>
      </c>
      <c r="D185" s="151"/>
      <c r="E185" s="173" t="s">
        <v>428</v>
      </c>
    </row>
    <row r="186" spans="2:5" ht="20.25" customHeight="1" thickBot="1" x14ac:dyDescent="0.25">
      <c r="B186" s="217">
        <v>2.8</v>
      </c>
      <c r="C186" s="218" t="s">
        <v>390</v>
      </c>
      <c r="D186" s="218"/>
      <c r="E186" s="219">
        <v>0</v>
      </c>
    </row>
    <row r="187" spans="2:5" ht="17.25" customHeight="1" x14ac:dyDescent="0.2">
      <c r="B187" s="182" t="s">
        <v>215</v>
      </c>
      <c r="C187" s="178" t="s">
        <v>230</v>
      </c>
      <c r="D187" s="151"/>
      <c r="E187" s="191">
        <v>0</v>
      </c>
    </row>
    <row r="188" spans="2:5" ht="17.25" customHeight="1" x14ac:dyDescent="0.2">
      <c r="B188" s="683" t="s">
        <v>221</v>
      </c>
      <c r="C188" s="178" t="s">
        <v>291</v>
      </c>
      <c r="D188" s="151"/>
      <c r="E188" s="685">
        <v>0</v>
      </c>
    </row>
    <row r="189" spans="2:5" ht="17.25" customHeight="1" x14ac:dyDescent="0.2">
      <c r="B189" s="683"/>
      <c r="C189" s="178" t="s">
        <v>292</v>
      </c>
      <c r="D189" s="151"/>
      <c r="E189" s="685"/>
    </row>
    <row r="190" spans="2:5" ht="6" customHeight="1" x14ac:dyDescent="0.2">
      <c r="B190" s="182"/>
      <c r="C190" s="178"/>
      <c r="D190" s="151"/>
      <c r="E190" s="173" t="s">
        <v>428</v>
      </c>
    </row>
    <row r="191" spans="2:5" ht="10.5" customHeight="1" thickBot="1" x14ac:dyDescent="0.25">
      <c r="B191" s="217">
        <v>2.9</v>
      </c>
      <c r="C191" s="218" t="s">
        <v>235</v>
      </c>
      <c r="D191" s="218"/>
      <c r="E191" s="219">
        <v>0</v>
      </c>
    </row>
    <row r="192" spans="2:5" ht="17.25" customHeight="1" x14ac:dyDescent="0.2">
      <c r="B192" s="683" t="s">
        <v>223</v>
      </c>
      <c r="C192" s="178" t="s">
        <v>324</v>
      </c>
      <c r="D192" s="178"/>
      <c r="E192" s="191">
        <v>0</v>
      </c>
    </row>
    <row r="193" spans="2:7" ht="13.5" customHeight="1" x14ac:dyDescent="0.2">
      <c r="B193" s="683"/>
      <c r="C193" s="178" t="s">
        <v>325</v>
      </c>
      <c r="D193" s="178"/>
      <c r="E193" s="173"/>
    </row>
    <row r="194" spans="2:7" x14ac:dyDescent="0.2">
      <c r="B194" s="683" t="s">
        <v>224</v>
      </c>
      <c r="C194" s="178" t="s">
        <v>326</v>
      </c>
      <c r="D194" s="178"/>
      <c r="E194" s="173" t="s">
        <v>428</v>
      </c>
    </row>
    <row r="195" spans="2:7" x14ac:dyDescent="0.2">
      <c r="B195" s="683"/>
      <c r="C195" s="178" t="s">
        <v>327</v>
      </c>
      <c r="D195" s="178"/>
      <c r="E195" s="684" t="s">
        <v>428</v>
      </c>
    </row>
    <row r="196" spans="2:7" x14ac:dyDescent="0.2">
      <c r="B196" s="683" t="s">
        <v>225</v>
      </c>
      <c r="C196" s="178" t="s">
        <v>328</v>
      </c>
      <c r="D196" s="178"/>
      <c r="E196" s="684"/>
    </row>
    <row r="197" spans="2:7" ht="18" customHeight="1" x14ac:dyDescent="0.2">
      <c r="B197" s="683"/>
      <c r="C197" s="178" t="s">
        <v>329</v>
      </c>
      <c r="D197" s="178"/>
      <c r="E197" s="173" t="s">
        <v>428</v>
      </c>
    </row>
    <row r="198" spans="2:7" ht="25.5" customHeight="1" x14ac:dyDescent="0.25">
      <c r="B198" s="180" t="s">
        <v>293</v>
      </c>
      <c r="C198" s="180"/>
      <c r="D198" s="180"/>
      <c r="E198" s="210">
        <f>E83+E41+E22+E135+E124+E151+E173</f>
        <v>56671336.315000005</v>
      </c>
      <c r="F198" s="205"/>
    </row>
    <row r="199" spans="2:7" ht="21.75" customHeight="1" thickBot="1" x14ac:dyDescent="0.3">
      <c r="B199" s="193" t="s">
        <v>439</v>
      </c>
      <c r="C199" s="193"/>
      <c r="D199" s="193"/>
      <c r="E199" s="256">
        <f>E18-E198</f>
        <v>-2898429.0850000009</v>
      </c>
      <c r="F199" s="205"/>
      <c r="G199" s="18"/>
    </row>
    <row r="200" spans="2:7" ht="10.5" customHeight="1" thickTop="1" x14ac:dyDescent="0.2">
      <c r="B200" s="150"/>
      <c r="C200" s="188"/>
      <c r="D200" s="188"/>
    </row>
    <row r="201" spans="2:7" ht="15.75" customHeight="1" x14ac:dyDescent="0.2">
      <c r="B201" s="194"/>
      <c r="C201" s="194"/>
      <c r="D201" s="194"/>
      <c r="E201" s="194"/>
    </row>
    <row r="202" spans="2:7" ht="15.75" customHeight="1" x14ac:dyDescent="0.2">
      <c r="B202" s="153"/>
      <c r="C202" s="56" t="s">
        <v>7</v>
      </c>
      <c r="D202" s="682" t="s">
        <v>8</v>
      </c>
      <c r="E202" s="682"/>
    </row>
    <row r="203" spans="2:7" ht="15.75" customHeight="1" x14ac:dyDescent="0.2">
      <c r="B203" s="153"/>
      <c r="C203" s="153"/>
      <c r="D203" s="153"/>
      <c r="E203" s="157"/>
    </row>
    <row r="204" spans="2:7" ht="15.75" customHeight="1" x14ac:dyDescent="0.2">
      <c r="C204" s="55" t="s">
        <v>452</v>
      </c>
      <c r="D204" s="682" t="s">
        <v>463</v>
      </c>
      <c r="E204" s="682"/>
    </row>
    <row r="205" spans="2:7" ht="15.75" customHeight="1" x14ac:dyDescent="0.2">
      <c r="C205" s="55" t="s">
        <v>453</v>
      </c>
      <c r="D205" s="682" t="s">
        <v>446</v>
      </c>
      <c r="E205" s="682"/>
    </row>
    <row r="206" spans="2:7" ht="15.75" customHeight="1" x14ac:dyDescent="0.2"/>
    <row r="207" spans="2:7" ht="15.75" customHeight="1" x14ac:dyDescent="0.2">
      <c r="B207" s="189"/>
    </row>
    <row r="208" spans="2:7" ht="15.75" customHeight="1" x14ac:dyDescent="0.2"/>
  </sheetData>
  <mergeCells count="24">
    <mergeCell ref="C5:E5"/>
    <mergeCell ref="C6:E6"/>
    <mergeCell ref="C7:E7"/>
    <mergeCell ref="C8:E8"/>
    <mergeCell ref="C9:E9"/>
    <mergeCell ref="B136:B137"/>
    <mergeCell ref="B139:B140"/>
    <mergeCell ref="B141:B142"/>
    <mergeCell ref="C11:E11"/>
    <mergeCell ref="C10:E10"/>
    <mergeCell ref="B149:B150"/>
    <mergeCell ref="B183:B184"/>
    <mergeCell ref="B188:B189"/>
    <mergeCell ref="E188:E189"/>
    <mergeCell ref="B143:B144"/>
    <mergeCell ref="B145:B146"/>
    <mergeCell ref="B147:B148"/>
    <mergeCell ref="D202:E202"/>
    <mergeCell ref="D204:E204"/>
    <mergeCell ref="D205:E205"/>
    <mergeCell ref="B192:B193"/>
    <mergeCell ref="B194:B195"/>
    <mergeCell ref="E195:E196"/>
    <mergeCell ref="B196:B197"/>
  </mergeCells>
  <phoneticPr fontId="63" type="noConversion"/>
  <pageMargins left="0.7" right="0.7" top="0.75" bottom="0.75" header="0.3" footer="0.3"/>
  <pageSetup scale="89" fitToHeight="0" orientation="portrait" r:id="rId1"/>
  <ignoredErrors>
    <ignoredError sqref="E162 E93 E135 E71 E152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C00C4-152A-4B39-855E-9F369DA51A12}">
  <sheetPr>
    <tabColor rgb="FF007774"/>
  </sheetPr>
  <dimension ref="A7:H49"/>
  <sheetViews>
    <sheetView zoomScaleNormal="100" zoomScalePageLayoutView="66" workbookViewId="0">
      <selection activeCell="A45" sqref="A1:G45"/>
    </sheetView>
  </sheetViews>
  <sheetFormatPr baseColWidth="10" defaultColWidth="9.140625" defaultRowHeight="12.75" x14ac:dyDescent="0.2"/>
  <cols>
    <col min="2" max="2" width="12.140625" customWidth="1"/>
    <col min="3" max="3" width="19.85546875" customWidth="1"/>
    <col min="4" max="4" width="12.28515625" customWidth="1"/>
    <col min="5" max="5" width="11.85546875" customWidth="1"/>
    <col min="6" max="6" width="12.28515625" customWidth="1"/>
    <col min="7" max="7" width="20.7109375" customWidth="1"/>
  </cols>
  <sheetData>
    <row r="7" spans="1:7" ht="18.75" x14ac:dyDescent="0.2">
      <c r="D7" s="380" t="s">
        <v>1188</v>
      </c>
    </row>
    <row r="8" spans="1:7" ht="23.25" x14ac:dyDescent="0.2">
      <c r="D8" s="381" t="s">
        <v>10</v>
      </c>
    </row>
    <row r="9" spans="1:7" ht="18" x14ac:dyDescent="0.25">
      <c r="A9" s="735" t="s">
        <v>1189</v>
      </c>
      <c r="B9" s="735"/>
      <c r="C9" s="735"/>
      <c r="D9" s="735"/>
      <c r="E9" s="735"/>
      <c r="F9" s="735"/>
      <c r="G9" s="735"/>
    </row>
    <row r="10" spans="1:7" ht="15.75" x14ac:dyDescent="0.25">
      <c r="A10" s="736" t="s">
        <v>12</v>
      </c>
      <c r="B10" s="736"/>
      <c r="C10" s="736"/>
      <c r="D10" s="736"/>
      <c r="E10" s="736"/>
      <c r="F10" s="736"/>
      <c r="G10" s="736"/>
    </row>
    <row r="11" spans="1:7" ht="15.75" x14ac:dyDescent="0.25">
      <c r="A11" s="737" t="s">
        <v>1190</v>
      </c>
      <c r="B11" s="737"/>
      <c r="C11" s="737"/>
      <c r="D11" s="737"/>
      <c r="E11" s="737"/>
      <c r="F11" s="737"/>
      <c r="G11" s="737"/>
    </row>
    <row r="12" spans="1:7" ht="15.75" x14ac:dyDescent="0.25">
      <c r="A12" s="738" t="s">
        <v>1191</v>
      </c>
      <c r="B12" s="738"/>
      <c r="C12" s="738"/>
      <c r="D12" s="738"/>
      <c r="E12" s="738"/>
      <c r="F12" s="738"/>
      <c r="G12" s="738"/>
    </row>
    <row r="13" spans="1:7" ht="15.75" x14ac:dyDescent="0.25">
      <c r="A13" s="738" t="s">
        <v>1192</v>
      </c>
      <c r="B13" s="738"/>
      <c r="C13" s="738"/>
      <c r="D13" s="738"/>
      <c r="E13" s="738"/>
      <c r="F13" s="738"/>
      <c r="G13" s="738"/>
    </row>
    <row r="14" spans="1:7" ht="15.75" x14ac:dyDescent="0.25">
      <c r="A14" s="738" t="s">
        <v>1193</v>
      </c>
      <c r="B14" s="738"/>
      <c r="C14" s="738"/>
      <c r="D14" s="738"/>
      <c r="E14" s="738"/>
      <c r="F14" s="738"/>
      <c r="G14" s="738"/>
    </row>
    <row r="15" spans="1:7" ht="15.75" x14ac:dyDescent="0.25">
      <c r="A15" s="382"/>
      <c r="B15" s="382"/>
      <c r="C15" s="382"/>
      <c r="D15" s="382"/>
      <c r="E15" s="382"/>
      <c r="F15" s="382"/>
      <c r="G15" s="382"/>
    </row>
    <row r="16" spans="1:7" ht="19.5" customHeight="1" x14ac:dyDescent="0.25">
      <c r="A16" s="382"/>
      <c r="B16" s="382"/>
      <c r="C16" s="382"/>
      <c r="D16" s="382"/>
      <c r="E16" s="382"/>
      <c r="F16" s="382"/>
      <c r="G16" s="382"/>
    </row>
    <row r="17" spans="1:7" ht="19.5" customHeight="1" x14ac:dyDescent="0.2">
      <c r="A17" s="383" t="s">
        <v>1194</v>
      </c>
      <c r="B17" s="383"/>
      <c r="C17" s="383"/>
      <c r="D17" s="383"/>
      <c r="E17" s="384"/>
      <c r="F17" s="385" t="s">
        <v>1195</v>
      </c>
      <c r="G17" s="386">
        <v>317052.52</v>
      </c>
    </row>
    <row r="18" spans="1:7" ht="19.5" customHeight="1" x14ac:dyDescent="0.2">
      <c r="A18" s="383"/>
      <c r="B18" s="383"/>
      <c r="C18" s="383"/>
      <c r="D18" s="383"/>
      <c r="E18" s="385"/>
      <c r="F18" s="385"/>
      <c r="G18" s="385"/>
    </row>
    <row r="19" spans="1:7" ht="19.5" customHeight="1" x14ac:dyDescent="0.2">
      <c r="A19" s="383" t="s">
        <v>1196</v>
      </c>
      <c r="B19" s="383"/>
      <c r="C19" s="383"/>
      <c r="D19" s="383"/>
      <c r="E19" s="385"/>
      <c r="F19" s="385"/>
      <c r="G19" s="387">
        <v>0</v>
      </c>
    </row>
    <row r="20" spans="1:7" ht="19.5" customHeight="1" x14ac:dyDescent="0.2">
      <c r="A20" s="383"/>
      <c r="B20" s="383"/>
      <c r="C20" s="383"/>
      <c r="D20" s="383"/>
      <c r="E20" s="385"/>
      <c r="F20" s="385"/>
      <c r="G20" s="385"/>
    </row>
    <row r="21" spans="1:7" ht="19.5" customHeight="1" x14ac:dyDescent="0.2">
      <c r="A21" s="383"/>
      <c r="B21" s="383"/>
      <c r="C21" s="383"/>
      <c r="D21" s="383"/>
      <c r="E21" s="385"/>
      <c r="F21" s="385" t="s">
        <v>44</v>
      </c>
      <c r="G21" s="385"/>
    </row>
    <row r="22" spans="1:7" ht="19.5" customHeight="1" thickBot="1" x14ac:dyDescent="0.25">
      <c r="A22" s="388" t="s">
        <v>1197</v>
      </c>
      <c r="B22" s="383"/>
      <c r="C22" s="383"/>
      <c r="D22" s="383"/>
      <c r="E22" s="385"/>
      <c r="F22" s="385"/>
      <c r="G22" s="389">
        <f>G17-G19</f>
        <v>317052.52</v>
      </c>
    </row>
    <row r="23" spans="1:7" ht="19.5" customHeight="1" thickTop="1" x14ac:dyDescent="0.2">
      <c r="A23" s="383"/>
      <c r="B23" s="383"/>
      <c r="C23" s="383"/>
      <c r="D23" s="383"/>
      <c r="E23" s="385"/>
      <c r="F23" s="385"/>
      <c r="G23" s="385"/>
    </row>
    <row r="24" spans="1:7" ht="19.5" customHeight="1" x14ac:dyDescent="0.2">
      <c r="A24" s="383"/>
      <c r="B24" s="383"/>
      <c r="C24" s="383"/>
      <c r="D24" s="383"/>
      <c r="E24" s="385"/>
      <c r="F24" s="385"/>
      <c r="G24" s="385"/>
    </row>
    <row r="25" spans="1:7" ht="19.5" customHeight="1" x14ac:dyDescent="0.2">
      <c r="A25" s="383" t="s">
        <v>1198</v>
      </c>
      <c r="B25" s="388"/>
      <c r="C25" s="388"/>
      <c r="D25" s="388"/>
      <c r="E25" s="385"/>
      <c r="F25" s="385"/>
      <c r="G25" s="387">
        <v>317227.52000000002</v>
      </c>
    </row>
    <row r="26" spans="1:7" ht="19.5" customHeight="1" x14ac:dyDescent="0.2">
      <c r="A26" s="383" t="s">
        <v>1199</v>
      </c>
      <c r="B26" s="383"/>
      <c r="C26" s="383"/>
      <c r="D26" s="388"/>
      <c r="E26" s="385"/>
      <c r="F26" s="385"/>
      <c r="G26" s="390">
        <v>71925</v>
      </c>
    </row>
    <row r="27" spans="1:7" ht="19.5" customHeight="1" x14ac:dyDescent="0.2">
      <c r="A27" s="383" t="s">
        <v>1200</v>
      </c>
      <c r="B27" s="383"/>
      <c r="C27" s="383"/>
      <c r="D27" s="388"/>
      <c r="E27" s="385"/>
      <c r="F27" s="385"/>
      <c r="G27" s="390">
        <f>G26</f>
        <v>71925</v>
      </c>
    </row>
    <row r="28" spans="1:7" ht="19.5" customHeight="1" x14ac:dyDescent="0.2">
      <c r="A28" s="383"/>
      <c r="B28" s="383"/>
      <c r="C28" s="383"/>
      <c r="D28" s="388"/>
      <c r="E28" s="385"/>
      <c r="F28" s="385"/>
      <c r="G28" s="390"/>
    </row>
    <row r="29" spans="1:7" ht="19.5" customHeight="1" x14ac:dyDescent="0.2">
      <c r="A29" s="383" t="s">
        <v>1201</v>
      </c>
      <c r="B29" s="383"/>
      <c r="C29" s="383"/>
      <c r="D29" s="388"/>
      <c r="E29" s="385"/>
      <c r="F29" s="385"/>
      <c r="G29" s="391">
        <f>G25+G26</f>
        <v>389152.52</v>
      </c>
    </row>
    <row r="30" spans="1:7" ht="19.5" customHeight="1" x14ac:dyDescent="0.2">
      <c r="A30" s="383"/>
      <c r="B30" s="383"/>
      <c r="C30" s="383"/>
      <c r="D30" s="388"/>
      <c r="E30" s="385"/>
      <c r="F30" s="385"/>
      <c r="G30" s="391"/>
    </row>
    <row r="31" spans="1:7" ht="19.5" customHeight="1" x14ac:dyDescent="0.2">
      <c r="A31" s="383" t="s">
        <v>1202</v>
      </c>
      <c r="B31" s="383"/>
      <c r="C31" s="383"/>
      <c r="D31" s="388"/>
      <c r="E31" s="385"/>
      <c r="F31" s="385"/>
      <c r="G31" s="392"/>
    </row>
    <row r="32" spans="1:7" ht="19.5" customHeight="1" x14ac:dyDescent="0.2">
      <c r="A32" s="383" t="s">
        <v>1203</v>
      </c>
      <c r="B32" s="383"/>
      <c r="C32" s="383"/>
      <c r="D32" s="388"/>
      <c r="E32" s="385"/>
      <c r="F32" s="385"/>
      <c r="G32" s="387">
        <v>71925</v>
      </c>
    </row>
    <row r="33" spans="1:8" ht="19.5" customHeight="1" x14ac:dyDescent="0.2">
      <c r="A33" s="383" t="s">
        <v>1204</v>
      </c>
      <c r="B33" s="383"/>
      <c r="C33" s="383"/>
      <c r="D33" s="388"/>
      <c r="E33" s="385"/>
      <c r="F33" s="385"/>
      <c r="G33" s="393">
        <v>175</v>
      </c>
    </row>
    <row r="34" spans="1:8" ht="19.5" customHeight="1" x14ac:dyDescent="0.2">
      <c r="A34" s="383" t="s">
        <v>1205</v>
      </c>
      <c r="B34" s="383"/>
      <c r="C34" s="383"/>
      <c r="D34" s="388"/>
      <c r="E34" s="385"/>
      <c r="F34" s="385"/>
      <c r="G34" s="390">
        <f>G32+G33</f>
        <v>72100</v>
      </c>
    </row>
    <row r="35" spans="1:8" ht="19.5" customHeight="1" x14ac:dyDescent="0.2">
      <c r="A35" s="388"/>
      <c r="B35" s="388"/>
      <c r="C35" s="388"/>
      <c r="D35" s="388"/>
      <c r="E35" s="385"/>
      <c r="G35" s="392"/>
    </row>
    <row r="36" spans="1:8" ht="19.5" customHeight="1" x14ac:dyDescent="0.2">
      <c r="A36" s="388"/>
      <c r="B36" s="388"/>
      <c r="C36" s="388"/>
      <c r="D36" s="388"/>
      <c r="E36" s="385"/>
      <c r="F36" s="385"/>
      <c r="G36" s="387"/>
    </row>
    <row r="37" spans="1:8" ht="19.5" customHeight="1" thickBot="1" x14ac:dyDescent="0.25">
      <c r="A37" s="388" t="s">
        <v>1206</v>
      </c>
      <c r="B37" s="388"/>
      <c r="C37" s="388"/>
      <c r="D37" s="388"/>
      <c r="E37" s="385"/>
      <c r="F37" s="385"/>
      <c r="G37" s="394">
        <f>G29-G34</f>
        <v>317052.52</v>
      </c>
    </row>
    <row r="38" spans="1:8" ht="19.5" customHeight="1" thickTop="1" x14ac:dyDescent="0.2">
      <c r="A38" s="388"/>
      <c r="B38" s="388"/>
      <c r="C38" s="388"/>
      <c r="D38" s="388"/>
      <c r="E38" s="385"/>
      <c r="F38" s="385"/>
      <c r="G38" s="392"/>
    </row>
    <row r="39" spans="1:8" ht="19.5" customHeight="1" x14ac:dyDescent="0.2">
      <c r="A39" s="388"/>
      <c r="B39" s="388"/>
      <c r="C39" s="388"/>
      <c r="D39" s="388"/>
      <c r="E39" s="385"/>
      <c r="F39" s="385"/>
      <c r="G39" s="392"/>
    </row>
    <row r="40" spans="1:8" ht="19.5" customHeight="1" x14ac:dyDescent="0.2">
      <c r="A40" s="388"/>
      <c r="B40" s="388"/>
      <c r="C40" s="388"/>
      <c r="D40" s="388"/>
      <c r="E40" s="385"/>
      <c r="F40" s="385"/>
      <c r="G40" s="392"/>
    </row>
    <row r="41" spans="1:8" ht="19.5" customHeight="1" x14ac:dyDescent="0.2">
      <c r="A41" s="385"/>
      <c r="B41" s="385"/>
      <c r="C41" s="385"/>
      <c r="D41" s="385"/>
      <c r="E41" s="385"/>
      <c r="F41" s="385"/>
      <c r="G41" s="392"/>
      <c r="H41" s="395"/>
    </row>
    <row r="42" spans="1:8" ht="19.5" customHeight="1" x14ac:dyDescent="0.2">
      <c r="A42" s="385"/>
      <c r="B42" s="385"/>
      <c r="C42" s="385"/>
      <c r="D42" s="385"/>
      <c r="E42" s="385"/>
      <c r="F42" s="385"/>
      <c r="G42" s="385"/>
    </row>
    <row r="43" spans="1:8" ht="19.5" customHeight="1" x14ac:dyDescent="0.35">
      <c r="A43" s="733" t="s">
        <v>1207</v>
      </c>
      <c r="B43" s="733"/>
      <c r="C43" s="733"/>
      <c r="D43" s="396" t="s">
        <v>1208</v>
      </c>
      <c r="E43" s="396"/>
      <c r="F43" s="733" t="s">
        <v>1209</v>
      </c>
      <c r="G43" s="733"/>
    </row>
    <row r="44" spans="1:8" ht="19.5" customHeight="1" x14ac:dyDescent="0.2">
      <c r="A44" s="734" t="s">
        <v>1210</v>
      </c>
      <c r="B44" s="734"/>
      <c r="C44" s="734"/>
      <c r="D44" t="s">
        <v>1211</v>
      </c>
      <c r="E44" s="397"/>
      <c r="F44" s="734" t="s">
        <v>1212</v>
      </c>
      <c r="G44" s="734"/>
    </row>
    <row r="45" spans="1:8" ht="19.5" customHeight="1" x14ac:dyDescent="0.2"/>
    <row r="46" spans="1:8" ht="19.5" customHeight="1" x14ac:dyDescent="0.2"/>
    <row r="47" spans="1:8" ht="19.5" customHeight="1" x14ac:dyDescent="0.2"/>
    <row r="48" spans="1:8" ht="19.5" customHeight="1" x14ac:dyDescent="0.2"/>
    <row r="49" ht="19.5" customHeight="1" x14ac:dyDescent="0.2"/>
  </sheetData>
  <mergeCells count="10">
    <mergeCell ref="A43:C43"/>
    <mergeCell ref="F43:G43"/>
    <mergeCell ref="A44:C44"/>
    <mergeCell ref="F44:G44"/>
    <mergeCell ref="A9:G9"/>
    <mergeCell ref="A10:G10"/>
    <mergeCell ref="A11:G11"/>
    <mergeCell ref="A12:G12"/>
    <mergeCell ref="A13:G13"/>
    <mergeCell ref="A14:G14"/>
  </mergeCells>
  <pageMargins left="0.98" right="0.7" top="0.75" bottom="0.75" header="0.3" footer="0.3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11619" r:id="rId4">
          <objectPr defaultSize="0" autoPict="0" r:id="rId5">
            <anchor moveWithCells="1" sizeWithCells="1">
              <from>
                <xdr:col>3</xdr:col>
                <xdr:colOff>114300</xdr:colOff>
                <xdr:row>1</xdr:row>
                <xdr:rowOff>0</xdr:rowOff>
              </from>
              <to>
                <xdr:col>4</xdr:col>
                <xdr:colOff>19050</xdr:colOff>
                <xdr:row>6</xdr:row>
                <xdr:rowOff>66675</xdr:rowOff>
              </to>
            </anchor>
          </objectPr>
        </oleObject>
      </mc:Choice>
      <mc:Fallback>
        <oleObject progId="Word.Picture.8" shapeId="111619" r:id="rId4"/>
      </mc:Fallback>
    </mc:AlternateContent>
    <mc:AlternateContent xmlns:mc="http://schemas.openxmlformats.org/markup-compatibility/2006">
      <mc:Choice Requires="x14">
        <oleObject progId="Word.Picture.8" shapeId="111620" r:id="rId6">
          <objectPr defaultSize="0" autoPict="0" r:id="rId5">
            <anchor moveWithCells="1" sizeWithCells="1">
              <from>
                <xdr:col>3</xdr:col>
                <xdr:colOff>152400</xdr:colOff>
                <xdr:row>1</xdr:row>
                <xdr:rowOff>95250</xdr:rowOff>
              </from>
              <to>
                <xdr:col>4</xdr:col>
                <xdr:colOff>104775</xdr:colOff>
                <xdr:row>5</xdr:row>
                <xdr:rowOff>85725</xdr:rowOff>
              </to>
            </anchor>
          </objectPr>
        </oleObject>
      </mc:Choice>
      <mc:Fallback>
        <oleObject progId="Word.Picture.8" shapeId="111620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EC4AD-DFAF-4834-A5F0-C080ADEB303A}">
  <sheetPr>
    <tabColor rgb="FF007774"/>
  </sheetPr>
  <dimension ref="A1:AK192"/>
  <sheetViews>
    <sheetView zoomScale="77" zoomScaleNormal="77" workbookViewId="0">
      <selection activeCell="F155" sqref="F155"/>
    </sheetView>
  </sheetViews>
  <sheetFormatPr baseColWidth="10" defaultColWidth="9.140625" defaultRowHeight="20.25" customHeight="1" x14ac:dyDescent="0.25"/>
  <cols>
    <col min="1" max="1" width="25.28515625" style="199" customWidth="1"/>
    <col min="2" max="2" width="32" style="198" customWidth="1"/>
    <col min="3" max="3" width="44" customWidth="1"/>
    <col min="4" max="4" width="16" customWidth="1"/>
    <col min="5" max="5" width="12.85546875" customWidth="1"/>
    <col min="6" max="6" width="13.140625" style="196" customWidth="1"/>
    <col min="7" max="7" width="16.7109375" customWidth="1"/>
    <col min="8" max="8" width="12.7109375" customWidth="1"/>
    <col min="9" max="9" width="17" customWidth="1"/>
    <col min="10" max="10" width="11.140625" customWidth="1"/>
    <col min="11" max="11" width="37.28515625" style="197" customWidth="1"/>
    <col min="12" max="12" width="15.5703125" customWidth="1"/>
    <col min="13" max="13" width="11.85546875" style="198" customWidth="1"/>
  </cols>
  <sheetData>
    <row r="1" spans="1:13" ht="20.25" customHeight="1" x14ac:dyDescent="0.25">
      <c r="A1" s="411" t="s">
        <v>44</v>
      </c>
      <c r="B1" s="412"/>
      <c r="C1" s="413"/>
      <c r="D1" s="414"/>
      <c r="E1" s="415"/>
      <c r="F1" s="416"/>
      <c r="G1" s="417"/>
      <c r="H1" s="418"/>
      <c r="I1" s="419"/>
      <c r="J1" s="420"/>
      <c r="K1" s="421"/>
      <c r="L1" s="418"/>
      <c r="M1" s="422"/>
    </row>
    <row r="2" spans="1:13" ht="20.25" customHeight="1" x14ac:dyDescent="0.2">
      <c r="A2" s="423"/>
      <c r="B2" s="424"/>
      <c r="C2" s="425"/>
      <c r="D2" s="426"/>
      <c r="E2" s="427"/>
      <c r="F2" s="428"/>
      <c r="G2" s="429"/>
      <c r="H2" s="430"/>
      <c r="I2" s="431"/>
      <c r="J2" s="432"/>
      <c r="K2" s="433"/>
      <c r="L2" s="430"/>
      <c r="M2" s="434"/>
    </row>
    <row r="3" spans="1:13" ht="20.25" customHeight="1" x14ac:dyDescent="0.2">
      <c r="A3" s="423"/>
      <c r="B3" s="424"/>
      <c r="C3" s="425"/>
      <c r="D3" s="426"/>
      <c r="E3" s="427"/>
      <c r="F3" s="428"/>
      <c r="G3" s="429"/>
      <c r="H3" s="430"/>
      <c r="I3" s="431"/>
      <c r="J3" s="432"/>
      <c r="K3" s="433"/>
      <c r="L3" s="430"/>
      <c r="M3" s="434"/>
    </row>
    <row r="4" spans="1:13" ht="20.25" customHeight="1" x14ac:dyDescent="0.2">
      <c r="A4" s="740" t="s">
        <v>11</v>
      </c>
      <c r="B4" s="740"/>
      <c r="C4" s="740"/>
      <c r="D4" s="740"/>
      <c r="E4" s="740"/>
      <c r="F4" s="740"/>
      <c r="G4" s="740"/>
      <c r="H4" s="740"/>
      <c r="I4" s="740"/>
      <c r="J4" s="740"/>
      <c r="K4" s="740"/>
      <c r="L4" s="740"/>
      <c r="M4" s="740"/>
    </row>
    <row r="5" spans="1:13" ht="20.25" customHeight="1" x14ac:dyDescent="0.2">
      <c r="A5" s="741" t="s">
        <v>1217</v>
      </c>
      <c r="B5" s="741"/>
      <c r="C5" s="741"/>
      <c r="D5" s="741"/>
      <c r="E5" s="741"/>
      <c r="F5" s="741"/>
      <c r="G5" s="741"/>
      <c r="H5" s="741"/>
      <c r="I5" s="741"/>
      <c r="J5" s="741"/>
      <c r="K5" s="741"/>
      <c r="L5" s="741"/>
      <c r="M5" s="741"/>
    </row>
    <row r="6" spans="1:13" ht="20.25" customHeight="1" x14ac:dyDescent="0.25">
      <c r="A6" s="435"/>
      <c r="B6" s="436" t="s">
        <v>44</v>
      </c>
      <c r="C6" s="437"/>
      <c r="D6" s="438"/>
      <c r="E6" s="439"/>
      <c r="F6" s="440"/>
      <c r="G6" s="441"/>
      <c r="H6" s="442"/>
      <c r="I6" s="443"/>
      <c r="J6" s="444"/>
      <c r="K6" s="445"/>
      <c r="L6" s="439"/>
      <c r="M6" s="446"/>
    </row>
    <row r="7" spans="1:13" ht="53.25" customHeight="1" x14ac:dyDescent="0.2">
      <c r="A7" s="447" t="s">
        <v>1218</v>
      </c>
      <c r="B7" s="448" t="s">
        <v>1219</v>
      </c>
      <c r="C7" s="448" t="s">
        <v>3</v>
      </c>
      <c r="D7" s="448" t="s">
        <v>1220</v>
      </c>
      <c r="E7" s="448" t="s">
        <v>1221</v>
      </c>
      <c r="F7" s="447" t="s">
        <v>1222</v>
      </c>
      <c r="G7" s="448" t="s">
        <v>1223</v>
      </c>
      <c r="H7" s="448" t="s">
        <v>1224</v>
      </c>
      <c r="I7" s="448" t="s">
        <v>1225</v>
      </c>
      <c r="J7" s="448" t="s">
        <v>1226</v>
      </c>
      <c r="K7" s="448" t="s">
        <v>1227</v>
      </c>
      <c r="L7" s="448" t="s">
        <v>1228</v>
      </c>
      <c r="M7" s="448" t="s">
        <v>1229</v>
      </c>
    </row>
    <row r="8" spans="1:13" s="65" customFormat="1" ht="39" customHeight="1" x14ac:dyDescent="0.2">
      <c r="A8" s="449" t="s">
        <v>1230</v>
      </c>
      <c r="B8" s="450" t="s">
        <v>1231</v>
      </c>
      <c r="C8" s="450" t="s">
        <v>1232</v>
      </c>
      <c r="D8" s="451">
        <v>94985.1</v>
      </c>
      <c r="E8" s="449" t="s">
        <v>392</v>
      </c>
      <c r="F8" s="452" t="s">
        <v>1233</v>
      </c>
      <c r="G8" s="451">
        <v>94985.1</v>
      </c>
      <c r="H8" s="449"/>
      <c r="I8" s="451">
        <v>94985.1</v>
      </c>
      <c r="J8" s="449" t="s">
        <v>1234</v>
      </c>
      <c r="K8" s="450" t="s">
        <v>280</v>
      </c>
      <c r="L8" s="451">
        <v>94985.1</v>
      </c>
      <c r="M8" s="453" t="s">
        <v>1235</v>
      </c>
    </row>
    <row r="9" spans="1:13" s="65" customFormat="1" ht="33" customHeight="1" x14ac:dyDescent="0.2">
      <c r="A9" s="449" t="s">
        <v>1236</v>
      </c>
      <c r="B9" s="450" t="s">
        <v>1231</v>
      </c>
      <c r="C9" s="450" t="s">
        <v>1232</v>
      </c>
      <c r="D9" s="451">
        <v>250974.9</v>
      </c>
      <c r="E9" s="449" t="s">
        <v>392</v>
      </c>
      <c r="F9" s="452" t="s">
        <v>1233</v>
      </c>
      <c r="G9" s="451">
        <v>250974.9</v>
      </c>
      <c r="H9" s="449"/>
      <c r="I9" s="451">
        <v>250974.9</v>
      </c>
      <c r="J9" s="449" t="s">
        <v>1234</v>
      </c>
      <c r="K9" s="450" t="s">
        <v>280</v>
      </c>
      <c r="L9" s="451">
        <v>250974.9</v>
      </c>
      <c r="M9" s="453" t="s">
        <v>1235</v>
      </c>
    </row>
    <row r="10" spans="1:13" s="65" customFormat="1" ht="37.5" customHeight="1" x14ac:dyDescent="0.2">
      <c r="A10" s="449" t="s">
        <v>1237</v>
      </c>
      <c r="B10" s="450" t="s">
        <v>1231</v>
      </c>
      <c r="C10" s="450" t="s">
        <v>1232</v>
      </c>
      <c r="D10" s="451">
        <v>125047.8</v>
      </c>
      <c r="E10" s="449" t="s">
        <v>392</v>
      </c>
      <c r="F10" s="452" t="s">
        <v>1238</v>
      </c>
      <c r="G10" s="451">
        <v>125047.8</v>
      </c>
      <c r="H10" s="449"/>
      <c r="I10" s="451">
        <v>125047.8</v>
      </c>
      <c r="J10" s="449" t="s">
        <v>1234</v>
      </c>
      <c r="K10" s="450" t="s">
        <v>280</v>
      </c>
      <c r="L10" s="451">
        <v>125047.8</v>
      </c>
      <c r="M10" s="453" t="s">
        <v>1235</v>
      </c>
    </row>
    <row r="11" spans="1:13" s="65" customFormat="1" ht="33" customHeight="1" x14ac:dyDescent="0.2">
      <c r="A11" s="449" t="s">
        <v>1239</v>
      </c>
      <c r="B11" s="450" t="s">
        <v>1231</v>
      </c>
      <c r="C11" s="450" t="s">
        <v>1232</v>
      </c>
      <c r="D11" s="451">
        <v>15598.98</v>
      </c>
      <c r="E11" s="449" t="s">
        <v>392</v>
      </c>
      <c r="F11" s="452" t="s">
        <v>1240</v>
      </c>
      <c r="G11" s="451">
        <v>15598.98</v>
      </c>
      <c r="H11" s="449"/>
      <c r="I11" s="451">
        <v>15598.98</v>
      </c>
      <c r="J11" s="449" t="s">
        <v>1234</v>
      </c>
      <c r="K11" s="450" t="s">
        <v>280</v>
      </c>
      <c r="L11" s="451">
        <v>15598.98</v>
      </c>
      <c r="M11" s="453" t="s">
        <v>1235</v>
      </c>
    </row>
    <row r="12" spans="1:13" s="65" customFormat="1" ht="32.25" customHeight="1" x14ac:dyDescent="0.2">
      <c r="A12" s="449" t="s">
        <v>1241</v>
      </c>
      <c r="B12" s="450" t="s">
        <v>1231</v>
      </c>
      <c r="C12" s="450" t="s">
        <v>1232</v>
      </c>
      <c r="D12" s="451">
        <v>227642.18</v>
      </c>
      <c r="E12" s="449" t="s">
        <v>392</v>
      </c>
      <c r="F12" s="452" t="s">
        <v>1242</v>
      </c>
      <c r="G12" s="451">
        <v>227642.18</v>
      </c>
      <c r="H12" s="449"/>
      <c r="I12" s="451">
        <v>227642.18</v>
      </c>
      <c r="J12" s="449" t="s">
        <v>1234</v>
      </c>
      <c r="K12" s="450" t="s">
        <v>280</v>
      </c>
      <c r="L12" s="451">
        <v>227642.18</v>
      </c>
      <c r="M12" s="453" t="s">
        <v>1235</v>
      </c>
    </row>
    <row r="13" spans="1:13" s="65" customFormat="1" ht="35.25" customHeight="1" x14ac:dyDescent="0.2">
      <c r="A13" s="449" t="s">
        <v>1243</v>
      </c>
      <c r="B13" s="450" t="s">
        <v>1231</v>
      </c>
      <c r="C13" s="450" t="s">
        <v>1232</v>
      </c>
      <c r="D13" s="451">
        <v>81717.3</v>
      </c>
      <c r="E13" s="449" t="s">
        <v>392</v>
      </c>
      <c r="F13" s="452" t="s">
        <v>1242</v>
      </c>
      <c r="G13" s="451">
        <v>81717.3</v>
      </c>
      <c r="H13" s="449"/>
      <c r="I13" s="451">
        <v>81717.3</v>
      </c>
      <c r="J13" s="449" t="s">
        <v>1234</v>
      </c>
      <c r="K13" s="450" t="s">
        <v>280</v>
      </c>
      <c r="L13" s="451">
        <v>81717.3</v>
      </c>
      <c r="M13" s="453" t="s">
        <v>1235</v>
      </c>
    </row>
    <row r="14" spans="1:13" s="65" customFormat="1" ht="31.5" customHeight="1" x14ac:dyDescent="0.2">
      <c r="A14" s="449" t="s">
        <v>1244</v>
      </c>
      <c r="B14" s="450" t="s">
        <v>1231</v>
      </c>
      <c r="C14" s="450" t="s">
        <v>1232</v>
      </c>
      <c r="D14" s="451">
        <v>332692.2</v>
      </c>
      <c r="E14" s="449" t="s">
        <v>392</v>
      </c>
      <c r="F14" s="452" t="s">
        <v>1245</v>
      </c>
      <c r="G14" s="451">
        <v>332692.2</v>
      </c>
      <c r="H14" s="449"/>
      <c r="I14" s="451">
        <v>332692.2</v>
      </c>
      <c r="J14" s="449" t="s">
        <v>1234</v>
      </c>
      <c r="K14" s="450" t="s">
        <v>280</v>
      </c>
      <c r="L14" s="451">
        <v>332692.2</v>
      </c>
      <c r="M14" s="453" t="s">
        <v>1235</v>
      </c>
    </row>
    <row r="15" spans="1:13" s="65" customFormat="1" ht="33.75" customHeight="1" x14ac:dyDescent="0.2">
      <c r="A15" s="449" t="s">
        <v>1246</v>
      </c>
      <c r="B15" s="450" t="s">
        <v>1231</v>
      </c>
      <c r="C15" s="450" t="s">
        <v>1232</v>
      </c>
      <c r="D15" s="451">
        <v>77994.899999999994</v>
      </c>
      <c r="E15" s="449" t="s">
        <v>392</v>
      </c>
      <c r="F15" s="452" t="s">
        <v>1247</v>
      </c>
      <c r="G15" s="451">
        <v>77994.899999999994</v>
      </c>
      <c r="H15" s="449"/>
      <c r="I15" s="451">
        <v>77994.899999999994</v>
      </c>
      <c r="J15" s="449" t="s">
        <v>1234</v>
      </c>
      <c r="K15" s="450" t="s">
        <v>280</v>
      </c>
      <c r="L15" s="451">
        <v>77994.899999999994</v>
      </c>
      <c r="M15" s="453" t="s">
        <v>1235</v>
      </c>
    </row>
    <row r="16" spans="1:13" s="65" customFormat="1" ht="31.5" customHeight="1" x14ac:dyDescent="0.2">
      <c r="A16" s="449" t="s">
        <v>1248</v>
      </c>
      <c r="B16" s="450" t="s">
        <v>1231</v>
      </c>
      <c r="C16" s="450" t="s">
        <v>1232</v>
      </c>
      <c r="D16" s="451">
        <v>786642.44</v>
      </c>
      <c r="E16" s="449" t="s">
        <v>392</v>
      </c>
      <c r="F16" s="454">
        <v>43959</v>
      </c>
      <c r="G16" s="451">
        <v>786642.44</v>
      </c>
      <c r="H16" s="449"/>
      <c r="I16" s="451">
        <v>786642.44</v>
      </c>
      <c r="J16" s="449" t="s">
        <v>1234</v>
      </c>
      <c r="K16" s="450" t="s">
        <v>280</v>
      </c>
      <c r="L16" s="451">
        <v>786642.44</v>
      </c>
      <c r="M16" s="453" t="s">
        <v>1235</v>
      </c>
    </row>
    <row r="17" spans="1:13" s="65" customFormat="1" ht="29.25" customHeight="1" x14ac:dyDescent="0.25">
      <c r="A17" s="455"/>
      <c r="B17" s="456"/>
      <c r="C17" s="456" t="s">
        <v>1249</v>
      </c>
      <c r="D17" s="457">
        <f>SUM(D8:D16)</f>
        <v>1993295.7999999998</v>
      </c>
      <c r="E17" s="455"/>
      <c r="F17" s="458"/>
      <c r="G17" s="459">
        <v>1993295.8</v>
      </c>
      <c r="H17" s="455"/>
      <c r="I17" s="457">
        <v>1993295.8</v>
      </c>
      <c r="J17" s="455"/>
      <c r="K17" s="460"/>
      <c r="L17" s="457">
        <v>1993295.8</v>
      </c>
      <c r="M17" s="461"/>
    </row>
    <row r="18" spans="1:13" s="65" customFormat="1" ht="22.5" customHeight="1" x14ac:dyDescent="0.25">
      <c r="A18" s="462"/>
      <c r="B18" s="463"/>
      <c r="C18" s="463"/>
      <c r="D18" s="464"/>
      <c r="E18" s="462"/>
      <c r="F18" s="465"/>
      <c r="G18" s="466"/>
      <c r="H18" s="462"/>
      <c r="I18" s="464"/>
      <c r="J18" s="462"/>
      <c r="K18" s="467"/>
      <c r="L18" s="464"/>
      <c r="M18" s="468"/>
    </row>
    <row r="19" spans="1:13" s="65" customFormat="1" ht="36.75" customHeight="1" x14ac:dyDescent="0.2">
      <c r="A19" s="112" t="s">
        <v>1250</v>
      </c>
      <c r="B19" s="469" t="s">
        <v>1251</v>
      </c>
      <c r="C19" s="450" t="s">
        <v>1252</v>
      </c>
      <c r="D19" s="451">
        <v>250000</v>
      </c>
      <c r="E19" s="449" t="s">
        <v>392</v>
      </c>
      <c r="F19" s="454">
        <v>43750</v>
      </c>
      <c r="G19" s="451">
        <v>250000</v>
      </c>
      <c r="H19" s="449"/>
      <c r="I19" s="451">
        <v>250000</v>
      </c>
      <c r="J19" s="449" t="s">
        <v>1253</v>
      </c>
      <c r="K19" s="450" t="s">
        <v>1254</v>
      </c>
      <c r="L19" s="451">
        <v>150000</v>
      </c>
      <c r="M19" s="453" t="s">
        <v>1235</v>
      </c>
    </row>
    <row r="20" spans="1:13" s="65" customFormat="1" ht="36" customHeight="1" x14ac:dyDescent="0.2">
      <c r="A20" s="112" t="s">
        <v>1250</v>
      </c>
      <c r="B20" s="469" t="s">
        <v>1251</v>
      </c>
      <c r="C20" s="450" t="s">
        <v>1252</v>
      </c>
      <c r="D20" s="449" t="s">
        <v>1255</v>
      </c>
      <c r="E20" s="449" t="s">
        <v>392</v>
      </c>
      <c r="F20" s="454">
        <v>43750</v>
      </c>
      <c r="G20" s="449" t="s">
        <v>1256</v>
      </c>
      <c r="H20" s="449"/>
      <c r="I20" s="449" t="s">
        <v>1255</v>
      </c>
      <c r="J20" s="449" t="s">
        <v>1257</v>
      </c>
      <c r="K20" s="450" t="s">
        <v>1254</v>
      </c>
      <c r="L20" s="451">
        <v>100000</v>
      </c>
      <c r="M20" s="453" t="s">
        <v>1235</v>
      </c>
    </row>
    <row r="21" spans="1:13" s="65" customFormat="1" ht="33" customHeight="1" x14ac:dyDescent="0.2">
      <c r="A21" s="112" t="s">
        <v>1258</v>
      </c>
      <c r="B21" s="469" t="s">
        <v>1251</v>
      </c>
      <c r="C21" s="450" t="s">
        <v>1252</v>
      </c>
      <c r="D21" s="451">
        <v>50000</v>
      </c>
      <c r="E21" s="449" t="s">
        <v>392</v>
      </c>
      <c r="F21" s="452" t="s">
        <v>1233</v>
      </c>
      <c r="G21" s="451">
        <v>50000</v>
      </c>
      <c r="H21" s="449"/>
      <c r="I21" s="451">
        <v>50000</v>
      </c>
      <c r="J21" s="449" t="s">
        <v>1253</v>
      </c>
      <c r="K21" s="450" t="s">
        <v>1254</v>
      </c>
      <c r="L21" s="451">
        <v>30000</v>
      </c>
      <c r="M21" s="453" t="s">
        <v>1235</v>
      </c>
    </row>
    <row r="22" spans="1:13" s="65" customFormat="1" ht="31.5" customHeight="1" x14ac:dyDescent="0.2">
      <c r="A22" s="112" t="s">
        <v>1258</v>
      </c>
      <c r="B22" s="469" t="s">
        <v>1251</v>
      </c>
      <c r="C22" s="450" t="s">
        <v>1252</v>
      </c>
      <c r="D22" s="449" t="s">
        <v>1255</v>
      </c>
      <c r="E22" s="449" t="s">
        <v>392</v>
      </c>
      <c r="F22" s="452" t="s">
        <v>1233</v>
      </c>
      <c r="G22" s="449" t="s">
        <v>1256</v>
      </c>
      <c r="H22" s="449"/>
      <c r="I22" s="449" t="s">
        <v>1255</v>
      </c>
      <c r="J22" s="449" t="s">
        <v>1257</v>
      </c>
      <c r="K22" s="450" t="s">
        <v>1254</v>
      </c>
      <c r="L22" s="451">
        <v>20000</v>
      </c>
      <c r="M22" s="453" t="s">
        <v>1235</v>
      </c>
    </row>
    <row r="23" spans="1:13" s="65" customFormat="1" ht="36.75" customHeight="1" x14ac:dyDescent="0.2">
      <c r="A23" s="112" t="s">
        <v>1259</v>
      </c>
      <c r="B23" s="469" t="s">
        <v>1251</v>
      </c>
      <c r="C23" s="450" t="s">
        <v>1252</v>
      </c>
      <c r="D23" s="451">
        <v>200000</v>
      </c>
      <c r="E23" s="449" t="s">
        <v>392</v>
      </c>
      <c r="F23" s="452" t="s">
        <v>1233</v>
      </c>
      <c r="G23" s="451">
        <v>200000</v>
      </c>
      <c r="H23" s="449"/>
      <c r="I23" s="451">
        <v>200000</v>
      </c>
      <c r="J23" s="449" t="s">
        <v>1253</v>
      </c>
      <c r="K23" s="450" t="s">
        <v>1254</v>
      </c>
      <c r="L23" s="451">
        <v>125000</v>
      </c>
      <c r="M23" s="453" t="s">
        <v>1235</v>
      </c>
    </row>
    <row r="24" spans="1:13" s="65" customFormat="1" ht="36.75" customHeight="1" x14ac:dyDescent="0.2">
      <c r="A24" s="112" t="s">
        <v>1259</v>
      </c>
      <c r="B24" s="469" t="s">
        <v>1251</v>
      </c>
      <c r="C24" s="450" t="s">
        <v>1252</v>
      </c>
      <c r="D24" s="449" t="s">
        <v>1255</v>
      </c>
      <c r="E24" s="449" t="s">
        <v>392</v>
      </c>
      <c r="F24" s="452" t="s">
        <v>1233</v>
      </c>
      <c r="G24" s="449" t="s">
        <v>1256</v>
      </c>
      <c r="H24" s="449"/>
      <c r="I24" s="449" t="s">
        <v>1255</v>
      </c>
      <c r="J24" s="449" t="s">
        <v>1257</v>
      </c>
      <c r="K24" s="450" t="s">
        <v>1260</v>
      </c>
      <c r="L24" s="451">
        <v>75000</v>
      </c>
      <c r="M24" s="453" t="s">
        <v>1235</v>
      </c>
    </row>
    <row r="25" spans="1:13" s="65" customFormat="1" ht="39" customHeight="1" x14ac:dyDescent="0.2">
      <c r="A25" s="112" t="s">
        <v>1261</v>
      </c>
      <c r="B25" s="469" t="s">
        <v>1251</v>
      </c>
      <c r="C25" s="450" t="s">
        <v>1252</v>
      </c>
      <c r="D25" s="451">
        <v>200000</v>
      </c>
      <c r="E25" s="449" t="s">
        <v>392</v>
      </c>
      <c r="F25" s="454">
        <v>44013</v>
      </c>
      <c r="G25" s="451">
        <v>200000</v>
      </c>
      <c r="H25" s="449"/>
      <c r="I25" s="451">
        <v>200000</v>
      </c>
      <c r="J25" s="449" t="s">
        <v>1257</v>
      </c>
      <c r="K25" s="450" t="s">
        <v>1260</v>
      </c>
      <c r="L25" s="451">
        <v>125000</v>
      </c>
      <c r="M25" s="453" t="s">
        <v>1235</v>
      </c>
    </row>
    <row r="26" spans="1:13" s="65" customFormat="1" ht="33.75" customHeight="1" x14ac:dyDescent="0.2">
      <c r="A26" s="112" t="s">
        <v>1261</v>
      </c>
      <c r="B26" s="469" t="s">
        <v>1251</v>
      </c>
      <c r="C26" s="450" t="s">
        <v>1252</v>
      </c>
      <c r="D26" s="449" t="s">
        <v>1255</v>
      </c>
      <c r="E26" s="449" t="s">
        <v>392</v>
      </c>
      <c r="F26" s="454">
        <v>44013</v>
      </c>
      <c r="G26" s="449" t="s">
        <v>1256</v>
      </c>
      <c r="H26" s="449"/>
      <c r="I26" s="449" t="s">
        <v>1255</v>
      </c>
      <c r="J26" s="449" t="s">
        <v>1257</v>
      </c>
      <c r="K26" s="450" t="s">
        <v>1260</v>
      </c>
      <c r="L26" s="451">
        <v>75000</v>
      </c>
      <c r="M26" s="453" t="s">
        <v>1235</v>
      </c>
    </row>
    <row r="27" spans="1:13" s="65" customFormat="1" ht="37.5" customHeight="1" x14ac:dyDescent="0.2">
      <c r="A27" s="112" t="s">
        <v>1262</v>
      </c>
      <c r="B27" s="469" t="s">
        <v>1251</v>
      </c>
      <c r="C27" s="450" t="s">
        <v>1252</v>
      </c>
      <c r="D27" s="451">
        <v>250000</v>
      </c>
      <c r="E27" s="449" t="s">
        <v>392</v>
      </c>
      <c r="F27" s="452" t="s">
        <v>1263</v>
      </c>
      <c r="G27" s="451">
        <v>250000</v>
      </c>
      <c r="H27" s="449"/>
      <c r="I27" s="451">
        <v>250000</v>
      </c>
      <c r="J27" s="449" t="s">
        <v>1253</v>
      </c>
      <c r="K27" s="450" t="s">
        <v>1254</v>
      </c>
      <c r="L27" s="451">
        <v>150000</v>
      </c>
      <c r="M27" s="453" t="s">
        <v>1235</v>
      </c>
    </row>
    <row r="28" spans="1:13" s="65" customFormat="1" ht="36" customHeight="1" x14ac:dyDescent="0.2">
      <c r="A28" s="112" t="s">
        <v>1262</v>
      </c>
      <c r="B28" s="469" t="s">
        <v>1251</v>
      </c>
      <c r="C28" s="450" t="s">
        <v>1252</v>
      </c>
      <c r="D28" s="449" t="s">
        <v>1255</v>
      </c>
      <c r="E28" s="449" t="s">
        <v>392</v>
      </c>
      <c r="F28" s="452" t="s">
        <v>1263</v>
      </c>
      <c r="G28" s="449" t="s">
        <v>1256</v>
      </c>
      <c r="H28" s="449"/>
      <c r="I28" s="449" t="s">
        <v>1255</v>
      </c>
      <c r="J28" s="449" t="s">
        <v>1257</v>
      </c>
      <c r="K28" s="450" t="s">
        <v>1260</v>
      </c>
      <c r="L28" s="451">
        <v>100000</v>
      </c>
      <c r="M28" s="453" t="s">
        <v>1235</v>
      </c>
    </row>
    <row r="29" spans="1:13" s="65" customFormat="1" ht="38.25" customHeight="1" x14ac:dyDescent="0.2">
      <c r="A29" s="112" t="s">
        <v>1264</v>
      </c>
      <c r="B29" s="469" t="s">
        <v>1251</v>
      </c>
      <c r="C29" s="450" t="s">
        <v>1252</v>
      </c>
      <c r="D29" s="451">
        <v>200000</v>
      </c>
      <c r="E29" s="449" t="s">
        <v>392</v>
      </c>
      <c r="F29" s="452" t="s">
        <v>1265</v>
      </c>
      <c r="G29" s="451">
        <v>200000</v>
      </c>
      <c r="H29" s="449"/>
      <c r="I29" s="451">
        <v>200000</v>
      </c>
      <c r="J29" s="449" t="s">
        <v>1253</v>
      </c>
      <c r="K29" s="450" t="s">
        <v>1254</v>
      </c>
      <c r="L29" s="451">
        <v>125000</v>
      </c>
      <c r="M29" s="453" t="s">
        <v>1235</v>
      </c>
    </row>
    <row r="30" spans="1:13" s="65" customFormat="1" ht="39.75" customHeight="1" x14ac:dyDescent="0.2">
      <c r="A30" s="112" t="s">
        <v>1264</v>
      </c>
      <c r="B30" s="469" t="s">
        <v>1251</v>
      </c>
      <c r="C30" s="450" t="s">
        <v>1252</v>
      </c>
      <c r="D30" s="449" t="s">
        <v>1255</v>
      </c>
      <c r="E30" s="449" t="s">
        <v>392</v>
      </c>
      <c r="F30" s="452" t="s">
        <v>1265</v>
      </c>
      <c r="G30" s="449" t="s">
        <v>1256</v>
      </c>
      <c r="H30" s="449"/>
      <c r="I30" s="449" t="s">
        <v>1255</v>
      </c>
      <c r="J30" s="449" t="s">
        <v>1257</v>
      </c>
      <c r="K30" s="450" t="s">
        <v>1252</v>
      </c>
      <c r="L30" s="451">
        <v>75000</v>
      </c>
      <c r="M30" s="453" t="s">
        <v>1235</v>
      </c>
    </row>
    <row r="31" spans="1:13" s="65" customFormat="1" ht="36.75" customHeight="1" x14ac:dyDescent="0.2">
      <c r="A31" s="112" t="s">
        <v>1266</v>
      </c>
      <c r="B31" s="469" t="s">
        <v>1251</v>
      </c>
      <c r="C31" s="450" t="s">
        <v>1252</v>
      </c>
      <c r="D31" s="451">
        <v>200000</v>
      </c>
      <c r="E31" s="449" t="s">
        <v>392</v>
      </c>
      <c r="F31" s="452" t="s">
        <v>1267</v>
      </c>
      <c r="G31" s="451">
        <v>200000</v>
      </c>
      <c r="H31" s="449"/>
      <c r="I31" s="451">
        <v>200000</v>
      </c>
      <c r="J31" s="449" t="s">
        <v>1253</v>
      </c>
      <c r="K31" s="450" t="s">
        <v>1254</v>
      </c>
      <c r="L31" s="451">
        <v>125000</v>
      </c>
      <c r="M31" s="453" t="s">
        <v>1235</v>
      </c>
    </row>
    <row r="32" spans="1:13" s="65" customFormat="1" ht="35.25" customHeight="1" x14ac:dyDescent="0.2">
      <c r="A32" s="112" t="s">
        <v>1266</v>
      </c>
      <c r="B32" s="469" t="s">
        <v>1251</v>
      </c>
      <c r="C32" s="450" t="s">
        <v>1252</v>
      </c>
      <c r="D32" s="449" t="s">
        <v>1255</v>
      </c>
      <c r="E32" s="449" t="s">
        <v>392</v>
      </c>
      <c r="F32" s="452" t="s">
        <v>1267</v>
      </c>
      <c r="G32" s="449" t="s">
        <v>1256</v>
      </c>
      <c r="H32" s="449"/>
      <c r="I32" s="449" t="s">
        <v>1255</v>
      </c>
      <c r="J32" s="449" t="s">
        <v>1257</v>
      </c>
      <c r="K32" s="450" t="s">
        <v>1260</v>
      </c>
      <c r="L32" s="451">
        <v>75000</v>
      </c>
      <c r="M32" s="453" t="s">
        <v>1235</v>
      </c>
    </row>
    <row r="33" spans="1:13" s="65" customFormat="1" ht="34.5" customHeight="1" x14ac:dyDescent="0.2">
      <c r="A33" s="112" t="s">
        <v>1268</v>
      </c>
      <c r="B33" s="469" t="s">
        <v>1251</v>
      </c>
      <c r="C33" s="450" t="s">
        <v>1252</v>
      </c>
      <c r="D33" s="451">
        <v>200000</v>
      </c>
      <c r="E33" s="449" t="s">
        <v>392</v>
      </c>
      <c r="F33" s="454">
        <v>43892</v>
      </c>
      <c r="G33" s="451">
        <v>200000</v>
      </c>
      <c r="H33" s="449"/>
      <c r="I33" s="451">
        <v>200000</v>
      </c>
      <c r="J33" s="449" t="s">
        <v>1257</v>
      </c>
      <c r="K33" s="450" t="s">
        <v>1260</v>
      </c>
      <c r="L33" s="451">
        <v>135000</v>
      </c>
      <c r="M33" s="453" t="s">
        <v>1235</v>
      </c>
    </row>
    <row r="34" spans="1:13" s="65" customFormat="1" ht="39" customHeight="1" x14ac:dyDescent="0.2">
      <c r="A34" s="112" t="s">
        <v>1268</v>
      </c>
      <c r="B34" s="469" t="s">
        <v>1251</v>
      </c>
      <c r="C34" s="450" t="s">
        <v>1252</v>
      </c>
      <c r="D34" s="449" t="s">
        <v>1255</v>
      </c>
      <c r="E34" s="449" t="s">
        <v>392</v>
      </c>
      <c r="F34" s="454">
        <v>43892</v>
      </c>
      <c r="G34" s="449" t="s">
        <v>1256</v>
      </c>
      <c r="H34" s="449"/>
      <c r="I34" s="449" t="s">
        <v>1255</v>
      </c>
      <c r="J34" s="449" t="s">
        <v>1257</v>
      </c>
      <c r="K34" s="450" t="s">
        <v>1260</v>
      </c>
      <c r="L34" s="451">
        <v>65000</v>
      </c>
      <c r="M34" s="453" t="s">
        <v>1235</v>
      </c>
    </row>
    <row r="35" spans="1:13" s="65" customFormat="1" ht="38.25" customHeight="1" x14ac:dyDescent="0.2">
      <c r="A35" s="112" t="s">
        <v>1269</v>
      </c>
      <c r="B35" s="469" t="s">
        <v>1251</v>
      </c>
      <c r="C35" s="450" t="s">
        <v>1252</v>
      </c>
      <c r="D35" s="451">
        <v>200000</v>
      </c>
      <c r="E35" s="449" t="s">
        <v>392</v>
      </c>
      <c r="F35" s="454">
        <v>44106</v>
      </c>
      <c r="G35" s="451">
        <v>200000</v>
      </c>
      <c r="H35" s="449"/>
      <c r="I35" s="451">
        <v>200000</v>
      </c>
      <c r="J35" s="449" t="s">
        <v>1257</v>
      </c>
      <c r="K35" s="450" t="s">
        <v>1260</v>
      </c>
      <c r="L35" s="451">
        <v>135000</v>
      </c>
      <c r="M35" s="453" t="s">
        <v>1235</v>
      </c>
    </row>
    <row r="36" spans="1:13" s="65" customFormat="1" ht="36.75" customHeight="1" x14ac:dyDescent="0.2">
      <c r="A36" s="112" t="s">
        <v>1269</v>
      </c>
      <c r="B36" s="469" t="s">
        <v>1251</v>
      </c>
      <c r="C36" s="450" t="s">
        <v>1252</v>
      </c>
      <c r="D36" s="449" t="s">
        <v>1255</v>
      </c>
      <c r="E36" s="449" t="s">
        <v>392</v>
      </c>
      <c r="F36" s="454">
        <v>44106</v>
      </c>
      <c r="G36" s="449" t="s">
        <v>1256</v>
      </c>
      <c r="H36" s="449"/>
      <c r="I36" s="449" t="s">
        <v>1255</v>
      </c>
      <c r="J36" s="449" t="s">
        <v>1257</v>
      </c>
      <c r="K36" s="450" t="s">
        <v>1260</v>
      </c>
      <c r="L36" s="451">
        <v>65000</v>
      </c>
      <c r="M36" s="453" t="s">
        <v>1235</v>
      </c>
    </row>
    <row r="37" spans="1:13" s="65" customFormat="1" ht="37.5" customHeight="1" x14ac:dyDescent="0.2">
      <c r="A37" s="112" t="s">
        <v>1270</v>
      </c>
      <c r="B37" s="469" t="s">
        <v>1251</v>
      </c>
      <c r="C37" s="450" t="s">
        <v>1252</v>
      </c>
      <c r="D37" s="451">
        <v>200000</v>
      </c>
      <c r="E37" s="449" t="s">
        <v>392</v>
      </c>
      <c r="F37" s="452" t="s">
        <v>1271</v>
      </c>
      <c r="G37" s="451">
        <v>200000</v>
      </c>
      <c r="H37" s="449"/>
      <c r="I37" s="451">
        <v>200000</v>
      </c>
      <c r="J37" s="449" t="s">
        <v>1257</v>
      </c>
      <c r="K37" s="450" t="s">
        <v>1260</v>
      </c>
      <c r="L37" s="451">
        <v>125000</v>
      </c>
      <c r="M37" s="453" t="s">
        <v>1235</v>
      </c>
    </row>
    <row r="38" spans="1:13" s="65" customFormat="1" ht="38.25" customHeight="1" x14ac:dyDescent="0.2">
      <c r="A38" s="112" t="s">
        <v>1270</v>
      </c>
      <c r="B38" s="469" t="s">
        <v>1251</v>
      </c>
      <c r="C38" s="450" t="s">
        <v>1252</v>
      </c>
      <c r="D38" s="449" t="s">
        <v>1255</v>
      </c>
      <c r="E38" s="449" t="s">
        <v>392</v>
      </c>
      <c r="F38" s="452" t="s">
        <v>1271</v>
      </c>
      <c r="G38" s="449" t="s">
        <v>1256</v>
      </c>
      <c r="H38" s="449"/>
      <c r="I38" s="449" t="s">
        <v>1255</v>
      </c>
      <c r="J38" s="449" t="s">
        <v>1257</v>
      </c>
      <c r="K38" s="450" t="s">
        <v>1260</v>
      </c>
      <c r="L38" s="451">
        <v>75000</v>
      </c>
      <c r="M38" s="453" t="s">
        <v>1235</v>
      </c>
    </row>
    <row r="39" spans="1:13" s="65" customFormat="1" ht="35.25" customHeight="1" x14ac:dyDescent="0.2">
      <c r="A39" s="112" t="s">
        <v>1272</v>
      </c>
      <c r="B39" s="469" t="s">
        <v>1251</v>
      </c>
      <c r="C39" s="450" t="s">
        <v>1252</v>
      </c>
      <c r="D39" s="451">
        <v>200000</v>
      </c>
      <c r="E39" s="449" t="s">
        <v>392</v>
      </c>
      <c r="F39" s="452" t="s">
        <v>1247</v>
      </c>
      <c r="G39" s="451">
        <v>200000</v>
      </c>
      <c r="H39" s="449"/>
      <c r="I39" s="451">
        <v>200000</v>
      </c>
      <c r="J39" s="449" t="s">
        <v>1257</v>
      </c>
      <c r="K39" s="450" t="s">
        <v>1260</v>
      </c>
      <c r="L39" s="451">
        <v>125000</v>
      </c>
      <c r="M39" s="453" t="s">
        <v>1235</v>
      </c>
    </row>
    <row r="40" spans="1:13" s="65" customFormat="1" ht="36.75" customHeight="1" x14ac:dyDescent="0.2">
      <c r="A40" s="112" t="s">
        <v>1272</v>
      </c>
      <c r="B40" s="469" t="s">
        <v>1251</v>
      </c>
      <c r="C40" s="450" t="s">
        <v>1252</v>
      </c>
      <c r="D40" s="449" t="s">
        <v>1255</v>
      </c>
      <c r="E40" s="449" t="s">
        <v>392</v>
      </c>
      <c r="F40" s="452" t="s">
        <v>1247</v>
      </c>
      <c r="G40" s="449" t="s">
        <v>1256</v>
      </c>
      <c r="H40" s="449"/>
      <c r="I40" s="449" t="s">
        <v>1255</v>
      </c>
      <c r="J40" s="449" t="s">
        <v>1257</v>
      </c>
      <c r="K40" s="450" t="s">
        <v>1260</v>
      </c>
      <c r="L40" s="451">
        <v>75000</v>
      </c>
      <c r="M40" s="453" t="s">
        <v>1235</v>
      </c>
    </row>
    <row r="41" spans="1:13" s="65" customFormat="1" ht="33.75" customHeight="1" x14ac:dyDescent="0.2">
      <c r="A41" s="112" t="s">
        <v>1273</v>
      </c>
      <c r="B41" s="469" t="s">
        <v>1251</v>
      </c>
      <c r="C41" s="450" t="s">
        <v>1252</v>
      </c>
      <c r="D41" s="451">
        <v>200000</v>
      </c>
      <c r="E41" s="449" t="s">
        <v>392</v>
      </c>
      <c r="F41" s="452" t="s">
        <v>1274</v>
      </c>
      <c r="G41" s="451">
        <v>200000</v>
      </c>
      <c r="H41" s="449"/>
      <c r="I41" s="451">
        <v>200000</v>
      </c>
      <c r="J41" s="449" t="s">
        <v>1257</v>
      </c>
      <c r="K41" s="450" t="s">
        <v>1260</v>
      </c>
      <c r="L41" s="451">
        <v>125000</v>
      </c>
      <c r="M41" s="453" t="s">
        <v>1235</v>
      </c>
    </row>
    <row r="42" spans="1:13" s="65" customFormat="1" ht="36.75" customHeight="1" x14ac:dyDescent="0.2">
      <c r="A42" s="112" t="s">
        <v>1273</v>
      </c>
      <c r="B42" s="469" t="s">
        <v>1251</v>
      </c>
      <c r="C42" s="450" t="s">
        <v>1252</v>
      </c>
      <c r="D42" s="449" t="s">
        <v>1255</v>
      </c>
      <c r="E42" s="449" t="s">
        <v>392</v>
      </c>
      <c r="F42" s="452" t="s">
        <v>1274</v>
      </c>
      <c r="G42" s="449" t="s">
        <v>1256</v>
      </c>
      <c r="H42" s="449"/>
      <c r="I42" s="449" t="s">
        <v>1255</v>
      </c>
      <c r="J42" s="449" t="s">
        <v>1257</v>
      </c>
      <c r="K42" s="450" t="s">
        <v>1260</v>
      </c>
      <c r="L42" s="451">
        <v>75000</v>
      </c>
      <c r="M42" s="453" t="s">
        <v>1235</v>
      </c>
    </row>
    <row r="43" spans="1:13" s="65" customFormat="1" ht="36" customHeight="1" x14ac:dyDescent="0.2">
      <c r="A43" s="112" t="s">
        <v>1275</v>
      </c>
      <c r="B43" s="469" t="s">
        <v>1251</v>
      </c>
      <c r="C43" s="450" t="s">
        <v>1252</v>
      </c>
      <c r="D43" s="451">
        <v>200000</v>
      </c>
      <c r="E43" s="449" t="s">
        <v>392</v>
      </c>
      <c r="F43" s="454">
        <v>43954</v>
      </c>
      <c r="G43" s="451">
        <v>200000</v>
      </c>
      <c r="H43" s="449"/>
      <c r="I43" s="451">
        <v>200000</v>
      </c>
      <c r="J43" s="449" t="s">
        <v>1253</v>
      </c>
      <c r="K43" s="450" t="s">
        <v>1254</v>
      </c>
      <c r="L43" s="451">
        <v>125000</v>
      </c>
      <c r="M43" s="453" t="s">
        <v>1235</v>
      </c>
    </row>
    <row r="44" spans="1:13" s="65" customFormat="1" ht="33.75" customHeight="1" x14ac:dyDescent="0.2">
      <c r="A44" s="112" t="s">
        <v>1275</v>
      </c>
      <c r="B44" s="469" t="s">
        <v>1251</v>
      </c>
      <c r="C44" s="450" t="s">
        <v>1252</v>
      </c>
      <c r="D44" s="449" t="s">
        <v>1255</v>
      </c>
      <c r="E44" s="449" t="s">
        <v>392</v>
      </c>
      <c r="F44" s="454">
        <v>43954</v>
      </c>
      <c r="G44" s="449" t="s">
        <v>1256</v>
      </c>
      <c r="H44" s="449"/>
      <c r="I44" s="449" t="s">
        <v>1255</v>
      </c>
      <c r="J44" s="449" t="s">
        <v>1257</v>
      </c>
      <c r="K44" s="450" t="s">
        <v>1260</v>
      </c>
      <c r="L44" s="451">
        <v>75000</v>
      </c>
      <c r="M44" s="453" t="s">
        <v>1235</v>
      </c>
    </row>
    <row r="45" spans="1:13" s="65" customFormat="1" ht="36" customHeight="1" x14ac:dyDescent="0.2">
      <c r="A45" s="112" t="s">
        <v>1276</v>
      </c>
      <c r="B45" s="469" t="s">
        <v>1251</v>
      </c>
      <c r="C45" s="450" t="s">
        <v>1252</v>
      </c>
      <c r="D45" s="451">
        <v>200000</v>
      </c>
      <c r="E45" s="449" t="s">
        <v>392</v>
      </c>
      <c r="F45" s="454">
        <v>44168</v>
      </c>
      <c r="G45" s="451">
        <v>200000</v>
      </c>
      <c r="H45" s="449"/>
      <c r="I45" s="451">
        <v>200000</v>
      </c>
      <c r="J45" s="449" t="s">
        <v>1253</v>
      </c>
      <c r="K45" s="450" t="s">
        <v>1254</v>
      </c>
      <c r="L45" s="451">
        <v>125000</v>
      </c>
      <c r="M45" s="453" t="s">
        <v>1235</v>
      </c>
    </row>
    <row r="46" spans="1:13" s="65" customFormat="1" ht="39" customHeight="1" x14ac:dyDescent="0.2">
      <c r="A46" s="112" t="s">
        <v>1276</v>
      </c>
      <c r="B46" s="469" t="s">
        <v>1251</v>
      </c>
      <c r="C46" s="450" t="s">
        <v>1252</v>
      </c>
      <c r="D46" s="449" t="s">
        <v>1255</v>
      </c>
      <c r="E46" s="449" t="s">
        <v>392</v>
      </c>
      <c r="F46" s="454">
        <v>44168</v>
      </c>
      <c r="G46" s="449" t="s">
        <v>1256</v>
      </c>
      <c r="H46" s="449"/>
      <c r="I46" s="449" t="s">
        <v>1255</v>
      </c>
      <c r="J46" s="449" t="s">
        <v>1257</v>
      </c>
      <c r="K46" s="450" t="s">
        <v>1260</v>
      </c>
      <c r="L46" s="451">
        <v>75000</v>
      </c>
      <c r="M46" s="453" t="s">
        <v>1235</v>
      </c>
    </row>
    <row r="47" spans="1:13" s="65" customFormat="1" ht="37.5" customHeight="1" x14ac:dyDescent="0.2">
      <c r="A47" s="112" t="s">
        <v>1277</v>
      </c>
      <c r="B47" s="469" t="s">
        <v>1251</v>
      </c>
      <c r="C47" s="450" t="s">
        <v>1252</v>
      </c>
      <c r="D47" s="451">
        <v>200000</v>
      </c>
      <c r="E47" s="449" t="s">
        <v>392</v>
      </c>
      <c r="F47" s="452" t="s">
        <v>1278</v>
      </c>
      <c r="G47" s="451">
        <v>200000</v>
      </c>
      <c r="H47" s="449"/>
      <c r="I47" s="451">
        <v>200000</v>
      </c>
      <c r="J47" s="449" t="s">
        <v>1253</v>
      </c>
      <c r="K47" s="450" t="s">
        <v>1254</v>
      </c>
      <c r="L47" s="451">
        <v>125000</v>
      </c>
      <c r="M47" s="453" t="s">
        <v>1235</v>
      </c>
    </row>
    <row r="48" spans="1:13" s="65" customFormat="1" ht="36" customHeight="1" x14ac:dyDescent="0.2">
      <c r="A48" s="112" t="s">
        <v>1277</v>
      </c>
      <c r="B48" s="469" t="s">
        <v>1251</v>
      </c>
      <c r="C48" s="450" t="s">
        <v>1252</v>
      </c>
      <c r="D48" s="449" t="s">
        <v>1255</v>
      </c>
      <c r="E48" s="449" t="s">
        <v>392</v>
      </c>
      <c r="F48" s="452" t="s">
        <v>1278</v>
      </c>
      <c r="G48" s="470"/>
      <c r="H48" s="449"/>
      <c r="I48" s="449" t="s">
        <v>1256</v>
      </c>
      <c r="J48" s="449" t="s">
        <v>1257</v>
      </c>
      <c r="K48" s="450" t="s">
        <v>1260</v>
      </c>
      <c r="L48" s="451">
        <v>75000</v>
      </c>
      <c r="M48" s="453" t="s">
        <v>1235</v>
      </c>
    </row>
    <row r="49" spans="1:37" s="65" customFormat="1" ht="39.75" customHeight="1" x14ac:dyDescent="0.2">
      <c r="A49" s="112" t="s">
        <v>1279</v>
      </c>
      <c r="B49" s="469" t="s">
        <v>1280</v>
      </c>
      <c r="C49" s="450" t="s">
        <v>1281</v>
      </c>
      <c r="D49" s="451">
        <v>250000</v>
      </c>
      <c r="E49" s="449" t="s">
        <v>392</v>
      </c>
      <c r="F49" s="454">
        <v>43933</v>
      </c>
      <c r="G49" s="451">
        <v>250000</v>
      </c>
      <c r="H49" s="449"/>
      <c r="I49" s="451">
        <v>250000</v>
      </c>
      <c r="J49" s="449" t="s">
        <v>1253</v>
      </c>
      <c r="K49" s="450" t="s">
        <v>1254</v>
      </c>
      <c r="L49" s="451">
        <v>150000</v>
      </c>
      <c r="M49" s="453" t="s">
        <v>1235</v>
      </c>
    </row>
    <row r="50" spans="1:37" s="65" customFormat="1" ht="36" customHeight="1" x14ac:dyDescent="0.2">
      <c r="A50" s="112" t="s">
        <v>1279</v>
      </c>
      <c r="B50" s="469" t="s">
        <v>1280</v>
      </c>
      <c r="C50" s="450" t="s">
        <v>1281</v>
      </c>
      <c r="D50" s="449" t="s">
        <v>1256</v>
      </c>
      <c r="E50" s="449" t="s">
        <v>392</v>
      </c>
      <c r="F50" s="454">
        <v>43933</v>
      </c>
      <c r="G50" s="449" t="s">
        <v>1256</v>
      </c>
      <c r="H50" s="449"/>
      <c r="I50" s="449" t="s">
        <v>1255</v>
      </c>
      <c r="J50" s="449" t="s">
        <v>1257</v>
      </c>
      <c r="K50" s="450" t="s">
        <v>1260</v>
      </c>
      <c r="L50" s="451">
        <v>100000</v>
      </c>
      <c r="M50" s="453" t="s">
        <v>1235</v>
      </c>
    </row>
    <row r="51" spans="1:37" s="65" customFormat="1" ht="25.5" customHeight="1" x14ac:dyDescent="0.25">
      <c r="A51" s="471"/>
      <c r="B51" s="472"/>
      <c r="C51" s="473" t="s">
        <v>1249</v>
      </c>
      <c r="D51" s="474">
        <f>SUM(D19:D50)</f>
        <v>3200000</v>
      </c>
      <c r="E51" s="475"/>
      <c r="F51" s="476"/>
      <c r="G51" s="477">
        <v>3200000</v>
      </c>
      <c r="H51" s="475"/>
      <c r="I51" s="474">
        <v>3200000</v>
      </c>
      <c r="J51" s="475"/>
      <c r="K51" s="478"/>
      <c r="L51" s="474">
        <v>3200000</v>
      </c>
      <c r="M51" s="479"/>
    </row>
    <row r="52" spans="1:37" s="65" customFormat="1" ht="24" customHeight="1" x14ac:dyDescent="0.25">
      <c r="A52" s="295"/>
      <c r="B52" s="480"/>
      <c r="C52" s="481"/>
      <c r="D52" s="482"/>
      <c r="E52" s="483"/>
      <c r="F52" s="484"/>
      <c r="G52" s="485"/>
      <c r="H52" s="483"/>
      <c r="I52" s="482"/>
      <c r="J52" s="483"/>
      <c r="K52" s="327"/>
      <c r="L52" s="482"/>
      <c r="M52" s="110"/>
    </row>
    <row r="53" spans="1:37" s="65" customFormat="1" ht="35.25" customHeight="1" x14ac:dyDescent="0.2">
      <c r="A53" s="111" t="s">
        <v>1282</v>
      </c>
      <c r="B53" s="108" t="s">
        <v>1283</v>
      </c>
      <c r="C53" s="450" t="s">
        <v>1284</v>
      </c>
      <c r="D53" s="486">
        <v>13751.8</v>
      </c>
      <c r="E53" s="111" t="s">
        <v>392</v>
      </c>
      <c r="F53" s="487" t="s">
        <v>1285</v>
      </c>
      <c r="G53" s="488"/>
      <c r="H53" s="486">
        <v>13751.8</v>
      </c>
      <c r="I53" s="486">
        <v>13751.8</v>
      </c>
      <c r="J53" s="489" t="s">
        <v>1286</v>
      </c>
      <c r="K53" s="450" t="s">
        <v>1287</v>
      </c>
      <c r="L53" s="486">
        <v>13751.8</v>
      </c>
      <c r="M53" s="453" t="s">
        <v>1235</v>
      </c>
    </row>
    <row r="54" spans="1:37" s="65" customFormat="1" ht="28.5" customHeight="1" x14ac:dyDescent="0.25">
      <c r="A54" s="471"/>
      <c r="B54" s="490"/>
      <c r="C54" s="491" t="s">
        <v>1249</v>
      </c>
      <c r="D54" s="492">
        <f>SUM(D53)</f>
        <v>13751.8</v>
      </c>
      <c r="E54" s="493"/>
      <c r="F54" s="494"/>
      <c r="G54" s="493" t="s">
        <v>1255</v>
      </c>
      <c r="H54" s="492">
        <v>13751.8</v>
      </c>
      <c r="I54" s="492">
        <f>H54</f>
        <v>13751.8</v>
      </c>
      <c r="J54" s="493"/>
      <c r="K54" s="495"/>
      <c r="L54" s="492">
        <v>13751.8</v>
      </c>
      <c r="M54" s="479"/>
    </row>
    <row r="55" spans="1:37" s="65" customFormat="1" ht="33.75" customHeight="1" x14ac:dyDescent="0.25">
      <c r="A55" s="496"/>
      <c r="B55" s="497"/>
      <c r="C55" s="498"/>
      <c r="D55" s="499"/>
      <c r="E55" s="500"/>
      <c r="F55" s="501"/>
      <c r="G55" s="500"/>
      <c r="H55" s="499"/>
      <c r="I55" s="499"/>
      <c r="J55" s="500"/>
      <c r="K55" s="502"/>
      <c r="L55" s="499"/>
      <c r="M55" s="468"/>
    </row>
    <row r="56" spans="1:37" s="65" customFormat="1" ht="35.25" customHeight="1" x14ac:dyDescent="0.2">
      <c r="A56" s="489" t="s">
        <v>1288</v>
      </c>
      <c r="B56" s="469" t="s">
        <v>1289</v>
      </c>
      <c r="C56" s="450" t="s">
        <v>1290</v>
      </c>
      <c r="D56" s="503">
        <v>52923</v>
      </c>
      <c r="E56" s="111" t="s">
        <v>392</v>
      </c>
      <c r="F56" s="487" t="s">
        <v>1291</v>
      </c>
      <c r="G56" s="503"/>
      <c r="H56" s="486">
        <v>52923</v>
      </c>
      <c r="I56" s="504"/>
      <c r="J56" s="489" t="s">
        <v>1292</v>
      </c>
      <c r="K56" s="450" t="s">
        <v>1293</v>
      </c>
      <c r="L56" s="503">
        <v>52923</v>
      </c>
      <c r="M56" s="453" t="s">
        <v>1235</v>
      </c>
    </row>
    <row r="57" spans="1:37" s="295" customFormat="1" ht="30.75" customHeight="1" x14ac:dyDescent="0.25">
      <c r="A57" s="505"/>
      <c r="B57" s="490"/>
      <c r="C57" s="491" t="s">
        <v>1294</v>
      </c>
      <c r="D57" s="492">
        <f>SUM(D56)</f>
        <v>52923</v>
      </c>
      <c r="E57" s="493" t="s">
        <v>1255</v>
      </c>
      <c r="F57" s="506"/>
      <c r="G57" s="492">
        <f>SUM(G56:G56)</f>
        <v>0</v>
      </c>
      <c r="H57" s="492">
        <f>SUM(H56:H56)</f>
        <v>52923</v>
      </c>
      <c r="I57" s="492">
        <f>H57</f>
        <v>52923</v>
      </c>
      <c r="J57" s="493" t="s">
        <v>1255</v>
      </c>
      <c r="K57" s="495" t="s">
        <v>1255</v>
      </c>
      <c r="L57" s="492">
        <f>SUM(L56:L56)</f>
        <v>52923</v>
      </c>
      <c r="M57" s="479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</row>
    <row r="58" spans="1:37" s="295" customFormat="1" ht="23.25" customHeight="1" x14ac:dyDescent="0.25">
      <c r="A58" s="507" t="s">
        <v>1295</v>
      </c>
      <c r="B58" s="480"/>
      <c r="C58" s="508"/>
      <c r="D58" s="482"/>
      <c r="E58" s="483"/>
      <c r="F58" s="509"/>
      <c r="G58" s="482"/>
      <c r="H58" s="482"/>
      <c r="I58" s="482"/>
      <c r="J58" s="483"/>
      <c r="K58" s="327"/>
      <c r="L58" s="482"/>
      <c r="M58" s="110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</row>
    <row r="59" spans="1:37" s="295" customFormat="1" ht="27.75" customHeight="1" x14ac:dyDescent="0.2">
      <c r="A59" s="112" t="s">
        <v>1296</v>
      </c>
      <c r="B59" s="489" t="s">
        <v>1297</v>
      </c>
      <c r="C59" s="489" t="s">
        <v>1298</v>
      </c>
      <c r="D59" s="510">
        <v>23010</v>
      </c>
      <c r="E59" s="112" t="s">
        <v>392</v>
      </c>
      <c r="F59" s="511">
        <v>44628</v>
      </c>
      <c r="G59" s="510">
        <v>23010</v>
      </c>
      <c r="H59" s="512"/>
      <c r="I59" s="510">
        <v>23010</v>
      </c>
      <c r="J59" s="110" t="s">
        <v>1299</v>
      </c>
      <c r="K59" s="489" t="s">
        <v>1300</v>
      </c>
      <c r="L59" s="510">
        <v>23010</v>
      </c>
      <c r="M59" s="513" t="s">
        <v>1235</v>
      </c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</row>
    <row r="60" spans="1:37" s="65" customFormat="1" ht="25.5" customHeight="1" x14ac:dyDescent="0.25">
      <c r="A60" s="514"/>
      <c r="B60" s="515"/>
      <c r="C60" s="473" t="s">
        <v>1301</v>
      </c>
      <c r="D60" s="516">
        <f>SUM(D59)</f>
        <v>23010</v>
      </c>
      <c r="E60" s="476"/>
      <c r="F60" s="476"/>
      <c r="G60" s="516">
        <f>SUM(G59:G59)</f>
        <v>23010</v>
      </c>
      <c r="H60" s="516"/>
      <c r="I60" s="516">
        <f>SUM(I59:I59)</f>
        <v>23010</v>
      </c>
      <c r="J60" s="476"/>
      <c r="K60" s="476"/>
      <c r="L60" s="516">
        <f>SUM(L59:L59)</f>
        <v>23010</v>
      </c>
      <c r="M60" s="479"/>
    </row>
    <row r="61" spans="1:37" s="65" customFormat="1" ht="28.5" customHeight="1" x14ac:dyDescent="0.25">
      <c r="A61" s="517" t="s">
        <v>1302</v>
      </c>
      <c r="B61" s="480"/>
      <c r="C61" s="508"/>
      <c r="D61" s="518"/>
      <c r="E61" s="295"/>
      <c r="F61" s="484"/>
      <c r="G61" s="518"/>
      <c r="H61" s="518"/>
      <c r="I61" s="518"/>
      <c r="J61" s="480"/>
      <c r="K61" s="480"/>
      <c r="L61" s="518"/>
      <c r="M61" s="110"/>
    </row>
    <row r="62" spans="1:37" s="65" customFormat="1" ht="30" customHeight="1" x14ac:dyDescent="0.2">
      <c r="A62" s="295" t="s">
        <v>1303</v>
      </c>
      <c r="B62" s="295" t="s">
        <v>1304</v>
      </c>
      <c r="C62" s="295" t="s">
        <v>1305</v>
      </c>
      <c r="D62" s="519">
        <v>1551000</v>
      </c>
      <c r="E62" s="295" t="s">
        <v>392</v>
      </c>
      <c r="F62" s="520">
        <v>45100</v>
      </c>
      <c r="G62" s="213">
        <v>1551000</v>
      </c>
      <c r="H62" s="521"/>
      <c r="I62" s="213">
        <v>1551000</v>
      </c>
      <c r="J62" s="294" t="s">
        <v>1306</v>
      </c>
      <c r="K62" s="294" t="s">
        <v>1307</v>
      </c>
      <c r="L62" s="213">
        <v>1551000</v>
      </c>
      <c r="M62" s="513">
        <v>45130</v>
      </c>
    </row>
    <row r="63" spans="1:37" ht="31.5" customHeight="1" x14ac:dyDescent="0.25">
      <c r="A63" s="522"/>
      <c r="B63" s="523"/>
      <c r="C63" s="491" t="s">
        <v>1308</v>
      </c>
      <c r="D63" s="524">
        <f>SUM(D62:D62)</f>
        <v>1551000</v>
      </c>
      <c r="E63" s="493"/>
      <c r="F63" s="494"/>
      <c r="G63" s="524">
        <f>SUM(G62:G62)</f>
        <v>1551000</v>
      </c>
      <c r="H63" s="524"/>
      <c r="I63" s="524">
        <f>SUM(I62:I62)</f>
        <v>1551000</v>
      </c>
      <c r="J63" s="491"/>
      <c r="K63" s="491"/>
      <c r="L63" s="524">
        <f>SUM(L62:L62)</f>
        <v>1551000</v>
      </c>
      <c r="M63" s="525"/>
    </row>
    <row r="64" spans="1:37" ht="23.25" customHeight="1" x14ac:dyDescent="0.25">
      <c r="A64" s="517" t="s">
        <v>1309</v>
      </c>
      <c r="B64" s="526"/>
      <c r="C64" s="508" t="s">
        <v>1310</v>
      </c>
      <c r="D64" s="518"/>
      <c r="E64" s="483"/>
      <c r="F64" s="484"/>
      <c r="G64" s="518"/>
      <c r="H64" s="518"/>
      <c r="I64" s="518"/>
      <c r="J64" s="508"/>
      <c r="K64" s="508"/>
      <c r="L64" s="518"/>
      <c r="M64" s="110"/>
    </row>
    <row r="65" spans="1:13" ht="23.25" customHeight="1" x14ac:dyDescent="0.2">
      <c r="A65" s="527" t="s">
        <v>1311</v>
      </c>
      <c r="B65" s="527" t="s">
        <v>1312</v>
      </c>
      <c r="C65" s="527" t="s">
        <v>1313</v>
      </c>
      <c r="D65" s="528">
        <v>20440</v>
      </c>
      <c r="E65" s="529" t="s">
        <v>392</v>
      </c>
      <c r="F65" s="530">
        <v>45273</v>
      </c>
      <c r="G65" s="528">
        <v>20440</v>
      </c>
      <c r="H65" s="531"/>
      <c r="I65" s="532">
        <v>20440</v>
      </c>
      <c r="J65" s="533" t="s">
        <v>1314</v>
      </c>
      <c r="K65" s="533" t="s">
        <v>1315</v>
      </c>
      <c r="L65" s="534">
        <v>20440</v>
      </c>
      <c r="M65" s="530">
        <v>45304</v>
      </c>
    </row>
    <row r="66" spans="1:13" ht="28.5" customHeight="1" x14ac:dyDescent="0.2">
      <c r="A66" s="527" t="s">
        <v>1316</v>
      </c>
      <c r="B66" s="527" t="s">
        <v>1304</v>
      </c>
      <c r="C66" s="527" t="s">
        <v>1317</v>
      </c>
      <c r="D66" s="528">
        <v>382500</v>
      </c>
      <c r="E66" s="529" t="s">
        <v>392</v>
      </c>
      <c r="F66" s="530">
        <v>45273</v>
      </c>
      <c r="G66" s="528">
        <v>382500</v>
      </c>
      <c r="H66" s="531"/>
      <c r="I66" s="532">
        <v>382500</v>
      </c>
      <c r="J66" s="535" t="s">
        <v>1318</v>
      </c>
      <c r="K66" s="535" t="s">
        <v>279</v>
      </c>
      <c r="L66" s="534">
        <v>382500</v>
      </c>
      <c r="M66" s="530">
        <v>45304</v>
      </c>
    </row>
    <row r="67" spans="1:13" ht="33.75" customHeight="1" x14ac:dyDescent="0.2">
      <c r="A67" s="527" t="s">
        <v>1319</v>
      </c>
      <c r="B67" s="527" t="s">
        <v>1304</v>
      </c>
      <c r="C67" s="536" t="s">
        <v>1317</v>
      </c>
      <c r="D67" s="528">
        <v>472500</v>
      </c>
      <c r="E67" s="529" t="s">
        <v>392</v>
      </c>
      <c r="F67" s="530">
        <v>45273</v>
      </c>
      <c r="G67" s="528">
        <v>472500</v>
      </c>
      <c r="H67" s="531"/>
      <c r="I67" s="532">
        <v>472500</v>
      </c>
      <c r="J67" s="489" t="s">
        <v>1318</v>
      </c>
      <c r="K67" s="489" t="s">
        <v>279</v>
      </c>
      <c r="L67" s="534">
        <v>472500</v>
      </c>
      <c r="M67" s="530">
        <v>45304</v>
      </c>
    </row>
    <row r="68" spans="1:13" ht="31.5" customHeight="1" x14ac:dyDescent="0.2">
      <c r="A68" s="527" t="s">
        <v>1320</v>
      </c>
      <c r="B68" s="527" t="s">
        <v>1304</v>
      </c>
      <c r="C68" s="536" t="s">
        <v>1317</v>
      </c>
      <c r="D68" s="528">
        <v>297000</v>
      </c>
      <c r="E68" s="529" t="s">
        <v>392</v>
      </c>
      <c r="F68" s="530">
        <v>45273</v>
      </c>
      <c r="G68" s="528">
        <v>297000</v>
      </c>
      <c r="H68" s="531"/>
      <c r="I68" s="532">
        <v>297000</v>
      </c>
      <c r="J68" s="489" t="s">
        <v>1318</v>
      </c>
      <c r="K68" s="489" t="s">
        <v>279</v>
      </c>
      <c r="L68" s="534">
        <v>297000</v>
      </c>
      <c r="M68" s="530">
        <v>45304</v>
      </c>
    </row>
    <row r="69" spans="1:13" ht="33.75" customHeight="1" x14ac:dyDescent="0.2">
      <c r="A69" s="527" t="s">
        <v>1321</v>
      </c>
      <c r="B69" s="527" t="s">
        <v>1304</v>
      </c>
      <c r="C69" s="536" t="s">
        <v>1317</v>
      </c>
      <c r="D69" s="528">
        <v>306000</v>
      </c>
      <c r="E69" s="529" t="s">
        <v>392</v>
      </c>
      <c r="F69" s="530">
        <v>45273</v>
      </c>
      <c r="G69" s="528">
        <v>306000</v>
      </c>
      <c r="H69" s="531"/>
      <c r="I69" s="532">
        <v>306000</v>
      </c>
      <c r="J69" s="489" t="s">
        <v>1318</v>
      </c>
      <c r="K69" s="489" t="s">
        <v>279</v>
      </c>
      <c r="L69" s="534">
        <v>306000</v>
      </c>
      <c r="M69" s="530">
        <v>45304</v>
      </c>
    </row>
    <row r="70" spans="1:13" ht="36" customHeight="1" x14ac:dyDescent="0.2">
      <c r="A70" s="537" t="s">
        <v>1322</v>
      </c>
      <c r="B70" s="527" t="s">
        <v>1304</v>
      </c>
      <c r="C70" s="536" t="s">
        <v>1317</v>
      </c>
      <c r="D70" s="538">
        <v>477400</v>
      </c>
      <c r="E70" s="529" t="s">
        <v>392</v>
      </c>
      <c r="F70" s="539">
        <v>45273</v>
      </c>
      <c r="G70" s="538">
        <v>477400</v>
      </c>
      <c r="H70" s="540"/>
      <c r="I70" s="532">
        <v>477400</v>
      </c>
      <c r="J70" s="489" t="s">
        <v>1318</v>
      </c>
      <c r="K70" s="489" t="s">
        <v>279</v>
      </c>
      <c r="L70" s="534">
        <v>477400</v>
      </c>
      <c r="M70" s="530">
        <v>45304</v>
      </c>
    </row>
    <row r="71" spans="1:13" ht="23.25" customHeight="1" x14ac:dyDescent="0.25">
      <c r="A71" s="541"/>
      <c r="B71" s="526"/>
      <c r="C71" s="508" t="s">
        <v>1323</v>
      </c>
      <c r="D71" s="518">
        <f>SUM(D65:D70)</f>
        <v>1955840</v>
      </c>
      <c r="E71" s="483"/>
      <c r="F71" s="484"/>
      <c r="G71" s="518">
        <f>SUM(G65:G70)</f>
        <v>1955840</v>
      </c>
      <c r="H71" s="518"/>
      <c r="I71" s="518">
        <f>SUM(I65:I70)</f>
        <v>1955840</v>
      </c>
      <c r="J71" s="508"/>
      <c r="K71" s="508"/>
      <c r="L71" s="518">
        <f>SUM(L65:L70)</f>
        <v>1955840</v>
      </c>
      <c r="M71" s="110"/>
    </row>
    <row r="72" spans="1:13" ht="23.25" customHeight="1" x14ac:dyDescent="0.25">
      <c r="A72" s="517" t="s">
        <v>1324</v>
      </c>
      <c r="B72" s="526"/>
      <c r="C72" s="508"/>
      <c r="D72" s="518"/>
      <c r="E72" s="483"/>
      <c r="F72" s="484"/>
      <c r="G72" s="518"/>
      <c r="H72" s="518"/>
      <c r="I72" s="518"/>
      <c r="J72" s="508"/>
      <c r="K72" s="508"/>
      <c r="L72" s="518"/>
      <c r="M72" s="110"/>
    </row>
    <row r="73" spans="1:13" ht="39" customHeight="1" x14ac:dyDescent="0.25">
      <c r="A73" s="527" t="s">
        <v>1325</v>
      </c>
      <c r="B73" s="489" t="s">
        <v>1326</v>
      </c>
      <c r="C73" s="480" t="s">
        <v>1327</v>
      </c>
      <c r="D73" s="521">
        <v>455637.29</v>
      </c>
      <c r="E73" s="529" t="s">
        <v>392</v>
      </c>
      <c r="F73" s="542">
        <v>45428</v>
      </c>
      <c r="G73" s="521">
        <v>455637.29</v>
      </c>
      <c r="H73" s="518"/>
      <c r="I73" s="521">
        <v>455637.29</v>
      </c>
      <c r="J73" s="110" t="s">
        <v>1328</v>
      </c>
      <c r="K73" s="489" t="s">
        <v>1329</v>
      </c>
      <c r="L73" s="521">
        <v>455637.29</v>
      </c>
      <c r="M73" s="542">
        <v>45459</v>
      </c>
    </row>
    <row r="74" spans="1:13" ht="27" customHeight="1" x14ac:dyDescent="0.25">
      <c r="A74" s="527" t="s">
        <v>1330</v>
      </c>
      <c r="B74" s="489" t="s">
        <v>1331</v>
      </c>
      <c r="C74" s="450" t="s">
        <v>1332</v>
      </c>
      <c r="D74" s="521">
        <v>2850000</v>
      </c>
      <c r="E74" s="529" t="s">
        <v>392</v>
      </c>
      <c r="F74" s="542">
        <v>45418</v>
      </c>
      <c r="G74" s="521">
        <v>2850000</v>
      </c>
      <c r="H74" s="518"/>
      <c r="I74" s="521">
        <v>2850000</v>
      </c>
      <c r="J74" s="543" t="s">
        <v>1257</v>
      </c>
      <c r="K74" s="544" t="s">
        <v>1260</v>
      </c>
      <c r="L74" s="521">
        <v>2850000</v>
      </c>
      <c r="M74" s="542">
        <v>45449</v>
      </c>
    </row>
    <row r="75" spans="1:13" ht="27" customHeight="1" x14ac:dyDescent="0.25">
      <c r="A75" s="527" t="s">
        <v>1333</v>
      </c>
      <c r="B75" s="489" t="s">
        <v>1331</v>
      </c>
      <c r="C75" s="450" t="s">
        <v>1332</v>
      </c>
      <c r="D75" s="521">
        <v>2850000</v>
      </c>
      <c r="E75" s="529" t="s">
        <v>392</v>
      </c>
      <c r="F75" s="542">
        <v>45418</v>
      </c>
      <c r="G75" s="521">
        <v>2850000</v>
      </c>
      <c r="H75" s="518"/>
      <c r="I75" s="521">
        <v>2850000</v>
      </c>
      <c r="J75" s="449" t="s">
        <v>1253</v>
      </c>
      <c r="K75" s="450" t="s">
        <v>1254</v>
      </c>
      <c r="L75" s="521">
        <v>2850000</v>
      </c>
      <c r="M75" s="542">
        <v>45449</v>
      </c>
    </row>
    <row r="76" spans="1:13" ht="27" customHeight="1" x14ac:dyDescent="0.25">
      <c r="A76" s="527" t="s">
        <v>1334</v>
      </c>
      <c r="B76" s="489" t="s">
        <v>1331</v>
      </c>
      <c r="C76" s="450" t="s">
        <v>1332</v>
      </c>
      <c r="D76" s="521">
        <v>2850000</v>
      </c>
      <c r="E76" s="529" t="s">
        <v>392</v>
      </c>
      <c r="F76" s="542">
        <v>45418</v>
      </c>
      <c r="G76" s="521">
        <v>2850000</v>
      </c>
      <c r="H76" s="518"/>
      <c r="I76" s="521">
        <v>2850000</v>
      </c>
      <c r="J76" s="449" t="s">
        <v>1253</v>
      </c>
      <c r="K76" s="450" t="s">
        <v>1254</v>
      </c>
      <c r="L76" s="521">
        <v>2850000</v>
      </c>
      <c r="M76" s="542">
        <v>45449</v>
      </c>
    </row>
    <row r="77" spans="1:13" ht="27" customHeight="1" x14ac:dyDescent="0.25">
      <c r="A77" s="527" t="s">
        <v>1335</v>
      </c>
      <c r="B77" s="489" t="s">
        <v>1331</v>
      </c>
      <c r="C77" s="450" t="s">
        <v>1332</v>
      </c>
      <c r="D77" s="521">
        <v>2000000</v>
      </c>
      <c r="E77" s="529" t="s">
        <v>392</v>
      </c>
      <c r="F77" s="542">
        <v>45418</v>
      </c>
      <c r="G77" s="521">
        <v>2000000</v>
      </c>
      <c r="H77" s="518"/>
      <c r="I77" s="521">
        <v>2000000</v>
      </c>
      <c r="J77" s="449" t="s">
        <v>1257</v>
      </c>
      <c r="K77" s="450" t="s">
        <v>1260</v>
      </c>
      <c r="L77" s="521">
        <v>2000000</v>
      </c>
      <c r="M77" s="542">
        <v>45449</v>
      </c>
    </row>
    <row r="78" spans="1:13" ht="23.25" customHeight="1" x14ac:dyDescent="0.25">
      <c r="A78" s="541"/>
      <c r="B78" s="526"/>
      <c r="C78" s="508" t="s">
        <v>1336</v>
      </c>
      <c r="D78" s="518">
        <f>SUM(D73:D77)</f>
        <v>11005637.289999999</v>
      </c>
      <c r="E78" s="483"/>
      <c r="F78" s="484"/>
      <c r="G78" s="518">
        <f>SUM(G73:G77)</f>
        <v>11005637.289999999</v>
      </c>
      <c r="H78" s="518"/>
      <c r="I78" s="518">
        <f>SUM(I73:I77)</f>
        <v>11005637.289999999</v>
      </c>
      <c r="J78" s="508"/>
      <c r="K78" s="508"/>
      <c r="L78" s="518">
        <f>SUM(L73:L77)</f>
        <v>11005637.289999999</v>
      </c>
      <c r="M78" s="110"/>
    </row>
    <row r="79" spans="1:13" ht="23.25" customHeight="1" x14ac:dyDescent="0.25">
      <c r="A79" s="517" t="s">
        <v>1337</v>
      </c>
      <c r="B79" s="526"/>
      <c r="C79" s="508"/>
      <c r="D79" s="518"/>
      <c r="E79" s="483"/>
      <c r="F79" s="484"/>
      <c r="G79" s="518"/>
      <c r="H79" s="518"/>
      <c r="I79" s="518"/>
      <c r="J79" s="508"/>
      <c r="K79" s="508"/>
      <c r="L79" s="518"/>
      <c r="M79" s="110"/>
    </row>
    <row r="80" spans="1:13" ht="34.5" customHeight="1" x14ac:dyDescent="0.25">
      <c r="A80" s="545" t="s">
        <v>1338</v>
      </c>
      <c r="B80" s="489" t="s">
        <v>1339</v>
      </c>
      <c r="C80" s="295" t="s">
        <v>1340</v>
      </c>
      <c r="D80" s="521">
        <v>17400</v>
      </c>
      <c r="E80" s="546" t="s">
        <v>392</v>
      </c>
      <c r="F80" s="542">
        <v>45434</v>
      </c>
      <c r="G80" s="521">
        <v>17400</v>
      </c>
      <c r="H80" s="518"/>
      <c r="I80" s="521">
        <v>17400</v>
      </c>
      <c r="J80" s="294" t="s">
        <v>1341</v>
      </c>
      <c r="K80" s="547" t="s">
        <v>1342</v>
      </c>
      <c r="L80" s="521">
        <v>17400</v>
      </c>
      <c r="M80" s="542">
        <v>45465</v>
      </c>
    </row>
    <row r="81" spans="1:13" ht="35.25" customHeight="1" x14ac:dyDescent="0.25">
      <c r="A81" s="545" t="s">
        <v>1343</v>
      </c>
      <c r="B81" s="489" t="s">
        <v>1339</v>
      </c>
      <c r="C81" s="295" t="s">
        <v>1340</v>
      </c>
      <c r="D81" s="521">
        <v>29000</v>
      </c>
      <c r="E81" s="546" t="s">
        <v>392</v>
      </c>
      <c r="F81" s="542">
        <v>45434</v>
      </c>
      <c r="G81" s="521">
        <v>29000</v>
      </c>
      <c r="H81" s="518"/>
      <c r="I81" s="521">
        <v>29000</v>
      </c>
      <c r="J81" s="294" t="s">
        <v>1341</v>
      </c>
      <c r="K81" s="547" t="s">
        <v>1342</v>
      </c>
      <c r="L81" s="521">
        <v>29000</v>
      </c>
      <c r="M81" s="542">
        <v>45465</v>
      </c>
    </row>
    <row r="82" spans="1:13" ht="33.75" customHeight="1" x14ac:dyDescent="0.25">
      <c r="A82" s="545" t="s">
        <v>1344</v>
      </c>
      <c r="B82" s="489" t="s">
        <v>1339</v>
      </c>
      <c r="C82" s="295" t="s">
        <v>1340</v>
      </c>
      <c r="D82" s="521">
        <v>555234</v>
      </c>
      <c r="E82" s="546" t="s">
        <v>392</v>
      </c>
      <c r="F82" s="542">
        <v>45435</v>
      </c>
      <c r="G82" s="521">
        <v>555234</v>
      </c>
      <c r="H82" s="518"/>
      <c r="I82" s="521">
        <v>555234</v>
      </c>
      <c r="J82" s="294" t="s">
        <v>1341</v>
      </c>
      <c r="K82" s="547" t="s">
        <v>1342</v>
      </c>
      <c r="L82" s="521">
        <v>555234</v>
      </c>
      <c r="M82" s="542">
        <v>45466</v>
      </c>
    </row>
    <row r="83" spans="1:13" ht="25.5" customHeight="1" x14ac:dyDescent="0.25">
      <c r="A83" s="545" t="s">
        <v>1345</v>
      </c>
      <c r="B83" s="489" t="s">
        <v>1346</v>
      </c>
      <c r="C83" s="295" t="s">
        <v>1347</v>
      </c>
      <c r="D83" s="521">
        <v>35217.410000000003</v>
      </c>
      <c r="E83" s="546" t="s">
        <v>392</v>
      </c>
      <c r="F83" s="542">
        <v>45429</v>
      </c>
      <c r="G83" s="521">
        <v>35217.410000000003</v>
      </c>
      <c r="H83" s="518"/>
      <c r="I83" s="521">
        <v>35217.410000000003</v>
      </c>
      <c r="J83" s="294" t="s">
        <v>1286</v>
      </c>
      <c r="K83" s="480" t="s">
        <v>1348</v>
      </c>
      <c r="L83" s="521">
        <v>35217.410000000003</v>
      </c>
      <c r="M83" s="542">
        <v>45460</v>
      </c>
    </row>
    <row r="84" spans="1:13" ht="27" customHeight="1" x14ac:dyDescent="0.25">
      <c r="A84" s="545" t="s">
        <v>1349</v>
      </c>
      <c r="B84" s="489" t="s">
        <v>1346</v>
      </c>
      <c r="C84" s="295" t="s">
        <v>1347</v>
      </c>
      <c r="D84" s="521">
        <v>47055.26</v>
      </c>
      <c r="E84" s="546" t="s">
        <v>392</v>
      </c>
      <c r="F84" s="542">
        <v>45427</v>
      </c>
      <c r="G84" s="521">
        <v>47055.26</v>
      </c>
      <c r="H84" s="518"/>
      <c r="I84" s="521">
        <v>47055.26</v>
      </c>
      <c r="J84" s="294" t="s">
        <v>1286</v>
      </c>
      <c r="K84" s="480" t="s">
        <v>1348</v>
      </c>
      <c r="L84" s="521">
        <v>47055.26</v>
      </c>
      <c r="M84" s="542">
        <v>45458</v>
      </c>
    </row>
    <row r="85" spans="1:13" ht="34.5" customHeight="1" x14ac:dyDescent="0.25">
      <c r="A85" s="545" t="s">
        <v>1350</v>
      </c>
      <c r="B85" s="489" t="s">
        <v>1339</v>
      </c>
      <c r="C85" s="295" t="s">
        <v>1340</v>
      </c>
      <c r="D85" s="521">
        <v>818848.91</v>
      </c>
      <c r="E85" s="546" t="s">
        <v>392</v>
      </c>
      <c r="F85" s="542">
        <v>45453</v>
      </c>
      <c r="G85" s="521">
        <v>818848.91</v>
      </c>
      <c r="H85" s="518"/>
      <c r="I85" s="521">
        <v>818848.91</v>
      </c>
      <c r="J85" s="294" t="s">
        <v>1341</v>
      </c>
      <c r="K85" s="547" t="s">
        <v>1342</v>
      </c>
      <c r="L85" s="521">
        <v>818848.91</v>
      </c>
      <c r="M85" s="542">
        <v>45483</v>
      </c>
    </row>
    <row r="86" spans="1:13" ht="34.5" customHeight="1" x14ac:dyDescent="0.25">
      <c r="A86" s="545" t="s">
        <v>1351</v>
      </c>
      <c r="B86" s="489" t="s">
        <v>1339</v>
      </c>
      <c r="C86" s="295" t="s">
        <v>1340</v>
      </c>
      <c r="D86" s="521">
        <v>6380</v>
      </c>
      <c r="E86" s="546" t="s">
        <v>392</v>
      </c>
      <c r="F86" s="542">
        <v>45453</v>
      </c>
      <c r="G86" s="521">
        <v>6380</v>
      </c>
      <c r="H86" s="518"/>
      <c r="I86" s="521">
        <v>6380</v>
      </c>
      <c r="J86" s="294" t="s">
        <v>1341</v>
      </c>
      <c r="K86" s="547" t="s">
        <v>1342</v>
      </c>
      <c r="L86" s="521">
        <v>6380</v>
      </c>
      <c r="M86" s="542">
        <v>45483</v>
      </c>
    </row>
    <row r="87" spans="1:13" ht="34.5" customHeight="1" x14ac:dyDescent="0.25">
      <c r="A87" s="545" t="s">
        <v>1352</v>
      </c>
      <c r="B87" s="489" t="s">
        <v>1339</v>
      </c>
      <c r="C87" s="295" t="s">
        <v>1340</v>
      </c>
      <c r="D87" s="521">
        <v>5314944.04</v>
      </c>
      <c r="E87" s="546" t="s">
        <v>392</v>
      </c>
      <c r="F87" s="542">
        <v>45453</v>
      </c>
      <c r="G87" s="521">
        <v>5314944.04</v>
      </c>
      <c r="H87" s="518"/>
      <c r="I87" s="521">
        <v>5314944.04</v>
      </c>
      <c r="J87" s="294" t="s">
        <v>1341</v>
      </c>
      <c r="K87" s="547" t="s">
        <v>1342</v>
      </c>
      <c r="L87" s="521">
        <v>5314944.04</v>
      </c>
      <c r="M87" s="542">
        <v>45483</v>
      </c>
    </row>
    <row r="88" spans="1:13" ht="54" customHeight="1" x14ac:dyDescent="0.25">
      <c r="A88" s="545" t="s">
        <v>1353</v>
      </c>
      <c r="B88" s="489" t="s">
        <v>1354</v>
      </c>
      <c r="C88" s="295" t="s">
        <v>1355</v>
      </c>
      <c r="D88" s="521">
        <v>6917.03</v>
      </c>
      <c r="E88" s="546" t="s">
        <v>392</v>
      </c>
      <c r="F88" s="542">
        <v>45446</v>
      </c>
      <c r="G88" s="521">
        <v>6917.03</v>
      </c>
      <c r="H88" s="518"/>
      <c r="I88" s="521">
        <v>6917.03</v>
      </c>
      <c r="J88" s="294" t="s">
        <v>1356</v>
      </c>
      <c r="K88" s="547" t="s">
        <v>1357</v>
      </c>
      <c r="L88" s="521">
        <v>6917.03</v>
      </c>
      <c r="M88" s="542">
        <v>45476</v>
      </c>
    </row>
    <row r="89" spans="1:13" ht="47.25" customHeight="1" x14ac:dyDescent="0.25">
      <c r="A89" s="545" t="s">
        <v>1358</v>
      </c>
      <c r="B89" s="489" t="s">
        <v>1359</v>
      </c>
      <c r="C89" s="295" t="s">
        <v>1360</v>
      </c>
      <c r="D89" s="521">
        <v>114106</v>
      </c>
      <c r="E89" s="546" t="s">
        <v>392</v>
      </c>
      <c r="F89" s="542">
        <v>45456</v>
      </c>
      <c r="G89" s="521">
        <v>114106</v>
      </c>
      <c r="H89" s="518"/>
      <c r="I89" s="521">
        <v>114106</v>
      </c>
      <c r="J89" s="294" t="s">
        <v>1356</v>
      </c>
      <c r="K89" s="547" t="s">
        <v>1357</v>
      </c>
      <c r="L89" s="521">
        <v>114106</v>
      </c>
      <c r="M89" s="542">
        <v>45486</v>
      </c>
    </row>
    <row r="90" spans="1:13" ht="21.75" customHeight="1" x14ac:dyDescent="0.25">
      <c r="A90" s="545" t="s">
        <v>1361</v>
      </c>
      <c r="B90" s="489" t="s">
        <v>1346</v>
      </c>
      <c r="C90" s="295" t="s">
        <v>1362</v>
      </c>
      <c r="D90" s="521">
        <v>18357.05</v>
      </c>
      <c r="E90" s="546" t="s">
        <v>392</v>
      </c>
      <c r="F90" s="542">
        <v>45447</v>
      </c>
      <c r="G90" s="521">
        <v>18357.05</v>
      </c>
      <c r="H90" s="518"/>
      <c r="I90" s="521">
        <v>18357.05</v>
      </c>
      <c r="J90" s="294" t="s">
        <v>1286</v>
      </c>
      <c r="K90" s="480" t="s">
        <v>1348</v>
      </c>
      <c r="L90" s="521">
        <v>18357.05</v>
      </c>
      <c r="M90" s="542">
        <v>45477</v>
      </c>
    </row>
    <row r="91" spans="1:13" ht="53.25" customHeight="1" x14ac:dyDescent="0.25">
      <c r="A91" s="545" t="s">
        <v>1363</v>
      </c>
      <c r="B91" s="489" t="s">
        <v>1364</v>
      </c>
      <c r="C91" s="295" t="s">
        <v>1365</v>
      </c>
      <c r="D91" s="521">
        <v>17988.27</v>
      </c>
      <c r="E91" s="546" t="s">
        <v>392</v>
      </c>
      <c r="F91" s="542">
        <v>45470</v>
      </c>
      <c r="G91" s="521">
        <v>17988.27</v>
      </c>
      <c r="H91" s="518"/>
      <c r="I91" s="521">
        <v>17988.27</v>
      </c>
      <c r="J91" s="294" t="s">
        <v>1356</v>
      </c>
      <c r="K91" s="547" t="s">
        <v>1357</v>
      </c>
      <c r="L91" s="521">
        <v>17988.27</v>
      </c>
      <c r="M91" s="542">
        <v>45500</v>
      </c>
    </row>
    <row r="92" spans="1:13" ht="21.75" customHeight="1" x14ac:dyDescent="0.25">
      <c r="A92" s="545" t="s">
        <v>1366</v>
      </c>
      <c r="B92" s="489" t="s">
        <v>1367</v>
      </c>
      <c r="C92" s="295" t="s">
        <v>1368</v>
      </c>
      <c r="D92" s="521">
        <v>652720.01</v>
      </c>
      <c r="E92" s="546" t="s">
        <v>392</v>
      </c>
      <c r="F92" s="542">
        <v>45472</v>
      </c>
      <c r="G92" s="521">
        <v>652720.01</v>
      </c>
      <c r="H92" s="518"/>
      <c r="I92" s="521">
        <v>652720.01</v>
      </c>
      <c r="J92" s="110" t="s">
        <v>1369</v>
      </c>
      <c r="K92" s="548" t="s">
        <v>1370</v>
      </c>
      <c r="L92" s="521">
        <v>652720.01</v>
      </c>
      <c r="M92" s="542">
        <v>45502</v>
      </c>
    </row>
    <row r="93" spans="1:13" ht="23.25" customHeight="1" x14ac:dyDescent="0.25">
      <c r="A93" s="541"/>
      <c r="B93" s="526"/>
      <c r="C93" s="508" t="s">
        <v>1371</v>
      </c>
      <c r="D93" s="518">
        <f>SUM(D80:D92)</f>
        <v>7634167.9799999995</v>
      </c>
      <c r="E93" s="483"/>
      <c r="F93" s="484"/>
      <c r="G93" s="518">
        <f>SUM(G80:G92)</f>
        <v>7634167.9799999995</v>
      </c>
      <c r="H93" s="518"/>
      <c r="I93" s="518">
        <f>SUM(I80:I92)</f>
        <v>7634167.9799999995</v>
      </c>
      <c r="J93" s="508"/>
      <c r="K93" s="508"/>
      <c r="L93" s="518">
        <f>SUM(L80:L92)</f>
        <v>7634167.9799999995</v>
      </c>
      <c r="M93" s="110"/>
    </row>
    <row r="94" spans="1:13" ht="23.25" customHeight="1" x14ac:dyDescent="0.25">
      <c r="A94" s="517" t="s">
        <v>1372</v>
      </c>
      <c r="B94" s="526"/>
      <c r="C94" s="508"/>
      <c r="D94" s="518"/>
      <c r="E94" s="483"/>
      <c r="F94" s="484"/>
      <c r="G94" s="518"/>
      <c r="H94" s="518"/>
      <c r="I94" s="518"/>
      <c r="J94" s="508"/>
      <c r="K94" s="508"/>
      <c r="L94" s="518"/>
      <c r="M94" s="110"/>
    </row>
    <row r="95" spans="1:13" ht="24" customHeight="1" x14ac:dyDescent="0.25">
      <c r="A95" s="545" t="s">
        <v>1373</v>
      </c>
      <c r="B95" s="489" t="s">
        <v>1374</v>
      </c>
      <c r="C95" s="480" t="s">
        <v>1375</v>
      </c>
      <c r="D95" s="521">
        <v>11092</v>
      </c>
      <c r="E95" s="529" t="s">
        <v>392</v>
      </c>
      <c r="F95" s="542">
        <v>45481</v>
      </c>
      <c r="G95" s="521">
        <v>11092</v>
      </c>
      <c r="H95" s="518"/>
      <c r="I95" s="521">
        <v>11092</v>
      </c>
      <c r="J95" s="110" t="s">
        <v>1299</v>
      </c>
      <c r="K95" s="110" t="s">
        <v>1162</v>
      </c>
      <c r="L95" s="521">
        <v>11092</v>
      </c>
      <c r="M95" s="542">
        <v>45512</v>
      </c>
    </row>
    <row r="96" spans="1:13" ht="24" customHeight="1" x14ac:dyDescent="0.25">
      <c r="A96" s="545" t="s">
        <v>1376</v>
      </c>
      <c r="B96" s="489" t="s">
        <v>1374</v>
      </c>
      <c r="C96" s="480" t="s">
        <v>1375</v>
      </c>
      <c r="D96" s="521">
        <v>30090</v>
      </c>
      <c r="E96" s="529" t="s">
        <v>392</v>
      </c>
      <c r="F96" s="542">
        <v>45481</v>
      </c>
      <c r="G96" s="521">
        <v>30090</v>
      </c>
      <c r="H96" s="518"/>
      <c r="I96" s="521">
        <v>30090</v>
      </c>
      <c r="J96" s="110" t="s">
        <v>1299</v>
      </c>
      <c r="K96" s="110" t="s">
        <v>1162</v>
      </c>
      <c r="L96" s="521">
        <v>30090</v>
      </c>
      <c r="M96" s="542">
        <v>45512</v>
      </c>
    </row>
    <row r="97" spans="1:13" ht="24" customHeight="1" x14ac:dyDescent="0.25">
      <c r="A97" s="545" t="s">
        <v>1377</v>
      </c>
      <c r="B97" s="489" t="s">
        <v>1374</v>
      </c>
      <c r="C97" s="480" t="s">
        <v>1375</v>
      </c>
      <c r="D97" s="521">
        <v>37229</v>
      </c>
      <c r="E97" s="529" t="s">
        <v>392</v>
      </c>
      <c r="F97" s="542">
        <v>45481</v>
      </c>
      <c r="G97" s="521">
        <v>37229</v>
      </c>
      <c r="H97" s="518"/>
      <c r="I97" s="521">
        <v>37229</v>
      </c>
      <c r="J97" s="110" t="s">
        <v>1299</v>
      </c>
      <c r="K97" s="110" t="s">
        <v>1162</v>
      </c>
      <c r="L97" s="521">
        <v>37229</v>
      </c>
      <c r="M97" s="542">
        <v>45512</v>
      </c>
    </row>
    <row r="98" spans="1:13" ht="47.25" customHeight="1" thickBot="1" x14ac:dyDescent="0.3">
      <c r="A98" s="545" t="s">
        <v>1358</v>
      </c>
      <c r="B98" s="526" t="s">
        <v>1378</v>
      </c>
      <c r="C98" s="480" t="s">
        <v>1379</v>
      </c>
      <c r="D98" s="521">
        <v>305976</v>
      </c>
      <c r="E98" s="529" t="s">
        <v>392</v>
      </c>
      <c r="F98" s="542">
        <v>45481</v>
      </c>
      <c r="G98" s="521">
        <v>305976</v>
      </c>
      <c r="H98" s="518"/>
      <c r="I98" s="521">
        <v>305976</v>
      </c>
      <c r="J98" s="549" t="s">
        <v>1380</v>
      </c>
      <c r="K98" s="550" t="s">
        <v>1381</v>
      </c>
      <c r="L98" s="521">
        <v>305976</v>
      </c>
      <c r="M98" s="542">
        <v>45512</v>
      </c>
    </row>
    <row r="99" spans="1:13" ht="54" customHeight="1" x14ac:dyDescent="0.25">
      <c r="A99" s="545" t="s">
        <v>1382</v>
      </c>
      <c r="B99" s="489" t="s">
        <v>1383</v>
      </c>
      <c r="C99" s="295" t="s">
        <v>1355</v>
      </c>
      <c r="D99" s="521">
        <v>4419.1000000000004</v>
      </c>
      <c r="E99" s="546" t="s">
        <v>392</v>
      </c>
      <c r="F99" s="542">
        <v>45481</v>
      </c>
      <c r="G99" s="521">
        <v>4419.1000000000004</v>
      </c>
      <c r="H99" s="518"/>
      <c r="I99" s="521">
        <v>4419.1000000000004</v>
      </c>
      <c r="J99" s="294" t="s">
        <v>1356</v>
      </c>
      <c r="K99" s="547" t="s">
        <v>1357</v>
      </c>
      <c r="L99" s="521">
        <v>4419.1000000000004</v>
      </c>
      <c r="M99" s="542">
        <v>45512</v>
      </c>
    </row>
    <row r="100" spans="1:13" ht="54" customHeight="1" x14ac:dyDescent="0.25">
      <c r="A100" s="545" t="s">
        <v>1384</v>
      </c>
      <c r="B100" s="489" t="s">
        <v>1383</v>
      </c>
      <c r="C100" s="295" t="s">
        <v>1355</v>
      </c>
      <c r="D100" s="521">
        <v>7126.02</v>
      </c>
      <c r="E100" s="546" t="s">
        <v>392</v>
      </c>
      <c r="F100" s="542">
        <v>45481</v>
      </c>
      <c r="G100" s="521">
        <v>7126.02</v>
      </c>
      <c r="H100" s="518"/>
      <c r="I100" s="521">
        <v>7126.02</v>
      </c>
      <c r="J100" s="294" t="s">
        <v>1356</v>
      </c>
      <c r="K100" s="547" t="s">
        <v>1357</v>
      </c>
      <c r="L100" s="521">
        <v>7126.02</v>
      </c>
      <c r="M100" s="542">
        <v>45512</v>
      </c>
    </row>
    <row r="101" spans="1:13" ht="54" customHeight="1" x14ac:dyDescent="0.25">
      <c r="A101" s="545" t="s">
        <v>1385</v>
      </c>
      <c r="B101" s="489" t="s">
        <v>1383</v>
      </c>
      <c r="C101" s="295" t="s">
        <v>1355</v>
      </c>
      <c r="D101" s="521">
        <v>7126.02</v>
      </c>
      <c r="E101" s="546" t="s">
        <v>392</v>
      </c>
      <c r="F101" s="542">
        <v>45481</v>
      </c>
      <c r="G101" s="521">
        <v>7126.02</v>
      </c>
      <c r="H101" s="518"/>
      <c r="I101" s="521">
        <v>7126.02</v>
      </c>
      <c r="J101" s="294" t="s">
        <v>1356</v>
      </c>
      <c r="K101" s="547" t="s">
        <v>1357</v>
      </c>
      <c r="L101" s="521">
        <v>7126.02</v>
      </c>
      <c r="M101" s="542">
        <v>45512</v>
      </c>
    </row>
    <row r="102" spans="1:13" ht="54" customHeight="1" x14ac:dyDescent="0.25">
      <c r="A102" s="545" t="s">
        <v>1386</v>
      </c>
      <c r="B102" s="489" t="s">
        <v>1383</v>
      </c>
      <c r="C102" s="295" t="s">
        <v>1355</v>
      </c>
      <c r="D102" s="521">
        <v>7126.02</v>
      </c>
      <c r="E102" s="546" t="s">
        <v>392</v>
      </c>
      <c r="F102" s="542">
        <v>45481</v>
      </c>
      <c r="G102" s="521">
        <v>7126.02</v>
      </c>
      <c r="H102" s="518"/>
      <c r="I102" s="521">
        <v>7126.02</v>
      </c>
      <c r="J102" s="294" t="s">
        <v>1356</v>
      </c>
      <c r="K102" s="547" t="s">
        <v>1357</v>
      </c>
      <c r="L102" s="521">
        <v>7126.02</v>
      </c>
      <c r="M102" s="542">
        <v>45512</v>
      </c>
    </row>
    <row r="103" spans="1:13" ht="54" customHeight="1" x14ac:dyDescent="0.25">
      <c r="A103" s="545" t="s">
        <v>1387</v>
      </c>
      <c r="B103" s="489" t="s">
        <v>1383</v>
      </c>
      <c r="C103" s="295" t="s">
        <v>1355</v>
      </c>
      <c r="D103" s="521">
        <v>7751.42</v>
      </c>
      <c r="E103" s="546" t="s">
        <v>392</v>
      </c>
      <c r="F103" s="542">
        <v>45481</v>
      </c>
      <c r="G103" s="521">
        <v>7751.42</v>
      </c>
      <c r="H103" s="518"/>
      <c r="I103" s="521">
        <v>7751.42</v>
      </c>
      <c r="J103" s="294" t="s">
        <v>1356</v>
      </c>
      <c r="K103" s="547" t="s">
        <v>1357</v>
      </c>
      <c r="L103" s="521">
        <v>7751.42</v>
      </c>
      <c r="M103" s="542">
        <v>45512</v>
      </c>
    </row>
    <row r="104" spans="1:13" ht="54" customHeight="1" x14ac:dyDescent="0.25">
      <c r="A104" s="545" t="s">
        <v>1388</v>
      </c>
      <c r="B104" s="489" t="s">
        <v>1383</v>
      </c>
      <c r="C104" s="295" t="s">
        <v>1355</v>
      </c>
      <c r="D104" s="521">
        <v>7751.42</v>
      </c>
      <c r="E104" s="546" t="s">
        <v>392</v>
      </c>
      <c r="F104" s="542">
        <v>45481</v>
      </c>
      <c r="G104" s="521">
        <v>7751.42</v>
      </c>
      <c r="H104" s="518"/>
      <c r="I104" s="521">
        <v>7751.42</v>
      </c>
      <c r="J104" s="294" t="s">
        <v>1356</v>
      </c>
      <c r="K104" s="547" t="s">
        <v>1357</v>
      </c>
      <c r="L104" s="521">
        <v>7751.42</v>
      </c>
      <c r="M104" s="542">
        <v>45512</v>
      </c>
    </row>
    <row r="105" spans="1:13" ht="54" customHeight="1" x14ac:dyDescent="0.25">
      <c r="A105" s="545" t="s">
        <v>1389</v>
      </c>
      <c r="B105" s="489" t="s">
        <v>1383</v>
      </c>
      <c r="C105" s="295" t="s">
        <v>1355</v>
      </c>
      <c r="D105" s="521">
        <v>7126.02</v>
      </c>
      <c r="E105" s="546" t="s">
        <v>392</v>
      </c>
      <c r="F105" s="542">
        <v>45481</v>
      </c>
      <c r="G105" s="521">
        <v>7126.02</v>
      </c>
      <c r="H105" s="518"/>
      <c r="I105" s="521">
        <v>7126.02</v>
      </c>
      <c r="J105" s="294" t="s">
        <v>1356</v>
      </c>
      <c r="K105" s="547" t="s">
        <v>1357</v>
      </c>
      <c r="L105" s="521">
        <v>7126.02</v>
      </c>
      <c r="M105" s="542">
        <v>45512</v>
      </c>
    </row>
    <row r="106" spans="1:13" ht="54" customHeight="1" x14ac:dyDescent="0.25">
      <c r="A106" s="545" t="s">
        <v>1390</v>
      </c>
      <c r="B106" s="489" t="s">
        <v>1383</v>
      </c>
      <c r="C106" s="295" t="s">
        <v>1355</v>
      </c>
      <c r="D106" s="521">
        <v>7751.42</v>
      </c>
      <c r="E106" s="546" t="s">
        <v>392</v>
      </c>
      <c r="F106" s="542">
        <v>45481</v>
      </c>
      <c r="G106" s="521">
        <v>7751.42</v>
      </c>
      <c r="H106" s="518"/>
      <c r="I106" s="521">
        <v>7751.42</v>
      </c>
      <c r="J106" s="294" t="s">
        <v>1356</v>
      </c>
      <c r="K106" s="547" t="s">
        <v>1357</v>
      </c>
      <c r="L106" s="521">
        <v>7751.42</v>
      </c>
      <c r="M106" s="542">
        <v>45512</v>
      </c>
    </row>
    <row r="107" spans="1:13" ht="54" customHeight="1" x14ac:dyDescent="0.25">
      <c r="A107" s="545" t="s">
        <v>1391</v>
      </c>
      <c r="B107" s="489" t="s">
        <v>1383</v>
      </c>
      <c r="C107" s="295" t="s">
        <v>1355</v>
      </c>
      <c r="D107" s="521">
        <v>8555</v>
      </c>
      <c r="E107" s="546" t="s">
        <v>392</v>
      </c>
      <c r="F107" s="542">
        <v>45485</v>
      </c>
      <c r="G107" s="521">
        <v>8555</v>
      </c>
      <c r="H107" s="518"/>
      <c r="I107" s="521">
        <v>8555</v>
      </c>
      <c r="J107" s="294" t="s">
        <v>1356</v>
      </c>
      <c r="K107" s="547" t="s">
        <v>1357</v>
      </c>
      <c r="L107" s="521">
        <v>8555</v>
      </c>
      <c r="M107" s="542">
        <v>45516</v>
      </c>
    </row>
    <row r="108" spans="1:13" ht="54" customHeight="1" x14ac:dyDescent="0.25">
      <c r="A108" s="545" t="s">
        <v>1392</v>
      </c>
      <c r="B108" s="489" t="s">
        <v>1383</v>
      </c>
      <c r="C108" s="295" t="s">
        <v>1355</v>
      </c>
      <c r="D108" s="521">
        <v>9558</v>
      </c>
      <c r="E108" s="546" t="s">
        <v>392</v>
      </c>
      <c r="F108" s="542">
        <v>45489</v>
      </c>
      <c r="G108" s="521">
        <v>9558</v>
      </c>
      <c r="H108" s="518"/>
      <c r="I108" s="521">
        <v>9558</v>
      </c>
      <c r="J108" s="294" t="s">
        <v>1356</v>
      </c>
      <c r="K108" s="547" t="s">
        <v>1357</v>
      </c>
      <c r="L108" s="521">
        <v>9558</v>
      </c>
      <c r="M108" s="542">
        <v>45520</v>
      </c>
    </row>
    <row r="109" spans="1:13" ht="54" customHeight="1" x14ac:dyDescent="0.25">
      <c r="A109" s="545" t="s">
        <v>1393</v>
      </c>
      <c r="B109" s="489" t="s">
        <v>1383</v>
      </c>
      <c r="C109" s="295" t="s">
        <v>1355</v>
      </c>
      <c r="D109" s="521">
        <v>9558</v>
      </c>
      <c r="E109" s="546" t="s">
        <v>392</v>
      </c>
      <c r="F109" s="542">
        <v>45489</v>
      </c>
      <c r="G109" s="521">
        <v>9558</v>
      </c>
      <c r="H109" s="518"/>
      <c r="I109" s="521">
        <v>9558</v>
      </c>
      <c r="J109" s="294" t="s">
        <v>1356</v>
      </c>
      <c r="K109" s="547" t="s">
        <v>1357</v>
      </c>
      <c r="L109" s="521">
        <v>9558</v>
      </c>
      <c r="M109" s="542">
        <v>45520</v>
      </c>
    </row>
    <row r="110" spans="1:13" ht="54" customHeight="1" x14ac:dyDescent="0.25">
      <c r="A110" s="545" t="s">
        <v>1394</v>
      </c>
      <c r="B110" s="489" t="s">
        <v>1383</v>
      </c>
      <c r="C110" s="295" t="s">
        <v>1355</v>
      </c>
      <c r="D110" s="521">
        <v>10566.9</v>
      </c>
      <c r="E110" s="546" t="s">
        <v>392</v>
      </c>
      <c r="F110" s="542">
        <v>45481</v>
      </c>
      <c r="G110" s="521">
        <v>10566.9</v>
      </c>
      <c r="H110" s="518"/>
      <c r="I110" s="521">
        <v>10566.9</v>
      </c>
      <c r="J110" s="294" t="s">
        <v>1356</v>
      </c>
      <c r="K110" s="547" t="s">
        <v>1357</v>
      </c>
      <c r="L110" s="521">
        <v>10566.9</v>
      </c>
      <c r="M110" s="542">
        <v>45512</v>
      </c>
    </row>
    <row r="111" spans="1:13" ht="54" customHeight="1" x14ac:dyDescent="0.25">
      <c r="A111" s="545" t="s">
        <v>1395</v>
      </c>
      <c r="B111" s="489" t="s">
        <v>1383</v>
      </c>
      <c r="C111" s="295" t="s">
        <v>1355</v>
      </c>
      <c r="D111" s="521">
        <v>20635.84</v>
      </c>
      <c r="E111" s="546" t="s">
        <v>392</v>
      </c>
      <c r="F111" s="542">
        <v>45495</v>
      </c>
      <c r="G111" s="521">
        <v>20635.84</v>
      </c>
      <c r="H111" s="518"/>
      <c r="I111" s="521">
        <v>20635.84</v>
      </c>
      <c r="J111" s="294" t="s">
        <v>1356</v>
      </c>
      <c r="K111" s="547" t="s">
        <v>1357</v>
      </c>
      <c r="L111" s="521">
        <v>20635.84</v>
      </c>
      <c r="M111" s="542">
        <v>45526</v>
      </c>
    </row>
    <row r="112" spans="1:13" ht="54" customHeight="1" x14ac:dyDescent="0.25">
      <c r="A112" s="545" t="s">
        <v>1396</v>
      </c>
      <c r="B112" s="489" t="s">
        <v>1383</v>
      </c>
      <c r="C112" s="295" t="s">
        <v>1355</v>
      </c>
      <c r="D112" s="521">
        <v>4248</v>
      </c>
      <c r="E112" s="546" t="s">
        <v>392</v>
      </c>
      <c r="F112" s="542">
        <v>45476</v>
      </c>
      <c r="G112" s="521">
        <v>4248</v>
      </c>
      <c r="H112" s="518"/>
      <c r="I112" s="521">
        <v>4248</v>
      </c>
      <c r="J112" s="294" t="s">
        <v>1356</v>
      </c>
      <c r="K112" s="547" t="s">
        <v>1357</v>
      </c>
      <c r="L112" s="521">
        <v>4248</v>
      </c>
      <c r="M112" s="542">
        <v>45507</v>
      </c>
    </row>
    <row r="113" spans="1:13" ht="54" customHeight="1" x14ac:dyDescent="0.25">
      <c r="A113" s="545" t="s">
        <v>1397</v>
      </c>
      <c r="B113" s="489" t="s">
        <v>1383</v>
      </c>
      <c r="C113" s="295" t="s">
        <v>1355</v>
      </c>
      <c r="D113" s="521">
        <v>22184</v>
      </c>
      <c r="E113" s="546" t="s">
        <v>392</v>
      </c>
      <c r="F113" s="542">
        <v>45498</v>
      </c>
      <c r="G113" s="521">
        <v>22184</v>
      </c>
      <c r="H113" s="518"/>
      <c r="I113" s="521">
        <v>22184</v>
      </c>
      <c r="J113" s="294" t="s">
        <v>1356</v>
      </c>
      <c r="K113" s="547" t="s">
        <v>1357</v>
      </c>
      <c r="L113" s="521">
        <v>22184</v>
      </c>
      <c r="M113" s="542">
        <v>45529</v>
      </c>
    </row>
    <row r="114" spans="1:13" ht="54" customHeight="1" x14ac:dyDescent="0.25">
      <c r="A114" s="545" t="s">
        <v>1395</v>
      </c>
      <c r="B114" s="489" t="s">
        <v>1383</v>
      </c>
      <c r="C114" s="295" t="s">
        <v>1355</v>
      </c>
      <c r="D114" s="521">
        <v>20635.84</v>
      </c>
      <c r="E114" s="546" t="s">
        <v>392</v>
      </c>
      <c r="F114" s="542">
        <v>45495</v>
      </c>
      <c r="G114" s="521">
        <v>20635.84</v>
      </c>
      <c r="H114" s="518"/>
      <c r="I114" s="521">
        <v>20635.84</v>
      </c>
      <c r="J114" s="294" t="s">
        <v>1356</v>
      </c>
      <c r="K114" s="547" t="s">
        <v>1357</v>
      </c>
      <c r="L114" s="521">
        <v>20635.84</v>
      </c>
      <c r="M114" s="542">
        <v>45526</v>
      </c>
    </row>
    <row r="115" spans="1:13" ht="54" customHeight="1" x14ac:dyDescent="0.25">
      <c r="A115" s="545" t="s">
        <v>1398</v>
      </c>
      <c r="B115" s="489" t="s">
        <v>1383</v>
      </c>
      <c r="C115" s="295" t="s">
        <v>1355</v>
      </c>
      <c r="D115" s="521">
        <v>7751.42</v>
      </c>
      <c r="E115" s="546" t="s">
        <v>392</v>
      </c>
      <c r="F115" s="542">
        <v>45495</v>
      </c>
      <c r="G115" s="521">
        <v>7751.42</v>
      </c>
      <c r="H115" s="518"/>
      <c r="I115" s="521">
        <v>7751.42</v>
      </c>
      <c r="J115" s="294" t="s">
        <v>1356</v>
      </c>
      <c r="K115" s="547" t="s">
        <v>1357</v>
      </c>
      <c r="L115" s="521">
        <v>7751.42</v>
      </c>
      <c r="M115" s="542">
        <v>45526</v>
      </c>
    </row>
    <row r="116" spans="1:13" ht="54" customHeight="1" x14ac:dyDescent="0.25">
      <c r="A116" s="545" t="s">
        <v>1399</v>
      </c>
      <c r="B116" s="489" t="s">
        <v>1364</v>
      </c>
      <c r="C116" s="295" t="s">
        <v>1355</v>
      </c>
      <c r="D116" s="521">
        <v>15376.58</v>
      </c>
      <c r="E116" s="546" t="s">
        <v>392</v>
      </c>
      <c r="F116" s="542">
        <v>45484</v>
      </c>
      <c r="G116" s="521">
        <v>15376.58</v>
      </c>
      <c r="H116" s="518"/>
      <c r="I116" s="521">
        <v>15376.58</v>
      </c>
      <c r="J116" s="294" t="s">
        <v>1356</v>
      </c>
      <c r="K116" s="547" t="s">
        <v>1357</v>
      </c>
      <c r="L116" s="521">
        <v>15376.58</v>
      </c>
      <c r="M116" s="542">
        <v>45515</v>
      </c>
    </row>
    <row r="117" spans="1:13" ht="54" customHeight="1" x14ac:dyDescent="0.25">
      <c r="A117" s="545" t="s">
        <v>1400</v>
      </c>
      <c r="B117" s="489" t="s">
        <v>1354</v>
      </c>
      <c r="C117" s="295" t="s">
        <v>1355</v>
      </c>
      <c r="D117" s="521">
        <v>12153.81</v>
      </c>
      <c r="E117" s="546" t="s">
        <v>392</v>
      </c>
      <c r="F117" s="542">
        <v>45484</v>
      </c>
      <c r="G117" s="521">
        <v>12153.81</v>
      </c>
      <c r="H117" s="518"/>
      <c r="I117" s="521">
        <v>12153.81</v>
      </c>
      <c r="J117" s="294" t="s">
        <v>1356</v>
      </c>
      <c r="K117" s="547" t="s">
        <v>1357</v>
      </c>
      <c r="L117" s="521">
        <v>12153.81</v>
      </c>
      <c r="M117" s="542">
        <v>45515</v>
      </c>
    </row>
    <row r="118" spans="1:13" ht="54" customHeight="1" x14ac:dyDescent="0.25">
      <c r="A118" s="545" t="s">
        <v>1401</v>
      </c>
      <c r="B118" s="489" t="s">
        <v>1354</v>
      </c>
      <c r="C118" s="295" t="s">
        <v>1355</v>
      </c>
      <c r="D118" s="521">
        <v>9282.2000000000007</v>
      </c>
      <c r="E118" s="546" t="s">
        <v>392</v>
      </c>
      <c r="F118" s="542">
        <v>45490</v>
      </c>
      <c r="G118" s="521">
        <v>9282.2000000000007</v>
      </c>
      <c r="H118" s="518"/>
      <c r="I118" s="521">
        <v>9282.2000000000007</v>
      </c>
      <c r="J118" s="294" t="s">
        <v>1356</v>
      </c>
      <c r="K118" s="547" t="s">
        <v>1357</v>
      </c>
      <c r="L118" s="521">
        <v>9282.2000000000007</v>
      </c>
      <c r="M118" s="542">
        <v>45521</v>
      </c>
    </row>
    <row r="119" spans="1:13" ht="54" customHeight="1" x14ac:dyDescent="0.25">
      <c r="A119" s="545" t="s">
        <v>1402</v>
      </c>
      <c r="B119" s="489" t="s">
        <v>1403</v>
      </c>
      <c r="C119" s="295" t="s">
        <v>1355</v>
      </c>
      <c r="D119" s="521">
        <v>18311.38</v>
      </c>
      <c r="E119" s="546" t="s">
        <v>392</v>
      </c>
      <c r="F119" s="542">
        <v>45477</v>
      </c>
      <c r="G119" s="521">
        <v>18311.38</v>
      </c>
      <c r="H119" s="518"/>
      <c r="I119" s="521">
        <v>18311.38</v>
      </c>
      <c r="J119" s="294" t="s">
        <v>1356</v>
      </c>
      <c r="K119" s="547" t="s">
        <v>1357</v>
      </c>
      <c r="L119" s="521">
        <v>18311.38</v>
      </c>
      <c r="M119" s="542">
        <v>45508</v>
      </c>
    </row>
    <row r="120" spans="1:13" ht="54" customHeight="1" x14ac:dyDescent="0.25">
      <c r="A120" s="545" t="s">
        <v>1404</v>
      </c>
      <c r="B120" s="489" t="s">
        <v>1405</v>
      </c>
      <c r="C120" s="295" t="s">
        <v>1355</v>
      </c>
      <c r="D120" s="521">
        <v>13564.1</v>
      </c>
      <c r="E120" s="546" t="s">
        <v>392</v>
      </c>
      <c r="F120" s="542">
        <v>45492</v>
      </c>
      <c r="G120" s="521">
        <v>13564.1</v>
      </c>
      <c r="H120" s="518"/>
      <c r="I120" s="521">
        <v>13564.1</v>
      </c>
      <c r="J120" s="294" t="s">
        <v>1356</v>
      </c>
      <c r="K120" s="547" t="s">
        <v>1357</v>
      </c>
      <c r="L120" s="521">
        <v>13564.1</v>
      </c>
      <c r="M120" s="542">
        <v>45523</v>
      </c>
    </row>
    <row r="121" spans="1:13" ht="54" customHeight="1" x14ac:dyDescent="0.25">
      <c r="A121" s="545" t="s">
        <v>1406</v>
      </c>
      <c r="B121" s="489" t="s">
        <v>1405</v>
      </c>
      <c r="C121" s="295" t="s">
        <v>1355</v>
      </c>
      <c r="D121" s="521">
        <v>28084</v>
      </c>
      <c r="E121" s="546" t="s">
        <v>392</v>
      </c>
      <c r="F121" s="542">
        <v>45492</v>
      </c>
      <c r="G121" s="521">
        <v>28084</v>
      </c>
      <c r="H121" s="518"/>
      <c r="I121" s="521">
        <v>28084</v>
      </c>
      <c r="J121" s="294" t="s">
        <v>1356</v>
      </c>
      <c r="K121" s="547" t="s">
        <v>1357</v>
      </c>
      <c r="L121" s="521">
        <v>28084</v>
      </c>
      <c r="M121" s="542">
        <v>45523</v>
      </c>
    </row>
    <row r="122" spans="1:13" ht="54" customHeight="1" x14ac:dyDescent="0.25">
      <c r="A122" s="545" t="s">
        <v>1407</v>
      </c>
      <c r="B122" s="489" t="s">
        <v>1405</v>
      </c>
      <c r="C122" s="295" t="s">
        <v>1355</v>
      </c>
      <c r="D122" s="521">
        <v>14514</v>
      </c>
      <c r="E122" s="546" t="s">
        <v>392</v>
      </c>
      <c r="F122" s="542">
        <v>45499</v>
      </c>
      <c r="G122" s="521">
        <v>14514</v>
      </c>
      <c r="H122" s="518"/>
      <c r="I122" s="521">
        <v>14514</v>
      </c>
      <c r="J122" s="294" t="s">
        <v>1356</v>
      </c>
      <c r="K122" s="547" t="s">
        <v>1357</v>
      </c>
      <c r="L122" s="521">
        <v>14514</v>
      </c>
      <c r="M122" s="542">
        <v>45530</v>
      </c>
    </row>
    <row r="123" spans="1:13" ht="54" customHeight="1" x14ac:dyDescent="0.25">
      <c r="A123" s="545" t="s">
        <v>1408</v>
      </c>
      <c r="B123" s="489" t="s">
        <v>1405</v>
      </c>
      <c r="C123" s="295" t="s">
        <v>1355</v>
      </c>
      <c r="D123" s="521">
        <v>229010.75</v>
      </c>
      <c r="E123" s="546" t="s">
        <v>392</v>
      </c>
      <c r="F123" s="542">
        <v>45499</v>
      </c>
      <c r="G123" s="521">
        <v>229010.75</v>
      </c>
      <c r="H123" s="518"/>
      <c r="I123" s="521">
        <v>229010.75</v>
      </c>
      <c r="J123" s="294" t="s">
        <v>1356</v>
      </c>
      <c r="K123" s="547" t="s">
        <v>1357</v>
      </c>
      <c r="L123" s="521">
        <v>229010.75</v>
      </c>
      <c r="M123" s="542">
        <v>45530</v>
      </c>
    </row>
    <row r="124" spans="1:13" ht="54" customHeight="1" x14ac:dyDescent="0.25">
      <c r="A124" s="545" t="s">
        <v>1409</v>
      </c>
      <c r="B124" s="489" t="s">
        <v>1405</v>
      </c>
      <c r="C124" s="295" t="s">
        <v>1355</v>
      </c>
      <c r="D124" s="521">
        <v>39117</v>
      </c>
      <c r="E124" s="546" t="s">
        <v>392</v>
      </c>
      <c r="F124" s="542">
        <v>45499</v>
      </c>
      <c r="G124" s="521">
        <v>39117</v>
      </c>
      <c r="H124" s="518"/>
      <c r="I124" s="521">
        <v>39117</v>
      </c>
      <c r="J124" s="294" t="s">
        <v>1356</v>
      </c>
      <c r="K124" s="547" t="s">
        <v>1357</v>
      </c>
      <c r="L124" s="521">
        <v>39117</v>
      </c>
      <c r="M124" s="542">
        <v>45530</v>
      </c>
    </row>
    <row r="125" spans="1:13" ht="54" customHeight="1" x14ac:dyDescent="0.25">
      <c r="A125" s="545" t="s">
        <v>1410</v>
      </c>
      <c r="B125" s="489" t="s">
        <v>1331</v>
      </c>
      <c r="C125" s="295" t="s">
        <v>1411</v>
      </c>
      <c r="D125" s="521">
        <v>2700000</v>
      </c>
      <c r="E125" s="546" t="s">
        <v>392</v>
      </c>
      <c r="F125" s="542">
        <v>45483</v>
      </c>
      <c r="G125" s="521">
        <v>2700000</v>
      </c>
      <c r="H125" s="518"/>
      <c r="I125" s="521">
        <v>2700000</v>
      </c>
      <c r="J125" s="543" t="s">
        <v>1257</v>
      </c>
      <c r="K125" s="544" t="s">
        <v>1260</v>
      </c>
      <c r="L125" s="521">
        <v>2700000</v>
      </c>
      <c r="M125" s="542">
        <v>45514</v>
      </c>
    </row>
    <row r="126" spans="1:13" ht="54" customHeight="1" x14ac:dyDescent="0.25">
      <c r="A126" s="545" t="s">
        <v>1412</v>
      </c>
      <c r="B126" s="489" t="s">
        <v>1331</v>
      </c>
      <c r="C126" s="295" t="s">
        <v>1411</v>
      </c>
      <c r="D126" s="521">
        <v>2700000</v>
      </c>
      <c r="E126" s="546" t="s">
        <v>392</v>
      </c>
      <c r="F126" s="542">
        <v>45483</v>
      </c>
      <c r="G126" s="521">
        <v>2700000</v>
      </c>
      <c r="H126" s="518"/>
      <c r="I126" s="521">
        <v>2700000</v>
      </c>
      <c r="J126" s="551" t="s">
        <v>1253</v>
      </c>
      <c r="K126" s="552" t="s">
        <v>1254</v>
      </c>
      <c r="L126" s="521">
        <v>2700000</v>
      </c>
      <c r="M126" s="542">
        <v>45514</v>
      </c>
    </row>
    <row r="127" spans="1:13" ht="54" customHeight="1" x14ac:dyDescent="0.25">
      <c r="A127" s="545" t="s">
        <v>1413</v>
      </c>
      <c r="B127" s="489" t="s">
        <v>1414</v>
      </c>
      <c r="C127" s="295" t="s">
        <v>1415</v>
      </c>
      <c r="D127" s="521">
        <v>76292.19</v>
      </c>
      <c r="E127" s="546" t="s">
        <v>392</v>
      </c>
      <c r="F127" s="542">
        <v>45483</v>
      </c>
      <c r="G127" s="521">
        <v>76292.19</v>
      </c>
      <c r="H127" s="518"/>
      <c r="I127" s="553">
        <v>76292.19</v>
      </c>
      <c r="J127" s="110" t="s">
        <v>1416</v>
      </c>
      <c r="K127" s="110" t="s">
        <v>1417</v>
      </c>
      <c r="L127" s="554">
        <v>76292.19</v>
      </c>
      <c r="M127" s="542">
        <v>45514</v>
      </c>
    </row>
    <row r="128" spans="1:13" ht="54" customHeight="1" x14ac:dyDescent="0.25">
      <c r="A128" s="545" t="s">
        <v>1418</v>
      </c>
      <c r="B128" s="489" t="s">
        <v>1419</v>
      </c>
      <c r="C128" s="295" t="s">
        <v>1415</v>
      </c>
      <c r="D128" s="521">
        <v>82600</v>
      </c>
      <c r="E128" s="546" t="s">
        <v>392</v>
      </c>
      <c r="F128" s="542">
        <v>45478</v>
      </c>
      <c r="G128" s="521">
        <v>82600</v>
      </c>
      <c r="H128" s="518"/>
      <c r="I128" s="553">
        <v>82600</v>
      </c>
      <c r="J128" s="110" t="s">
        <v>1416</v>
      </c>
      <c r="K128" s="110" t="s">
        <v>1417</v>
      </c>
      <c r="L128" s="554">
        <v>82600</v>
      </c>
      <c r="M128" s="542">
        <v>45509</v>
      </c>
    </row>
    <row r="129" spans="1:13" ht="54" customHeight="1" x14ac:dyDescent="0.25">
      <c r="A129" s="545" t="s">
        <v>1420</v>
      </c>
      <c r="B129" s="489" t="s">
        <v>1421</v>
      </c>
      <c r="C129" s="295" t="s">
        <v>1422</v>
      </c>
      <c r="D129" s="521">
        <v>55848.22</v>
      </c>
      <c r="E129" s="546" t="s">
        <v>392</v>
      </c>
      <c r="F129" s="542">
        <v>45481</v>
      </c>
      <c r="G129" s="521">
        <v>55848.22</v>
      </c>
      <c r="H129" s="518"/>
      <c r="I129" s="553">
        <v>55848.22</v>
      </c>
      <c r="J129" s="110" t="s">
        <v>1423</v>
      </c>
      <c r="K129" s="110" t="s">
        <v>1424</v>
      </c>
      <c r="L129" s="554">
        <v>55848.22</v>
      </c>
      <c r="M129" s="542">
        <v>45512</v>
      </c>
    </row>
    <row r="130" spans="1:13" ht="54" customHeight="1" x14ac:dyDescent="0.25">
      <c r="A130" s="545" t="s">
        <v>1425</v>
      </c>
      <c r="B130" s="489" t="s">
        <v>1346</v>
      </c>
      <c r="C130" s="295" t="s">
        <v>1347</v>
      </c>
      <c r="D130" s="521">
        <v>18157.78</v>
      </c>
      <c r="E130" s="546" t="s">
        <v>392</v>
      </c>
      <c r="F130" s="542">
        <v>45478</v>
      </c>
      <c r="G130" s="521">
        <v>18157.78</v>
      </c>
      <c r="H130" s="518"/>
      <c r="I130" s="521">
        <v>18157.78</v>
      </c>
      <c r="J130" s="555" t="s">
        <v>1286</v>
      </c>
      <c r="K130" s="556" t="s">
        <v>1348</v>
      </c>
      <c r="L130" s="521">
        <v>18157.78</v>
      </c>
      <c r="M130" s="542">
        <v>45509</v>
      </c>
    </row>
    <row r="131" spans="1:13" ht="54" customHeight="1" x14ac:dyDescent="0.25">
      <c r="A131" s="545" t="s">
        <v>1426</v>
      </c>
      <c r="B131" s="489" t="s">
        <v>1383</v>
      </c>
      <c r="C131" s="295" t="s">
        <v>1355</v>
      </c>
      <c r="D131" s="521">
        <v>10566.9</v>
      </c>
      <c r="E131" s="546" t="s">
        <v>392</v>
      </c>
      <c r="F131" s="542">
        <v>45490</v>
      </c>
      <c r="G131" s="521">
        <v>10566.9</v>
      </c>
      <c r="H131" s="518"/>
      <c r="I131" s="521">
        <v>10566.9</v>
      </c>
      <c r="J131" s="294" t="s">
        <v>1356</v>
      </c>
      <c r="K131" s="547" t="s">
        <v>1357</v>
      </c>
      <c r="L131" s="521">
        <v>10566.9</v>
      </c>
      <c r="M131" s="542">
        <v>45521</v>
      </c>
    </row>
    <row r="132" spans="1:13" ht="31.5" customHeight="1" x14ac:dyDescent="0.25">
      <c r="A132" s="545" t="s">
        <v>1427</v>
      </c>
      <c r="B132" s="489" t="s">
        <v>1428</v>
      </c>
      <c r="C132" s="527" t="s">
        <v>1429</v>
      </c>
      <c r="D132" s="521">
        <v>13500</v>
      </c>
      <c r="E132" s="546" t="s">
        <v>392</v>
      </c>
      <c r="F132" s="542">
        <v>45495</v>
      </c>
      <c r="G132" s="521">
        <v>13500</v>
      </c>
      <c r="H132" s="518"/>
      <c r="I132" s="521">
        <v>13500</v>
      </c>
      <c r="J132" s="294" t="s">
        <v>1286</v>
      </c>
      <c r="K132" s="480" t="s">
        <v>1348</v>
      </c>
      <c r="L132" s="521">
        <v>13500</v>
      </c>
      <c r="M132" s="542">
        <v>45526</v>
      </c>
    </row>
    <row r="133" spans="1:13" ht="31.5" customHeight="1" x14ac:dyDescent="0.25">
      <c r="A133" s="545" t="s">
        <v>1430</v>
      </c>
      <c r="B133" s="489" t="s">
        <v>1428</v>
      </c>
      <c r="C133" s="527" t="s">
        <v>1429</v>
      </c>
      <c r="D133" s="521">
        <v>1020</v>
      </c>
      <c r="E133" s="546" t="s">
        <v>392</v>
      </c>
      <c r="F133" s="542">
        <v>45495</v>
      </c>
      <c r="G133" s="521">
        <v>1020</v>
      </c>
      <c r="H133" s="518"/>
      <c r="I133" s="521">
        <v>1020</v>
      </c>
      <c r="J133" s="294" t="s">
        <v>1286</v>
      </c>
      <c r="K133" s="480" t="s">
        <v>1348</v>
      </c>
      <c r="L133" s="521">
        <v>1020</v>
      </c>
      <c r="M133" s="542">
        <v>45526</v>
      </c>
    </row>
    <row r="134" spans="1:13" ht="30.75" customHeight="1" x14ac:dyDescent="0.2">
      <c r="A134" s="545" t="s">
        <v>1431</v>
      </c>
      <c r="B134" s="526" t="s">
        <v>1432</v>
      </c>
      <c r="C134" s="480" t="s">
        <v>1433</v>
      </c>
      <c r="D134" s="521">
        <v>759200</v>
      </c>
      <c r="E134" s="546" t="s">
        <v>392</v>
      </c>
      <c r="F134" s="542">
        <v>45482</v>
      </c>
      <c r="G134" s="521">
        <v>759200</v>
      </c>
      <c r="H134" s="521"/>
      <c r="I134" s="553">
        <v>759200</v>
      </c>
      <c r="J134" s="557" t="s">
        <v>1434</v>
      </c>
      <c r="K134" s="558" t="s">
        <v>1435</v>
      </c>
      <c r="L134" s="554">
        <v>759200</v>
      </c>
      <c r="M134" s="559">
        <v>45513</v>
      </c>
    </row>
    <row r="135" spans="1:13" ht="23.25" customHeight="1" x14ac:dyDescent="0.25">
      <c r="A135" s="545" t="s">
        <v>1436</v>
      </c>
      <c r="B135" s="526" t="s">
        <v>1437</v>
      </c>
      <c r="C135" s="480" t="s">
        <v>1438</v>
      </c>
      <c r="D135" s="521">
        <v>402395</v>
      </c>
      <c r="E135" s="546" t="s">
        <v>392</v>
      </c>
      <c r="F135" s="542">
        <v>45481</v>
      </c>
      <c r="G135" s="521">
        <v>402395</v>
      </c>
      <c r="H135" s="518"/>
      <c r="I135" s="553">
        <v>402395</v>
      </c>
      <c r="J135" s="110" t="s">
        <v>1439</v>
      </c>
      <c r="K135" s="110" t="s">
        <v>1440</v>
      </c>
      <c r="L135" s="554">
        <v>402395</v>
      </c>
      <c r="M135" s="559">
        <v>45512</v>
      </c>
    </row>
    <row r="136" spans="1:13" ht="33" customHeight="1" x14ac:dyDescent="0.25">
      <c r="A136" s="545" t="s">
        <v>1441</v>
      </c>
      <c r="B136" s="560" t="s">
        <v>1442</v>
      </c>
      <c r="C136" s="556" t="s">
        <v>1443</v>
      </c>
      <c r="D136" s="561">
        <v>20010</v>
      </c>
      <c r="E136" s="546" t="s">
        <v>392</v>
      </c>
      <c r="F136" s="562">
        <v>45502</v>
      </c>
      <c r="G136" s="561">
        <v>20010</v>
      </c>
      <c r="H136" s="563"/>
      <c r="I136" s="564">
        <v>20010</v>
      </c>
      <c r="J136" s="110" t="s">
        <v>1444</v>
      </c>
      <c r="K136" s="489" t="s">
        <v>1445</v>
      </c>
      <c r="L136" s="565">
        <v>20010</v>
      </c>
      <c r="M136" s="566">
        <v>45533</v>
      </c>
    </row>
    <row r="137" spans="1:13" ht="23.25" customHeight="1" x14ac:dyDescent="0.25">
      <c r="A137" s="567" t="s">
        <v>1446</v>
      </c>
      <c r="B137" s="560" t="s">
        <v>1447</v>
      </c>
      <c r="C137" s="556" t="s">
        <v>1448</v>
      </c>
      <c r="D137" s="561">
        <v>201048.4</v>
      </c>
      <c r="E137" s="546" t="s">
        <v>392</v>
      </c>
      <c r="F137" s="562">
        <v>45502</v>
      </c>
      <c r="G137" s="561">
        <v>201048.4</v>
      </c>
      <c r="H137" s="563"/>
      <c r="I137" s="564">
        <v>201048.4</v>
      </c>
      <c r="J137" s="110" t="s">
        <v>1314</v>
      </c>
      <c r="K137" s="110" t="s">
        <v>1315</v>
      </c>
      <c r="L137" s="565">
        <v>201048.4</v>
      </c>
      <c r="M137" s="566">
        <v>45533</v>
      </c>
    </row>
    <row r="138" spans="1:13" ht="30.75" customHeight="1" x14ac:dyDescent="0.2">
      <c r="A138" s="545" t="s">
        <v>1449</v>
      </c>
      <c r="B138" s="526" t="s">
        <v>1432</v>
      </c>
      <c r="C138" s="480" t="s">
        <v>1433</v>
      </c>
      <c r="D138" s="521">
        <v>64800</v>
      </c>
      <c r="E138" s="546" t="s">
        <v>392</v>
      </c>
      <c r="F138" s="562">
        <v>45502</v>
      </c>
      <c r="G138" s="521">
        <v>64800</v>
      </c>
      <c r="H138" s="521"/>
      <c r="I138" s="521">
        <v>64800</v>
      </c>
      <c r="J138" s="557" t="s">
        <v>1434</v>
      </c>
      <c r="K138" s="558" t="s">
        <v>1435</v>
      </c>
      <c r="L138" s="521">
        <v>64800</v>
      </c>
      <c r="M138" s="559">
        <v>45533</v>
      </c>
    </row>
    <row r="139" spans="1:13" ht="34.5" customHeight="1" x14ac:dyDescent="0.25">
      <c r="A139" s="545" t="s">
        <v>1450</v>
      </c>
      <c r="B139" s="560" t="s">
        <v>1451</v>
      </c>
      <c r="C139" s="556" t="s">
        <v>1452</v>
      </c>
      <c r="D139" s="561">
        <v>188807.48</v>
      </c>
      <c r="E139" s="546" t="s">
        <v>392</v>
      </c>
      <c r="F139" s="562">
        <v>45501</v>
      </c>
      <c r="G139" s="561">
        <v>188807.48</v>
      </c>
      <c r="H139" s="563"/>
      <c r="I139" s="564">
        <v>188807.48</v>
      </c>
      <c r="J139" s="110" t="s">
        <v>1453</v>
      </c>
      <c r="K139" s="489" t="s">
        <v>49</v>
      </c>
      <c r="L139" s="565">
        <v>188807.48</v>
      </c>
      <c r="M139" s="559">
        <v>45532</v>
      </c>
    </row>
    <row r="140" spans="1:13" s="65" customFormat="1" ht="31.5" customHeight="1" x14ac:dyDescent="0.25">
      <c r="A140" s="112" t="s">
        <v>1454</v>
      </c>
      <c r="B140" s="489" t="s">
        <v>1455</v>
      </c>
      <c r="C140" s="489" t="s">
        <v>1456</v>
      </c>
      <c r="D140" s="510">
        <v>804623.04</v>
      </c>
      <c r="E140" s="112" t="s">
        <v>392</v>
      </c>
      <c r="F140" s="511">
        <v>45498</v>
      </c>
      <c r="G140" s="510">
        <v>804623.04</v>
      </c>
      <c r="H140" s="568"/>
      <c r="I140" s="510">
        <v>804623.04</v>
      </c>
      <c r="J140" s="569" t="s">
        <v>1457</v>
      </c>
      <c r="K140" s="450" t="s">
        <v>1458</v>
      </c>
      <c r="L140" s="510">
        <v>804623.04</v>
      </c>
      <c r="M140" s="453">
        <v>45529</v>
      </c>
    </row>
    <row r="141" spans="1:13" ht="34.5" customHeight="1" x14ac:dyDescent="0.25">
      <c r="A141" s="545" t="s">
        <v>1459</v>
      </c>
      <c r="B141" s="560" t="s">
        <v>1460</v>
      </c>
      <c r="C141" s="556" t="s">
        <v>1461</v>
      </c>
      <c r="D141" s="561">
        <v>140537.78</v>
      </c>
      <c r="E141" s="112" t="s">
        <v>392</v>
      </c>
      <c r="F141" s="562">
        <v>45479</v>
      </c>
      <c r="G141" s="561">
        <v>140537.78</v>
      </c>
      <c r="H141" s="563"/>
      <c r="I141" s="561">
        <v>140537.78</v>
      </c>
      <c r="J141" s="110" t="s">
        <v>1453</v>
      </c>
      <c r="K141" s="489" t="s">
        <v>49</v>
      </c>
      <c r="L141" s="561">
        <v>140537.78</v>
      </c>
      <c r="M141" s="559">
        <v>45510</v>
      </c>
    </row>
    <row r="142" spans="1:13" ht="23.25" customHeight="1" x14ac:dyDescent="0.25">
      <c r="A142" s="541"/>
      <c r="B142" s="526"/>
      <c r="C142" s="508" t="s">
        <v>1462</v>
      </c>
      <c r="D142" s="518">
        <f>SUM(D85:D139)</f>
        <v>22812346.519999996</v>
      </c>
      <c r="E142" s="483"/>
      <c r="F142" s="484"/>
      <c r="G142" s="518">
        <f>SUM(G85:G139)</f>
        <v>22812346.519999996</v>
      </c>
      <c r="H142" s="518"/>
      <c r="I142" s="518">
        <f>SUM(I85:I139)</f>
        <v>22812346.519999996</v>
      </c>
      <c r="J142" s="570"/>
      <c r="K142" s="570"/>
      <c r="L142" s="518">
        <f>SUM(L85:L139)</f>
        <v>22812346.519999996</v>
      </c>
      <c r="M142" s="110"/>
    </row>
    <row r="143" spans="1:13" s="65" customFormat="1" ht="33" customHeight="1" x14ac:dyDescent="0.25">
      <c r="A143" s="471"/>
      <c r="B143" s="490"/>
      <c r="C143" s="491" t="s">
        <v>1463</v>
      </c>
      <c r="D143" s="571">
        <f>D17+D51+D54+D57+D60+D63+D71+D78+D93+D142</f>
        <v>50241972.390000001</v>
      </c>
      <c r="E143" s="471"/>
      <c r="F143" s="572"/>
      <c r="G143" s="571">
        <f>G71+G63+G60+G57+G51+G17+G78+G93+G142</f>
        <v>50175297.589999996</v>
      </c>
      <c r="H143" s="571">
        <f>H54+H57</f>
        <v>66674.8</v>
      </c>
      <c r="I143" s="571">
        <f>G143+H143</f>
        <v>50241972.389999993</v>
      </c>
      <c r="J143" s="573"/>
      <c r="K143" s="490"/>
      <c r="L143" s="571">
        <f>L17+L54+L51+L57+L60+L63+L71+L78+L93+L142</f>
        <v>50241972.390000001</v>
      </c>
      <c r="M143" s="525"/>
    </row>
    <row r="144" spans="1:13" ht="20.25" customHeight="1" x14ac:dyDescent="0.25">
      <c r="A144" s="574"/>
      <c r="B144" s="575"/>
      <c r="C144" s="576"/>
      <c r="D144" s="577"/>
      <c r="E144" s="577"/>
      <c r="F144" s="578"/>
      <c r="G144" s="579"/>
      <c r="H144" s="577"/>
      <c r="I144" s="577"/>
      <c r="J144" s="577"/>
      <c r="K144" s="580"/>
      <c r="L144" s="577"/>
      <c r="M144" s="581"/>
    </row>
    <row r="145" spans="1:36" ht="20.25" customHeight="1" x14ac:dyDescent="0.25">
      <c r="A145" s="582"/>
      <c r="B145" s="575"/>
      <c r="C145" s="583" t="s">
        <v>44</v>
      </c>
      <c r="D145" s="584"/>
      <c r="E145" s="584"/>
      <c r="F145" s="585"/>
      <c r="G145" s="576"/>
      <c r="H145" s="584"/>
      <c r="I145" s="583"/>
      <c r="J145" s="584"/>
      <c r="K145" s="586"/>
      <c r="L145" s="587"/>
      <c r="M145" s="588"/>
    </row>
    <row r="146" spans="1:36" ht="20.25" customHeight="1" x14ac:dyDescent="0.25">
      <c r="A146" s="589"/>
      <c r="B146" s="590" t="s">
        <v>1464</v>
      </c>
      <c r="C146" s="576"/>
      <c r="D146" s="742" t="s">
        <v>1465</v>
      </c>
      <c r="E146" s="742"/>
      <c r="F146" s="591"/>
      <c r="G146" s="592"/>
      <c r="H146" s="742"/>
      <c r="I146" s="742"/>
      <c r="J146" s="587"/>
      <c r="K146" s="743" t="s">
        <v>1466</v>
      </c>
      <c r="L146" s="743"/>
      <c r="M146" s="743"/>
    </row>
    <row r="147" spans="1:36" ht="20.25" customHeight="1" x14ac:dyDescent="0.25">
      <c r="A147" s="594"/>
      <c r="B147" s="593" t="s">
        <v>1467</v>
      </c>
      <c r="C147" s="595"/>
      <c r="D147" s="743" t="s">
        <v>1467</v>
      </c>
      <c r="E147" s="743"/>
      <c r="F147" s="591"/>
      <c r="G147" s="592"/>
      <c r="H147" s="739" t="s">
        <v>1468</v>
      </c>
      <c r="I147" s="739"/>
      <c r="J147" s="587"/>
      <c r="K147" s="739" t="s">
        <v>1469</v>
      </c>
      <c r="L147" s="739"/>
      <c r="M147" s="739"/>
    </row>
    <row r="148" spans="1:36" ht="20.25" customHeight="1" x14ac:dyDescent="0.25">
      <c r="A148" s="594"/>
      <c r="B148" s="590" t="s">
        <v>1470</v>
      </c>
      <c r="C148" s="595"/>
      <c r="D148" s="739" t="s">
        <v>1471</v>
      </c>
      <c r="E148" s="739"/>
      <c r="F148" s="591"/>
      <c r="G148" s="596"/>
      <c r="H148" s="739" t="s">
        <v>1471</v>
      </c>
      <c r="I148" s="739"/>
      <c r="J148" s="587"/>
      <c r="K148" s="739" t="s">
        <v>1472</v>
      </c>
      <c r="L148" s="739"/>
      <c r="M148" s="739"/>
    </row>
    <row r="149" spans="1:36" ht="20.25" customHeight="1" x14ac:dyDescent="0.25">
      <c r="A149" s="597"/>
      <c r="B149" s="598"/>
      <c r="C149" s="599"/>
    </row>
    <row r="150" spans="1:36" ht="20.25" customHeight="1" x14ac:dyDescent="0.25">
      <c r="A150" s="597"/>
      <c r="B150" s="600"/>
      <c r="C150" s="599"/>
      <c r="N150" s="601"/>
      <c r="O150" s="601"/>
      <c r="P150" s="601"/>
      <c r="Q150" s="601"/>
      <c r="R150" s="601"/>
      <c r="S150" s="601"/>
      <c r="T150" s="601"/>
      <c r="U150" s="601"/>
      <c r="V150" s="601"/>
      <c r="W150" s="601"/>
      <c r="X150" s="601"/>
      <c r="Y150" s="601"/>
      <c r="Z150" s="601"/>
      <c r="AA150" s="601"/>
      <c r="AB150" s="601"/>
      <c r="AC150" s="601"/>
      <c r="AD150" s="601"/>
      <c r="AE150" s="601"/>
      <c r="AF150" s="601"/>
      <c r="AG150" s="601"/>
      <c r="AH150" s="601"/>
      <c r="AI150" s="601"/>
      <c r="AJ150" s="601"/>
    </row>
    <row r="151" spans="1:36" s="601" customFormat="1" ht="20.25" customHeight="1" x14ac:dyDescent="0.25">
      <c r="A151" s="597"/>
      <c r="B151" s="598"/>
      <c r="C151" s="602"/>
      <c r="D151" s="603"/>
      <c r="E151" s="603"/>
      <c r="F151" s="604"/>
      <c r="G151" s="605"/>
      <c r="K151" s="606"/>
      <c r="M151" s="607"/>
    </row>
    <row r="152" spans="1:36" s="601" customFormat="1" ht="20.25" customHeight="1" x14ac:dyDescent="0.25">
      <c r="A152" s="597"/>
      <c r="B152" s="600"/>
      <c r="C152" s="599"/>
      <c r="D152" s="608"/>
      <c r="E152" s="609"/>
      <c r="F152" s="604"/>
      <c r="G152" s="610"/>
      <c r="K152" s="606"/>
      <c r="M152" s="607"/>
    </row>
    <row r="153" spans="1:36" s="601" customFormat="1" ht="20.25" customHeight="1" x14ac:dyDescent="0.25">
      <c r="A153" s="597"/>
      <c r="B153" s="600"/>
      <c r="C153" s="599"/>
      <c r="D153" s="611"/>
      <c r="E153" s="603"/>
      <c r="F153" s="612"/>
      <c r="G153" s="613"/>
      <c r="K153" s="606"/>
      <c r="M153" s="607"/>
    </row>
    <row r="154" spans="1:36" ht="20.25" customHeight="1" x14ac:dyDescent="0.25">
      <c r="G154" s="614"/>
    </row>
    <row r="175" spans="1:13" s="601" customFormat="1" ht="20.25" customHeight="1" x14ac:dyDescent="0.25">
      <c r="A175" s="597"/>
      <c r="B175" s="600"/>
      <c r="C175" s="599"/>
      <c r="D175" s="615"/>
      <c r="E175" s="616"/>
      <c r="F175" s="604"/>
      <c r="G175" s="616"/>
      <c r="K175" s="606"/>
      <c r="M175" s="607"/>
    </row>
    <row r="182" spans="1:36" s="601" customFormat="1" ht="20.25" customHeight="1" x14ac:dyDescent="0.25">
      <c r="A182" s="597"/>
      <c r="B182" s="598"/>
      <c r="C182" s="599"/>
      <c r="D182" s="615"/>
      <c r="E182" s="616"/>
      <c r="F182" s="604"/>
      <c r="G182" s="616"/>
      <c r="K182" s="606"/>
      <c r="M182" s="607"/>
    </row>
    <row r="183" spans="1:36" s="601" customFormat="1" ht="20.25" customHeight="1" x14ac:dyDescent="0.25">
      <c r="A183" s="597"/>
      <c r="B183" s="598"/>
      <c r="C183" s="599"/>
      <c r="D183" s="617"/>
      <c r="E183" s="618"/>
      <c r="F183" s="604"/>
      <c r="G183" s="616"/>
      <c r="K183" s="606"/>
      <c r="M183" s="607"/>
    </row>
    <row r="184" spans="1:36" s="601" customFormat="1" ht="20.25" customHeight="1" x14ac:dyDescent="0.25">
      <c r="A184" s="597"/>
      <c r="B184" s="598"/>
      <c r="C184" s="599"/>
      <c r="D184" s="599"/>
      <c r="E184" s="619"/>
      <c r="F184" s="604"/>
      <c r="G184" s="619"/>
      <c r="K184" s="606"/>
      <c r="M184" s="607"/>
    </row>
    <row r="185" spans="1:36" s="601" customFormat="1" ht="20.25" customHeight="1" x14ac:dyDescent="0.25">
      <c r="A185" s="597"/>
      <c r="B185" s="598"/>
      <c r="C185" s="599"/>
      <c r="D185" s="599"/>
      <c r="E185" s="619"/>
      <c r="F185" s="604"/>
      <c r="G185" s="619"/>
      <c r="K185" s="606"/>
      <c r="M185" s="607"/>
    </row>
    <row r="186" spans="1:36" s="601" customFormat="1" ht="20.25" customHeight="1" x14ac:dyDescent="0.25">
      <c r="A186" s="597"/>
      <c r="B186" s="600"/>
      <c r="C186" s="599"/>
      <c r="D186" s="599"/>
      <c r="E186" s="619"/>
      <c r="F186" s="604"/>
      <c r="G186" s="619"/>
      <c r="K186" s="606"/>
      <c r="M186" s="607"/>
    </row>
    <row r="187" spans="1:36" s="601" customFormat="1" ht="20.25" customHeight="1" x14ac:dyDescent="0.25">
      <c r="A187" s="597"/>
      <c r="B187" s="600"/>
      <c r="C187" s="599"/>
      <c r="D187" s="599"/>
      <c r="E187" s="619"/>
      <c r="F187" s="604"/>
      <c r="G187" s="619"/>
      <c r="K187" s="606"/>
      <c r="M187" s="607"/>
    </row>
    <row r="188" spans="1:36" s="601" customFormat="1" ht="20.25" customHeight="1" x14ac:dyDescent="0.25">
      <c r="A188" s="597"/>
      <c r="B188" s="600"/>
      <c r="C188" s="599"/>
      <c r="D188" s="617"/>
      <c r="E188" s="618"/>
      <c r="F188" s="604"/>
      <c r="G188" s="618"/>
      <c r="K188" s="606"/>
      <c r="M188" s="607"/>
    </row>
    <row r="189" spans="1:36" s="601" customFormat="1" ht="20.25" customHeight="1" x14ac:dyDescent="0.25">
      <c r="A189" s="597"/>
      <c r="B189" s="600"/>
      <c r="C189" s="599"/>
      <c r="D189" s="617"/>
      <c r="E189" s="618"/>
      <c r="F189" s="604"/>
      <c r="G189" s="616"/>
      <c r="K189" s="606"/>
      <c r="M189" s="607"/>
    </row>
    <row r="190" spans="1:36" s="601" customFormat="1" ht="20.25" customHeight="1" x14ac:dyDescent="0.25">
      <c r="A190" s="597"/>
      <c r="B190" s="600"/>
      <c r="C190" s="599"/>
      <c r="D190" s="617"/>
      <c r="E190" s="618"/>
      <c r="F190" s="604"/>
      <c r="G190" s="618"/>
      <c r="K190" s="606"/>
      <c r="M190" s="607"/>
    </row>
    <row r="191" spans="1:36" s="601" customFormat="1" ht="20.25" customHeight="1" x14ac:dyDescent="0.25">
      <c r="A191" s="199"/>
      <c r="B191" s="198"/>
      <c r="C191"/>
      <c r="D191" s="617"/>
      <c r="E191" s="618"/>
      <c r="F191" s="604"/>
      <c r="G191" s="616"/>
      <c r="K191" s="606"/>
      <c r="M191" s="607"/>
    </row>
    <row r="192" spans="1:36" s="601" customFormat="1" ht="20.25" customHeight="1" x14ac:dyDescent="0.25">
      <c r="A192" s="199"/>
      <c r="B192" s="198"/>
      <c r="C192"/>
      <c r="D192" s="617"/>
      <c r="E192" s="618"/>
      <c r="F192" s="604"/>
      <c r="G192" s="616"/>
      <c r="K192" s="606"/>
      <c r="M192" s="607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</row>
  </sheetData>
  <mergeCells count="11">
    <mergeCell ref="D148:E148"/>
    <mergeCell ref="H148:I148"/>
    <mergeCell ref="K148:M148"/>
    <mergeCell ref="A4:M4"/>
    <mergeCell ref="A5:M5"/>
    <mergeCell ref="D146:E146"/>
    <mergeCell ref="H146:I146"/>
    <mergeCell ref="K146:M146"/>
    <mergeCell ref="D147:E147"/>
    <mergeCell ref="H147:I147"/>
    <mergeCell ref="K147:M147"/>
  </mergeCells>
  <pageMargins left="0.7" right="0.7" top="0.75" bottom="0.75" header="0.3" footer="0.3"/>
  <pageSetup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113665" r:id="rId4">
          <objectPr defaultSize="0" autoPict="0" r:id="rId5">
            <anchor moveWithCells="1" sizeWithCells="1">
              <from>
                <xdr:col>4</xdr:col>
                <xdr:colOff>457200</xdr:colOff>
                <xdr:row>0</xdr:row>
                <xdr:rowOff>0</xdr:rowOff>
              </from>
              <to>
                <xdr:col>5</xdr:col>
                <xdr:colOff>838200</xdr:colOff>
                <xdr:row>3</xdr:row>
                <xdr:rowOff>0</xdr:rowOff>
              </to>
            </anchor>
          </objectPr>
        </oleObject>
      </mc:Choice>
      <mc:Fallback>
        <oleObject progId="Word.Picture.8" shapeId="11366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774"/>
    <pageSetUpPr fitToPage="1"/>
  </sheetPr>
  <dimension ref="A1:XEW217"/>
  <sheetViews>
    <sheetView zoomScale="71" zoomScaleNormal="71" workbookViewId="0">
      <selection activeCell="A10" sqref="A10:G10"/>
    </sheetView>
  </sheetViews>
  <sheetFormatPr baseColWidth="10" defaultColWidth="11.42578125" defaultRowHeight="24.95" customHeight="1" x14ac:dyDescent="0.2"/>
  <cols>
    <col min="1" max="1" width="25" style="621" customWidth="1"/>
    <col min="2" max="2" width="59.42578125" style="28" customWidth="1"/>
    <col min="3" max="3" width="19.85546875" style="47" customWidth="1"/>
    <col min="4" max="4" width="22.140625" style="47" customWidth="1"/>
    <col min="5" max="5" width="21.85546875" style="28" customWidth="1"/>
    <col min="6" max="6" width="15.7109375" style="28" customWidth="1"/>
    <col min="7" max="7" width="26.7109375" style="61" customWidth="1"/>
    <col min="8" max="8" width="23.5703125" style="28" customWidth="1"/>
    <col min="9" max="16384" width="11.42578125" style="28"/>
  </cols>
  <sheetData>
    <row r="1" spans="1:1022 1025:2048 2051:3070 3073:4095 4098:6143 6146:7168 7171:8190 8193:9216 9219:10238 10241:11263 11266:13311 13314:14336 14339:15358 15361:16377" ht="22.5" customHeight="1" x14ac:dyDescent="0.2">
      <c r="B1" s="102"/>
    </row>
    <row r="2" spans="1:1022 1025:2048 2051:3070 3073:4095 4098:6143 6146:7168 7171:8190 8193:9216 9219:10238 10241:11263 11266:13311 13314:14336 14339:15358 15361:16377" ht="22.5" customHeight="1" x14ac:dyDescent="0.2">
      <c r="B2" s="102"/>
    </row>
    <row r="3" spans="1:1022 1025:2048 2051:3070 3073:4095 4098:6143 6146:7168 7171:8190 8193:9216 9219:10238 10241:11263 11266:13311 13314:14336 14339:15358 15361:16377" ht="22.5" customHeight="1" x14ac:dyDescent="0.2">
      <c r="B3" s="102"/>
    </row>
    <row r="4" spans="1:1022 1025:2048 2051:3070 3073:4095 4098:6143 6146:7168 7171:8190 8193:9216 9219:10238 10241:11263 11266:13311 13314:14336 14339:15358 15361:16377" ht="28.5" customHeight="1" x14ac:dyDescent="0.2">
      <c r="A4" s="693" t="s">
        <v>9</v>
      </c>
      <c r="B4" s="693"/>
      <c r="C4" s="693"/>
      <c r="D4" s="693"/>
      <c r="E4" s="693"/>
      <c r="F4" s="693"/>
      <c r="G4" s="693"/>
    </row>
    <row r="5" spans="1:1022 1025:2048 2051:3070 3073:4095 4098:6143 6146:7168 7171:8190 8193:9216 9219:10238 10241:11263 11266:13311 13314:14336 14339:15358 15361:16377" ht="21" customHeight="1" x14ac:dyDescent="0.2">
      <c r="A5" s="693" t="s">
        <v>10</v>
      </c>
      <c r="B5" s="693"/>
      <c r="C5" s="693"/>
      <c r="D5" s="693"/>
      <c r="E5" s="693"/>
      <c r="F5" s="693"/>
      <c r="G5" s="693"/>
    </row>
    <row r="6" spans="1:1022 1025:2048 2051:3070 3073:4095 4098:6143 6146:7168 7171:8190 8193:9216 9219:10238 10241:11263 11266:13311 13314:14336 14339:15358 15361:16377" ht="18" customHeight="1" x14ac:dyDescent="0.2">
      <c r="A6" s="694" t="s">
        <v>11</v>
      </c>
      <c r="B6" s="694"/>
      <c r="C6" s="694"/>
      <c r="D6" s="694"/>
      <c r="E6" s="694"/>
      <c r="F6" s="694"/>
      <c r="G6" s="694"/>
    </row>
    <row r="7" spans="1:1022 1025:2048 2051:3070 3073:4095 4098:6143 6146:7168 7171:8190 8193:9216 9219:10238 10241:11263 11266:13311 13314:14336 14339:15358 15361:16377" ht="18" customHeight="1" x14ac:dyDescent="0.2">
      <c r="A7" s="693" t="s">
        <v>12</v>
      </c>
      <c r="B7" s="693"/>
      <c r="C7" s="693"/>
      <c r="D7" s="693"/>
      <c r="E7" s="693"/>
      <c r="F7" s="693"/>
      <c r="G7" s="693"/>
    </row>
    <row r="8" spans="1:1022 1025:2048 2051:3070 3073:4095 4098:6143 6146:7168 7171:8190 8193:9216 9219:10238 10241:11263 11266:13311 13314:14336 14339:15358 15361:16377" ht="18" customHeight="1" x14ac:dyDescent="0.2">
      <c r="A8" s="693" t="s">
        <v>251</v>
      </c>
      <c r="B8" s="693"/>
      <c r="C8" s="693"/>
      <c r="D8" s="693"/>
      <c r="E8" s="693"/>
      <c r="F8" s="693"/>
      <c r="G8" s="693"/>
    </row>
    <row r="9" spans="1:1022 1025:2048 2051:3070 3073:4095 4098:6143 6146:7168 7171:8190 8193:9216 9219:10238 10241:11263 11266:13311 13314:14336 14339:15358 15361:16377" ht="18" customHeight="1" x14ac:dyDescent="0.2">
      <c r="A9" s="693" t="s">
        <v>1216</v>
      </c>
      <c r="B9" s="693"/>
      <c r="C9" s="693"/>
      <c r="D9" s="693"/>
      <c r="E9" s="693"/>
      <c r="F9" s="693"/>
      <c r="G9" s="693"/>
    </row>
    <row r="10" spans="1:1022 1025:2048 2051:3070 3073:4095 4098:6143 6146:7168 7171:8190 8193:9216 9219:10238 10241:11263 11266:13311 13314:14336 14339:15358 15361:16377" ht="18" customHeight="1" x14ac:dyDescent="0.2">
      <c r="A10" s="693" t="s">
        <v>16</v>
      </c>
      <c r="B10" s="693"/>
      <c r="C10" s="693"/>
      <c r="D10" s="693"/>
      <c r="E10" s="693"/>
      <c r="F10" s="693"/>
      <c r="G10" s="693"/>
    </row>
    <row r="11" spans="1:1022 1025:2048 2051:3070 3073:4095 4098:6143 6146:7168 7171:8190 8193:9216 9219:10238 10241:11263 11266:13311 13314:14336 14339:15358 15361:16377" ht="30" customHeight="1" x14ac:dyDescent="0.2">
      <c r="A11" s="239"/>
      <c r="B11" s="624"/>
      <c r="C11" s="38"/>
      <c r="D11" s="655"/>
      <c r="E11" s="61"/>
      <c r="F11" s="655"/>
      <c r="G11" s="655"/>
    </row>
    <row r="12" spans="1:1022 1025:2048 2051:3070 3073:4095 4098:6143 6146:7168 7171:8190 8193:9216 9219:10238 10241:11263 11266:13311 13314:14336 14339:15358 15361:16377" ht="27" customHeight="1" x14ac:dyDescent="0.2">
      <c r="A12" s="239"/>
      <c r="B12" s="103"/>
      <c r="C12" s="143"/>
      <c r="D12" s="61"/>
      <c r="E12" s="656"/>
      <c r="F12" s="655"/>
    </row>
    <row r="13" spans="1:1022 1025:2048 2051:3070 3073:4095 4098:6143 6146:7168 7171:8190 8193:9216 9219:10238 10241:11263 11266:13311 13314:14336 14339:15358 15361:16377" ht="64.5" customHeight="1" x14ac:dyDescent="0.2">
      <c r="A13" s="101" t="s">
        <v>14</v>
      </c>
      <c r="B13" s="101" t="s">
        <v>17</v>
      </c>
      <c r="C13" s="161" t="s">
        <v>23</v>
      </c>
      <c r="D13" s="657" t="s">
        <v>45</v>
      </c>
      <c r="E13" s="658" t="s">
        <v>18</v>
      </c>
      <c r="F13" s="659" t="s">
        <v>408</v>
      </c>
      <c r="G13" s="660" t="s">
        <v>19</v>
      </c>
    </row>
    <row r="14" spans="1:1022 1025:2048 2051:3070 3073:4095 4098:6143 6146:7168 7171:8190 8193:9216 9219:10238 10241:11263 11266:13311 13314:14336 14339:15358 15361:16377" s="58" customFormat="1" ht="39" customHeight="1" x14ac:dyDescent="0.25">
      <c r="A14" s="625" t="s">
        <v>128</v>
      </c>
      <c r="B14" s="104" t="s">
        <v>129</v>
      </c>
      <c r="C14" s="77">
        <f>C15+C34+C76+C133+C120+C142</f>
        <v>4638711.7850000001</v>
      </c>
      <c r="D14" s="661">
        <f>D15+D34+D76+D133+D120</f>
        <v>572124.89000000013</v>
      </c>
      <c r="E14" s="661">
        <f>E15+E34+E76+E120+E133+E142</f>
        <v>51460499.640000008</v>
      </c>
      <c r="F14" s="661">
        <v>0</v>
      </c>
      <c r="G14" s="661">
        <f>G15+G34+G76+G120+G142</f>
        <v>56671336.315000005</v>
      </c>
    </row>
    <row r="15" spans="1:1022 1025:2048 2051:3070 3073:4095 4098:6143 6146:7168 7171:8190 8193:9216 9219:10238 10241:11263 11266:13311 13314:14336 14339:15358 15361:16377" s="45" customFormat="1" ht="35.25" customHeight="1" x14ac:dyDescent="0.25">
      <c r="A15" s="626" t="s">
        <v>130</v>
      </c>
      <c r="B15" s="105" t="s">
        <v>131</v>
      </c>
      <c r="C15" s="78">
        <f>C16+C23+C30</f>
        <v>4268409.3849999998</v>
      </c>
      <c r="D15" s="78">
        <f>D16+D23+D30</f>
        <v>562316.54</v>
      </c>
      <c r="E15" s="78">
        <f>E16+E23+E30+E25</f>
        <v>34995112.079999998</v>
      </c>
      <c r="F15" s="78">
        <f>+F16+F23+F30+F25+F28</f>
        <v>0</v>
      </c>
      <c r="G15" s="78">
        <f>G16+G23+G30+G25</f>
        <v>39825838.005000003</v>
      </c>
      <c r="J15" s="627"/>
      <c r="K15" s="628"/>
      <c r="N15" s="629"/>
      <c r="Q15" s="627"/>
      <c r="R15" s="628"/>
      <c r="U15" s="629"/>
      <c r="X15" s="627"/>
      <c r="Y15" s="628"/>
      <c r="AB15" s="629"/>
      <c r="AE15" s="627"/>
      <c r="AF15" s="628"/>
      <c r="AI15" s="629"/>
      <c r="AL15" s="627"/>
      <c r="AM15" s="628"/>
      <c r="AP15" s="629"/>
      <c r="AS15" s="627"/>
      <c r="AT15" s="628"/>
      <c r="AW15" s="629"/>
      <c r="AZ15" s="627"/>
      <c r="BA15" s="628"/>
      <c r="BD15" s="629"/>
      <c r="BG15" s="627"/>
      <c r="BH15" s="628"/>
      <c r="BK15" s="629"/>
      <c r="BN15" s="627"/>
      <c r="BO15" s="628"/>
      <c r="BR15" s="629"/>
      <c r="BU15" s="627"/>
      <c r="BV15" s="628"/>
      <c r="BY15" s="629"/>
      <c r="CB15" s="627"/>
      <c r="CC15" s="628"/>
      <c r="CF15" s="629"/>
      <c r="CI15" s="627"/>
      <c r="CJ15" s="628"/>
      <c r="CM15" s="629"/>
      <c r="CP15" s="627"/>
      <c r="CQ15" s="628"/>
      <c r="CT15" s="629"/>
      <c r="CW15" s="627"/>
      <c r="CX15" s="628"/>
      <c r="DA15" s="629"/>
      <c r="DD15" s="627"/>
      <c r="DE15" s="628"/>
      <c r="DH15" s="629"/>
      <c r="DK15" s="627"/>
      <c r="DL15" s="628"/>
      <c r="DO15" s="629"/>
      <c r="DR15" s="627"/>
      <c r="DS15" s="628"/>
      <c r="DV15" s="629"/>
      <c r="DY15" s="627"/>
      <c r="DZ15" s="628"/>
      <c r="EC15" s="629"/>
      <c r="EF15" s="627"/>
      <c r="EG15" s="628"/>
      <c r="EJ15" s="629"/>
      <c r="EM15" s="627"/>
      <c r="EN15" s="628"/>
      <c r="EQ15" s="629"/>
      <c r="ET15" s="627"/>
      <c r="EU15" s="628"/>
      <c r="EX15" s="629"/>
      <c r="FA15" s="627"/>
      <c r="FB15" s="628"/>
      <c r="FE15" s="629"/>
      <c r="FH15" s="627"/>
      <c r="FI15" s="628"/>
      <c r="FL15" s="629"/>
      <c r="FO15" s="627"/>
      <c r="FP15" s="628"/>
      <c r="FS15" s="629"/>
      <c r="FV15" s="627"/>
      <c r="FW15" s="628"/>
      <c r="FZ15" s="629"/>
      <c r="GC15" s="627"/>
      <c r="GD15" s="628"/>
      <c r="GG15" s="629"/>
      <c r="GJ15" s="627"/>
      <c r="GK15" s="628"/>
      <c r="GN15" s="629"/>
      <c r="GQ15" s="627"/>
      <c r="GR15" s="628"/>
      <c r="GU15" s="629"/>
      <c r="GX15" s="627"/>
      <c r="GY15" s="628"/>
      <c r="HB15" s="629"/>
      <c r="HE15" s="627"/>
      <c r="HF15" s="628"/>
      <c r="HI15" s="629"/>
      <c r="HL15" s="627"/>
      <c r="HM15" s="628"/>
      <c r="HP15" s="629"/>
      <c r="HS15" s="627"/>
      <c r="HT15" s="628"/>
      <c r="HW15" s="629"/>
      <c r="HZ15" s="627"/>
      <c r="IA15" s="628"/>
      <c r="ID15" s="629"/>
      <c r="IG15" s="627"/>
      <c r="IH15" s="628"/>
      <c r="IK15" s="629"/>
      <c r="IN15" s="627"/>
      <c r="IO15" s="628"/>
      <c r="IR15" s="629"/>
      <c r="IU15" s="627"/>
      <c r="IV15" s="628"/>
      <c r="IY15" s="629"/>
      <c r="JB15" s="627"/>
      <c r="JC15" s="628"/>
      <c r="JF15" s="629"/>
      <c r="JI15" s="627"/>
      <c r="JJ15" s="628"/>
      <c r="JM15" s="629"/>
      <c r="JP15" s="627"/>
      <c r="JQ15" s="628"/>
      <c r="JT15" s="629"/>
      <c r="JW15" s="627"/>
      <c r="JX15" s="628"/>
      <c r="KA15" s="629"/>
      <c r="KD15" s="627"/>
      <c r="KE15" s="628"/>
      <c r="KH15" s="629"/>
      <c r="KK15" s="627"/>
      <c r="KL15" s="628"/>
      <c r="KO15" s="629"/>
      <c r="KR15" s="627"/>
      <c r="KS15" s="628"/>
      <c r="KV15" s="629"/>
      <c r="KY15" s="627"/>
      <c r="KZ15" s="628"/>
      <c r="LC15" s="629"/>
      <c r="LF15" s="627"/>
      <c r="LG15" s="628"/>
      <c r="LJ15" s="629"/>
      <c r="LM15" s="627"/>
      <c r="LN15" s="628"/>
      <c r="LQ15" s="629"/>
      <c r="LT15" s="627"/>
      <c r="LU15" s="628"/>
      <c r="LX15" s="629"/>
      <c r="MA15" s="627"/>
      <c r="MB15" s="628"/>
      <c r="ME15" s="629"/>
      <c r="MH15" s="627"/>
      <c r="MI15" s="628"/>
      <c r="ML15" s="629"/>
      <c r="MO15" s="627"/>
      <c r="MP15" s="628"/>
      <c r="MS15" s="629"/>
      <c r="MV15" s="627"/>
      <c r="MW15" s="628"/>
      <c r="MZ15" s="629"/>
      <c r="NC15" s="627"/>
      <c r="ND15" s="628"/>
      <c r="NG15" s="629"/>
      <c r="NJ15" s="627"/>
      <c r="NK15" s="628"/>
      <c r="NN15" s="629"/>
      <c r="NQ15" s="627"/>
      <c r="NR15" s="628"/>
      <c r="NU15" s="629"/>
      <c r="NX15" s="627"/>
      <c r="NY15" s="628"/>
      <c r="OB15" s="629"/>
      <c r="OE15" s="627"/>
      <c r="OF15" s="628"/>
      <c r="OI15" s="629"/>
      <c r="OL15" s="627"/>
      <c r="OM15" s="628"/>
      <c r="OP15" s="629"/>
      <c r="OS15" s="627"/>
      <c r="OT15" s="628"/>
      <c r="OW15" s="629"/>
      <c r="OZ15" s="627"/>
      <c r="PA15" s="628"/>
      <c r="PD15" s="629"/>
      <c r="PG15" s="627"/>
      <c r="PH15" s="628"/>
      <c r="PK15" s="629"/>
      <c r="PN15" s="627"/>
      <c r="PO15" s="628"/>
      <c r="PR15" s="629"/>
      <c r="PU15" s="627"/>
      <c r="PV15" s="628"/>
      <c r="PY15" s="629"/>
      <c r="QB15" s="627"/>
      <c r="QC15" s="628"/>
      <c r="QF15" s="629"/>
      <c r="QI15" s="627"/>
      <c r="QJ15" s="628"/>
      <c r="QM15" s="629"/>
      <c r="QP15" s="627"/>
      <c r="QQ15" s="628"/>
      <c r="QT15" s="629"/>
      <c r="QW15" s="627"/>
      <c r="QX15" s="628"/>
      <c r="RA15" s="629"/>
      <c r="RD15" s="627"/>
      <c r="RE15" s="628"/>
      <c r="RH15" s="629"/>
      <c r="RK15" s="627"/>
      <c r="RL15" s="628"/>
      <c r="RO15" s="629"/>
      <c r="RR15" s="627"/>
      <c r="RS15" s="628"/>
      <c r="RV15" s="629"/>
      <c r="RY15" s="627"/>
      <c r="RZ15" s="628"/>
      <c r="SC15" s="629"/>
      <c r="SF15" s="627"/>
      <c r="SG15" s="628"/>
      <c r="SJ15" s="629"/>
      <c r="SM15" s="627"/>
      <c r="SN15" s="628"/>
      <c r="SQ15" s="629"/>
      <c r="ST15" s="627"/>
      <c r="SU15" s="628"/>
      <c r="SX15" s="629"/>
      <c r="TA15" s="627"/>
      <c r="TB15" s="628"/>
      <c r="TE15" s="629"/>
      <c r="TH15" s="627"/>
      <c r="TI15" s="628"/>
      <c r="TL15" s="629"/>
      <c r="TO15" s="627"/>
      <c r="TP15" s="628"/>
      <c r="TS15" s="629"/>
      <c r="TV15" s="627"/>
      <c r="TW15" s="628"/>
      <c r="TZ15" s="629"/>
      <c r="UC15" s="627"/>
      <c r="UD15" s="628"/>
      <c r="UG15" s="629"/>
      <c r="UJ15" s="627"/>
      <c r="UK15" s="628"/>
      <c r="UN15" s="629"/>
      <c r="UQ15" s="627"/>
      <c r="UR15" s="628"/>
      <c r="UU15" s="629"/>
      <c r="UX15" s="627"/>
      <c r="UY15" s="628"/>
      <c r="VB15" s="629"/>
      <c r="VE15" s="627"/>
      <c r="VF15" s="628"/>
      <c r="VI15" s="629"/>
      <c r="VL15" s="627"/>
      <c r="VM15" s="628"/>
      <c r="VP15" s="629"/>
      <c r="VS15" s="627"/>
      <c r="VT15" s="628"/>
      <c r="VW15" s="629"/>
      <c r="VZ15" s="627"/>
      <c r="WA15" s="628"/>
      <c r="WD15" s="629"/>
      <c r="WG15" s="627"/>
      <c r="WH15" s="628"/>
      <c r="WK15" s="629"/>
      <c r="WN15" s="627"/>
      <c r="WO15" s="628"/>
      <c r="WR15" s="629"/>
      <c r="WU15" s="627"/>
      <c r="WV15" s="628"/>
      <c r="WY15" s="629"/>
      <c r="XB15" s="627"/>
      <c r="XC15" s="628"/>
      <c r="XF15" s="629"/>
      <c r="XI15" s="627"/>
      <c r="XJ15" s="628"/>
      <c r="XM15" s="629"/>
      <c r="XP15" s="627"/>
      <c r="XQ15" s="628"/>
      <c r="XT15" s="629"/>
      <c r="XW15" s="627"/>
      <c r="XX15" s="628"/>
      <c r="YA15" s="629"/>
      <c r="YD15" s="627"/>
      <c r="YE15" s="628"/>
      <c r="YH15" s="629"/>
      <c r="YK15" s="627"/>
      <c r="YL15" s="628"/>
      <c r="YO15" s="629"/>
      <c r="YR15" s="627"/>
      <c r="YS15" s="628"/>
      <c r="YV15" s="629"/>
      <c r="YY15" s="627"/>
      <c r="YZ15" s="628"/>
      <c r="ZC15" s="629"/>
      <c r="ZF15" s="627"/>
      <c r="ZG15" s="628"/>
      <c r="ZJ15" s="629"/>
      <c r="ZM15" s="627"/>
      <c r="ZN15" s="628"/>
      <c r="ZQ15" s="629"/>
      <c r="ZT15" s="627"/>
      <c r="ZU15" s="628"/>
      <c r="ZX15" s="629"/>
      <c r="AAA15" s="627"/>
      <c r="AAB15" s="628"/>
      <c r="AAE15" s="629"/>
      <c r="AAH15" s="627"/>
      <c r="AAI15" s="628"/>
      <c r="AAL15" s="629"/>
      <c r="AAO15" s="627"/>
      <c r="AAP15" s="628"/>
      <c r="AAS15" s="629"/>
      <c r="AAV15" s="627"/>
      <c r="AAW15" s="628"/>
      <c r="AAZ15" s="629"/>
      <c r="ABC15" s="627"/>
      <c r="ABD15" s="628"/>
      <c r="ABG15" s="629"/>
      <c r="ABJ15" s="627"/>
      <c r="ABK15" s="628"/>
      <c r="ABN15" s="629"/>
      <c r="ABQ15" s="627"/>
      <c r="ABR15" s="628"/>
      <c r="ABU15" s="629"/>
      <c r="ABX15" s="627"/>
      <c r="ABY15" s="628"/>
      <c r="ACB15" s="629"/>
      <c r="ACE15" s="627"/>
      <c r="ACF15" s="628"/>
      <c r="ACI15" s="629"/>
      <c r="ACL15" s="627"/>
      <c r="ACM15" s="628"/>
      <c r="ACP15" s="629"/>
      <c r="ACS15" s="627"/>
      <c r="ACT15" s="628"/>
      <c r="ACW15" s="629"/>
      <c r="ACZ15" s="627"/>
      <c r="ADA15" s="628"/>
      <c r="ADD15" s="629"/>
      <c r="ADG15" s="627"/>
      <c r="ADH15" s="628"/>
      <c r="ADK15" s="629"/>
      <c r="ADN15" s="627"/>
      <c r="ADO15" s="628"/>
      <c r="ADR15" s="629"/>
      <c r="ADU15" s="627"/>
      <c r="ADV15" s="628"/>
      <c r="ADY15" s="629"/>
      <c r="AEB15" s="627"/>
      <c r="AEC15" s="628"/>
      <c r="AEF15" s="629"/>
      <c r="AEI15" s="627"/>
      <c r="AEJ15" s="628"/>
      <c r="AEM15" s="629"/>
      <c r="AEP15" s="627"/>
      <c r="AEQ15" s="628"/>
      <c r="AET15" s="629"/>
      <c r="AEW15" s="627"/>
      <c r="AEX15" s="628"/>
      <c r="AFA15" s="629"/>
      <c r="AFD15" s="627"/>
      <c r="AFE15" s="628"/>
      <c r="AFH15" s="629"/>
      <c r="AFK15" s="627"/>
      <c r="AFL15" s="628"/>
      <c r="AFO15" s="629"/>
      <c r="AFR15" s="627"/>
      <c r="AFS15" s="628"/>
      <c r="AFV15" s="629"/>
      <c r="AFY15" s="627"/>
      <c r="AFZ15" s="628"/>
      <c r="AGC15" s="629"/>
      <c r="AGF15" s="627"/>
      <c r="AGG15" s="628"/>
      <c r="AGJ15" s="629"/>
      <c r="AGM15" s="627"/>
      <c r="AGN15" s="628"/>
      <c r="AGQ15" s="629"/>
      <c r="AGT15" s="627"/>
      <c r="AGU15" s="628"/>
      <c r="AGX15" s="629"/>
      <c r="AHA15" s="627"/>
      <c r="AHB15" s="628"/>
      <c r="AHE15" s="629"/>
      <c r="AHH15" s="627"/>
      <c r="AHI15" s="628"/>
      <c r="AHL15" s="629"/>
      <c r="AHO15" s="627"/>
      <c r="AHP15" s="628"/>
      <c r="AHS15" s="629"/>
      <c r="AHV15" s="627"/>
      <c r="AHW15" s="628"/>
      <c r="AHZ15" s="629"/>
      <c r="AIC15" s="627"/>
      <c r="AID15" s="628"/>
      <c r="AIG15" s="629"/>
      <c r="AIJ15" s="627"/>
      <c r="AIK15" s="628"/>
      <c r="AIN15" s="629"/>
      <c r="AIQ15" s="627"/>
      <c r="AIR15" s="628"/>
      <c r="AIU15" s="629"/>
      <c r="AIX15" s="627"/>
      <c r="AIY15" s="628"/>
      <c r="AJB15" s="629"/>
      <c r="AJE15" s="627"/>
      <c r="AJF15" s="628"/>
      <c r="AJI15" s="629"/>
      <c r="AJL15" s="627"/>
      <c r="AJM15" s="628"/>
      <c r="AJP15" s="629"/>
      <c r="AJS15" s="627"/>
      <c r="AJT15" s="628"/>
      <c r="AJW15" s="629"/>
      <c r="AJZ15" s="627"/>
      <c r="AKA15" s="628"/>
      <c r="AKD15" s="629"/>
      <c r="AKG15" s="627"/>
      <c r="AKH15" s="628"/>
      <c r="AKK15" s="629"/>
      <c r="AKN15" s="627"/>
      <c r="AKO15" s="628"/>
      <c r="AKR15" s="629"/>
      <c r="AKU15" s="627"/>
      <c r="AKV15" s="628"/>
      <c r="AKY15" s="629"/>
      <c r="ALB15" s="627"/>
      <c r="ALC15" s="628"/>
      <c r="ALF15" s="629"/>
      <c r="ALI15" s="627"/>
      <c r="ALJ15" s="628"/>
      <c r="ALM15" s="629"/>
      <c r="ALP15" s="627"/>
      <c r="ALQ15" s="628"/>
      <c r="ALT15" s="629"/>
      <c r="ALW15" s="627"/>
      <c r="ALX15" s="628"/>
      <c r="AMA15" s="629"/>
      <c r="AMD15" s="627"/>
      <c r="AME15" s="628"/>
      <c r="AMH15" s="629"/>
      <c r="AMK15" s="627"/>
      <c r="AML15" s="628"/>
      <c r="AMO15" s="629"/>
      <c r="AMR15" s="627"/>
      <c r="AMS15" s="628"/>
      <c r="AMV15" s="629"/>
      <c r="AMY15" s="627"/>
      <c r="AMZ15" s="628"/>
      <c r="ANC15" s="629"/>
      <c r="ANF15" s="627"/>
      <c r="ANG15" s="628"/>
      <c r="ANJ15" s="629"/>
      <c r="ANM15" s="627"/>
      <c r="ANN15" s="628"/>
      <c r="ANQ15" s="629"/>
      <c r="ANT15" s="627"/>
      <c r="ANU15" s="628"/>
      <c r="ANX15" s="629"/>
      <c r="AOA15" s="627"/>
      <c r="AOB15" s="628"/>
      <c r="AOE15" s="629"/>
      <c r="AOH15" s="627"/>
      <c r="AOI15" s="628"/>
      <c r="AOL15" s="629"/>
      <c r="AOO15" s="627"/>
      <c r="AOP15" s="628"/>
      <c r="AOS15" s="629"/>
      <c r="AOV15" s="627"/>
      <c r="AOW15" s="628"/>
      <c r="AOZ15" s="629"/>
      <c r="APC15" s="627"/>
      <c r="APD15" s="628"/>
      <c r="APG15" s="629"/>
      <c r="APJ15" s="627"/>
      <c r="APK15" s="628"/>
      <c r="APN15" s="629"/>
      <c r="APQ15" s="627"/>
      <c r="APR15" s="628"/>
      <c r="APU15" s="629"/>
      <c r="APX15" s="627"/>
      <c r="APY15" s="628"/>
      <c r="AQB15" s="629"/>
      <c r="AQE15" s="627"/>
      <c r="AQF15" s="628"/>
      <c r="AQI15" s="629"/>
      <c r="AQL15" s="627"/>
      <c r="AQM15" s="628"/>
      <c r="AQP15" s="629"/>
      <c r="AQS15" s="627"/>
      <c r="AQT15" s="628"/>
      <c r="AQW15" s="629"/>
      <c r="AQZ15" s="627"/>
      <c r="ARA15" s="628"/>
      <c r="ARD15" s="629"/>
      <c r="ARG15" s="627"/>
      <c r="ARH15" s="628"/>
      <c r="ARK15" s="629"/>
      <c r="ARN15" s="627"/>
      <c r="ARO15" s="628"/>
      <c r="ARR15" s="629"/>
      <c r="ARU15" s="627"/>
      <c r="ARV15" s="628"/>
      <c r="ARY15" s="629"/>
      <c r="ASB15" s="627"/>
      <c r="ASC15" s="628"/>
      <c r="ASF15" s="629"/>
      <c r="ASI15" s="627"/>
      <c r="ASJ15" s="628"/>
      <c r="ASM15" s="629"/>
      <c r="ASP15" s="627"/>
      <c r="ASQ15" s="628"/>
      <c r="AST15" s="629"/>
      <c r="ASW15" s="627"/>
      <c r="ASX15" s="628"/>
      <c r="ATA15" s="629"/>
      <c r="ATD15" s="627"/>
      <c r="ATE15" s="628"/>
      <c r="ATH15" s="629"/>
      <c r="ATK15" s="627"/>
      <c r="ATL15" s="628"/>
      <c r="ATO15" s="629"/>
      <c r="ATR15" s="627"/>
      <c r="ATS15" s="628"/>
      <c r="ATV15" s="629"/>
      <c r="ATY15" s="627"/>
      <c r="ATZ15" s="628"/>
      <c r="AUC15" s="629"/>
      <c r="AUF15" s="627"/>
      <c r="AUG15" s="628"/>
      <c r="AUJ15" s="629"/>
      <c r="AUM15" s="627"/>
      <c r="AUN15" s="628"/>
      <c r="AUQ15" s="629"/>
      <c r="AUT15" s="627"/>
      <c r="AUU15" s="628"/>
      <c r="AUX15" s="629"/>
      <c r="AVA15" s="627"/>
      <c r="AVB15" s="628"/>
      <c r="AVE15" s="629"/>
      <c r="AVH15" s="627"/>
      <c r="AVI15" s="628"/>
      <c r="AVL15" s="629"/>
      <c r="AVO15" s="627"/>
      <c r="AVP15" s="628"/>
      <c r="AVS15" s="629"/>
      <c r="AVV15" s="627"/>
      <c r="AVW15" s="628"/>
      <c r="AVZ15" s="629"/>
      <c r="AWC15" s="627"/>
      <c r="AWD15" s="628"/>
      <c r="AWG15" s="629"/>
      <c r="AWJ15" s="627"/>
      <c r="AWK15" s="628"/>
      <c r="AWN15" s="629"/>
      <c r="AWQ15" s="627"/>
      <c r="AWR15" s="628"/>
      <c r="AWU15" s="629"/>
      <c r="AWX15" s="627"/>
      <c r="AWY15" s="628"/>
      <c r="AXB15" s="629"/>
      <c r="AXE15" s="627"/>
      <c r="AXF15" s="628"/>
      <c r="AXI15" s="629"/>
      <c r="AXL15" s="627"/>
      <c r="AXM15" s="628"/>
      <c r="AXP15" s="629"/>
      <c r="AXS15" s="627"/>
      <c r="AXT15" s="628"/>
      <c r="AXW15" s="629"/>
      <c r="AXZ15" s="627"/>
      <c r="AYA15" s="628"/>
      <c r="AYD15" s="629"/>
      <c r="AYG15" s="627"/>
      <c r="AYH15" s="628"/>
      <c r="AYK15" s="629"/>
      <c r="AYN15" s="627"/>
      <c r="AYO15" s="628"/>
      <c r="AYR15" s="629"/>
      <c r="AYU15" s="627"/>
      <c r="AYV15" s="628"/>
      <c r="AYY15" s="629"/>
      <c r="AZB15" s="627"/>
      <c r="AZC15" s="628"/>
      <c r="AZF15" s="629"/>
      <c r="AZI15" s="627"/>
      <c r="AZJ15" s="628"/>
      <c r="AZM15" s="629"/>
      <c r="AZP15" s="627"/>
      <c r="AZQ15" s="628"/>
      <c r="AZT15" s="629"/>
      <c r="AZW15" s="627"/>
      <c r="AZX15" s="628"/>
      <c r="BAA15" s="629"/>
      <c r="BAD15" s="627"/>
      <c r="BAE15" s="628"/>
      <c r="BAH15" s="629"/>
      <c r="BAK15" s="627"/>
      <c r="BAL15" s="628"/>
      <c r="BAO15" s="629"/>
      <c r="BAR15" s="627"/>
      <c r="BAS15" s="628"/>
      <c r="BAV15" s="629"/>
      <c r="BAY15" s="627"/>
      <c r="BAZ15" s="628"/>
      <c r="BBC15" s="629"/>
      <c r="BBF15" s="627"/>
      <c r="BBG15" s="628"/>
      <c r="BBJ15" s="629"/>
      <c r="BBM15" s="627"/>
      <c r="BBN15" s="628"/>
      <c r="BBQ15" s="629"/>
      <c r="BBT15" s="627"/>
      <c r="BBU15" s="628"/>
      <c r="BBX15" s="629"/>
      <c r="BCA15" s="627"/>
      <c r="BCB15" s="628"/>
      <c r="BCE15" s="629"/>
      <c r="BCH15" s="627"/>
      <c r="BCI15" s="628"/>
      <c r="BCL15" s="629"/>
      <c r="BCO15" s="627"/>
      <c r="BCP15" s="628"/>
      <c r="BCS15" s="629"/>
      <c r="BCV15" s="627"/>
      <c r="BCW15" s="628"/>
      <c r="BCZ15" s="629"/>
      <c r="BDC15" s="627"/>
      <c r="BDD15" s="628"/>
      <c r="BDG15" s="629"/>
      <c r="BDJ15" s="627"/>
      <c r="BDK15" s="628"/>
      <c r="BDN15" s="629"/>
      <c r="BDQ15" s="627"/>
      <c r="BDR15" s="628"/>
      <c r="BDU15" s="629"/>
      <c r="BDX15" s="627"/>
      <c r="BDY15" s="628"/>
      <c r="BEB15" s="629"/>
      <c r="BEE15" s="627"/>
      <c r="BEF15" s="628"/>
      <c r="BEI15" s="629"/>
      <c r="BEL15" s="627"/>
      <c r="BEM15" s="628"/>
      <c r="BEP15" s="629"/>
      <c r="BES15" s="627"/>
      <c r="BET15" s="628"/>
      <c r="BEW15" s="629"/>
      <c r="BEZ15" s="627"/>
      <c r="BFA15" s="628"/>
      <c r="BFD15" s="629"/>
      <c r="BFG15" s="627"/>
      <c r="BFH15" s="628"/>
      <c r="BFK15" s="629"/>
      <c r="BFN15" s="627"/>
      <c r="BFO15" s="628"/>
      <c r="BFR15" s="629"/>
      <c r="BFU15" s="627"/>
      <c r="BFV15" s="628"/>
      <c r="BFY15" s="629"/>
      <c r="BGB15" s="627"/>
      <c r="BGC15" s="628"/>
      <c r="BGF15" s="629"/>
      <c r="BGI15" s="627"/>
      <c r="BGJ15" s="628"/>
      <c r="BGM15" s="629"/>
      <c r="BGP15" s="627"/>
      <c r="BGQ15" s="628"/>
      <c r="BGT15" s="629"/>
      <c r="BGW15" s="627"/>
      <c r="BGX15" s="628"/>
      <c r="BHA15" s="629"/>
      <c r="BHD15" s="627"/>
      <c r="BHE15" s="628"/>
      <c r="BHH15" s="629"/>
      <c r="BHK15" s="627"/>
      <c r="BHL15" s="628"/>
      <c r="BHO15" s="629"/>
      <c r="BHR15" s="627"/>
      <c r="BHS15" s="628"/>
      <c r="BHV15" s="629"/>
      <c r="BHY15" s="627"/>
      <c r="BHZ15" s="628"/>
      <c r="BIC15" s="629"/>
      <c r="BIF15" s="627"/>
      <c r="BIG15" s="628"/>
      <c r="BIJ15" s="629"/>
      <c r="BIM15" s="627"/>
      <c r="BIN15" s="628"/>
      <c r="BIQ15" s="629"/>
      <c r="BIT15" s="627"/>
      <c r="BIU15" s="628"/>
      <c r="BIX15" s="629"/>
      <c r="BJA15" s="627"/>
      <c r="BJB15" s="628"/>
      <c r="BJE15" s="629"/>
      <c r="BJH15" s="627"/>
      <c r="BJI15" s="628"/>
      <c r="BJL15" s="629"/>
      <c r="BJO15" s="627"/>
      <c r="BJP15" s="628"/>
      <c r="BJS15" s="629"/>
      <c r="BJV15" s="627"/>
      <c r="BJW15" s="628"/>
      <c r="BJZ15" s="629"/>
      <c r="BKC15" s="627"/>
      <c r="BKD15" s="628"/>
      <c r="BKG15" s="629"/>
      <c r="BKJ15" s="627"/>
      <c r="BKK15" s="628"/>
      <c r="BKN15" s="629"/>
      <c r="BKQ15" s="627"/>
      <c r="BKR15" s="628"/>
      <c r="BKU15" s="629"/>
      <c r="BKX15" s="627"/>
      <c r="BKY15" s="628"/>
      <c r="BLB15" s="629"/>
      <c r="BLE15" s="627"/>
      <c r="BLF15" s="628"/>
      <c r="BLI15" s="629"/>
      <c r="BLL15" s="627"/>
      <c r="BLM15" s="628"/>
      <c r="BLP15" s="629"/>
      <c r="BLS15" s="627"/>
      <c r="BLT15" s="628"/>
      <c r="BLW15" s="629"/>
      <c r="BLZ15" s="627"/>
      <c r="BMA15" s="628"/>
      <c r="BMD15" s="629"/>
      <c r="BMG15" s="627"/>
      <c r="BMH15" s="628"/>
      <c r="BMK15" s="629"/>
      <c r="BMN15" s="627"/>
      <c r="BMO15" s="628"/>
      <c r="BMR15" s="629"/>
      <c r="BMU15" s="627"/>
      <c r="BMV15" s="628"/>
      <c r="BMY15" s="629"/>
      <c r="BNB15" s="627"/>
      <c r="BNC15" s="628"/>
      <c r="BNF15" s="629"/>
      <c r="BNI15" s="627"/>
      <c r="BNJ15" s="628"/>
      <c r="BNM15" s="629"/>
      <c r="BNP15" s="627"/>
      <c r="BNQ15" s="628"/>
      <c r="BNT15" s="629"/>
      <c r="BNW15" s="627"/>
      <c r="BNX15" s="628"/>
      <c r="BOA15" s="629"/>
      <c r="BOD15" s="627"/>
      <c r="BOE15" s="628"/>
      <c r="BOH15" s="629"/>
      <c r="BOK15" s="627"/>
      <c r="BOL15" s="628"/>
      <c r="BOO15" s="629"/>
      <c r="BOR15" s="627"/>
      <c r="BOS15" s="628"/>
      <c r="BOV15" s="629"/>
      <c r="BOY15" s="627"/>
      <c r="BOZ15" s="628"/>
      <c r="BPC15" s="629"/>
      <c r="BPF15" s="627"/>
      <c r="BPG15" s="628"/>
      <c r="BPJ15" s="629"/>
      <c r="BPM15" s="627"/>
      <c r="BPN15" s="628"/>
      <c r="BPQ15" s="629"/>
      <c r="BPT15" s="627"/>
      <c r="BPU15" s="628"/>
      <c r="BPX15" s="629"/>
      <c r="BQA15" s="627"/>
      <c r="BQB15" s="628"/>
      <c r="BQE15" s="629"/>
      <c r="BQH15" s="627"/>
      <c r="BQI15" s="628"/>
      <c r="BQL15" s="629"/>
      <c r="BQO15" s="627"/>
      <c r="BQP15" s="628"/>
      <c r="BQS15" s="629"/>
      <c r="BQV15" s="627"/>
      <c r="BQW15" s="628"/>
      <c r="BQZ15" s="629"/>
      <c r="BRC15" s="627"/>
      <c r="BRD15" s="628"/>
      <c r="BRG15" s="629"/>
      <c r="BRJ15" s="627"/>
      <c r="BRK15" s="628"/>
      <c r="BRN15" s="629"/>
      <c r="BRQ15" s="627"/>
      <c r="BRR15" s="628"/>
      <c r="BRU15" s="629"/>
      <c r="BRX15" s="627"/>
      <c r="BRY15" s="628"/>
      <c r="BSB15" s="629"/>
      <c r="BSE15" s="627"/>
      <c r="BSF15" s="628"/>
      <c r="BSI15" s="629"/>
      <c r="BSL15" s="627"/>
      <c r="BSM15" s="628"/>
      <c r="BSP15" s="629"/>
      <c r="BSS15" s="627"/>
      <c r="BST15" s="628"/>
      <c r="BSW15" s="629"/>
      <c r="BSZ15" s="627"/>
      <c r="BTA15" s="628"/>
      <c r="BTD15" s="629"/>
      <c r="BTG15" s="627"/>
      <c r="BTH15" s="628"/>
      <c r="BTK15" s="629"/>
      <c r="BTN15" s="627"/>
      <c r="BTO15" s="628"/>
      <c r="BTR15" s="629"/>
      <c r="BTU15" s="627"/>
      <c r="BTV15" s="628"/>
      <c r="BTY15" s="629"/>
      <c r="BUB15" s="627"/>
      <c r="BUC15" s="628"/>
      <c r="BUF15" s="629"/>
      <c r="BUI15" s="627"/>
      <c r="BUJ15" s="628"/>
      <c r="BUM15" s="629"/>
      <c r="BUP15" s="627"/>
      <c r="BUQ15" s="628"/>
      <c r="BUT15" s="629"/>
      <c r="BUW15" s="627"/>
      <c r="BUX15" s="628"/>
      <c r="BVA15" s="629"/>
      <c r="BVD15" s="627"/>
      <c r="BVE15" s="628"/>
      <c r="BVH15" s="629"/>
      <c r="BVK15" s="627"/>
      <c r="BVL15" s="628"/>
      <c r="BVO15" s="629"/>
      <c r="BVR15" s="627"/>
      <c r="BVS15" s="628"/>
      <c r="BVV15" s="629"/>
      <c r="BVY15" s="627"/>
      <c r="BVZ15" s="628"/>
      <c r="BWC15" s="629"/>
      <c r="BWF15" s="627"/>
      <c r="BWG15" s="628"/>
      <c r="BWJ15" s="629"/>
      <c r="BWM15" s="627"/>
      <c r="BWN15" s="628"/>
      <c r="BWQ15" s="629"/>
      <c r="BWT15" s="627"/>
      <c r="BWU15" s="628"/>
      <c r="BWX15" s="629"/>
      <c r="BXA15" s="627"/>
      <c r="BXB15" s="628"/>
      <c r="BXE15" s="629"/>
      <c r="BXH15" s="627"/>
      <c r="BXI15" s="628"/>
      <c r="BXL15" s="629"/>
      <c r="BXO15" s="627"/>
      <c r="BXP15" s="628"/>
      <c r="BXS15" s="629"/>
      <c r="BXV15" s="627"/>
      <c r="BXW15" s="628"/>
      <c r="BXZ15" s="629"/>
      <c r="BYC15" s="627"/>
      <c r="BYD15" s="628"/>
      <c r="BYG15" s="629"/>
      <c r="BYJ15" s="627"/>
      <c r="BYK15" s="628"/>
      <c r="BYN15" s="629"/>
      <c r="BYQ15" s="627"/>
      <c r="BYR15" s="628"/>
      <c r="BYU15" s="629"/>
      <c r="BYX15" s="627"/>
      <c r="BYY15" s="628"/>
      <c r="BZB15" s="629"/>
      <c r="BZE15" s="627"/>
      <c r="BZF15" s="628"/>
      <c r="BZI15" s="629"/>
      <c r="BZL15" s="627"/>
      <c r="BZM15" s="628"/>
      <c r="BZP15" s="629"/>
      <c r="BZS15" s="627"/>
      <c r="BZT15" s="628"/>
      <c r="BZW15" s="629"/>
      <c r="BZZ15" s="627"/>
      <c r="CAA15" s="628"/>
      <c r="CAD15" s="629"/>
      <c r="CAG15" s="627"/>
      <c r="CAH15" s="628"/>
      <c r="CAK15" s="629"/>
      <c r="CAN15" s="627"/>
      <c r="CAO15" s="628"/>
      <c r="CAR15" s="629"/>
      <c r="CAU15" s="627"/>
      <c r="CAV15" s="628"/>
      <c r="CAY15" s="629"/>
      <c r="CBB15" s="627"/>
      <c r="CBC15" s="628"/>
      <c r="CBF15" s="629"/>
      <c r="CBI15" s="627"/>
      <c r="CBJ15" s="628"/>
      <c r="CBM15" s="629"/>
      <c r="CBP15" s="627"/>
      <c r="CBQ15" s="628"/>
      <c r="CBT15" s="629"/>
      <c r="CBW15" s="627"/>
      <c r="CBX15" s="628"/>
      <c r="CCA15" s="629"/>
      <c r="CCD15" s="627"/>
      <c r="CCE15" s="628"/>
      <c r="CCH15" s="629"/>
      <c r="CCK15" s="627"/>
      <c r="CCL15" s="628"/>
      <c r="CCO15" s="629"/>
      <c r="CCR15" s="627"/>
      <c r="CCS15" s="628"/>
      <c r="CCV15" s="629"/>
      <c r="CCY15" s="627"/>
      <c r="CCZ15" s="628"/>
      <c r="CDC15" s="629"/>
      <c r="CDF15" s="627"/>
      <c r="CDG15" s="628"/>
      <c r="CDJ15" s="629"/>
      <c r="CDM15" s="627"/>
      <c r="CDN15" s="628"/>
      <c r="CDQ15" s="629"/>
      <c r="CDT15" s="627"/>
      <c r="CDU15" s="628"/>
      <c r="CDX15" s="629"/>
      <c r="CEA15" s="627"/>
      <c r="CEB15" s="628"/>
      <c r="CEE15" s="629"/>
      <c r="CEH15" s="627"/>
      <c r="CEI15" s="628"/>
      <c r="CEL15" s="629"/>
      <c r="CEO15" s="627"/>
      <c r="CEP15" s="628"/>
      <c r="CES15" s="629"/>
      <c r="CEV15" s="627"/>
      <c r="CEW15" s="628"/>
      <c r="CEZ15" s="629"/>
      <c r="CFC15" s="627"/>
      <c r="CFD15" s="628"/>
      <c r="CFG15" s="629"/>
      <c r="CFJ15" s="627"/>
      <c r="CFK15" s="628"/>
      <c r="CFN15" s="629"/>
      <c r="CFQ15" s="627"/>
      <c r="CFR15" s="628"/>
      <c r="CFU15" s="629"/>
      <c r="CFX15" s="627"/>
      <c r="CFY15" s="628"/>
      <c r="CGB15" s="629"/>
      <c r="CGE15" s="627"/>
      <c r="CGF15" s="628"/>
      <c r="CGI15" s="629"/>
      <c r="CGL15" s="627"/>
      <c r="CGM15" s="628"/>
      <c r="CGP15" s="629"/>
      <c r="CGS15" s="627"/>
      <c r="CGT15" s="628"/>
      <c r="CGW15" s="629"/>
      <c r="CGZ15" s="627"/>
      <c r="CHA15" s="628"/>
      <c r="CHD15" s="629"/>
      <c r="CHG15" s="627"/>
      <c r="CHH15" s="628"/>
      <c r="CHK15" s="629"/>
      <c r="CHN15" s="627"/>
      <c r="CHO15" s="628"/>
      <c r="CHR15" s="629"/>
      <c r="CHU15" s="627"/>
      <c r="CHV15" s="628"/>
      <c r="CHY15" s="629"/>
      <c r="CIB15" s="627"/>
      <c r="CIC15" s="628"/>
      <c r="CIF15" s="629"/>
      <c r="CII15" s="627"/>
      <c r="CIJ15" s="628"/>
      <c r="CIM15" s="629"/>
      <c r="CIP15" s="627"/>
      <c r="CIQ15" s="628"/>
      <c r="CIT15" s="629"/>
      <c r="CIW15" s="627"/>
      <c r="CIX15" s="628"/>
      <c r="CJA15" s="629"/>
      <c r="CJD15" s="627"/>
      <c r="CJE15" s="628"/>
      <c r="CJH15" s="629"/>
      <c r="CJK15" s="627"/>
      <c r="CJL15" s="628"/>
      <c r="CJO15" s="629"/>
      <c r="CJR15" s="627"/>
      <c r="CJS15" s="628"/>
      <c r="CJV15" s="629"/>
      <c r="CJY15" s="627"/>
      <c r="CJZ15" s="628"/>
      <c r="CKC15" s="629"/>
      <c r="CKF15" s="627"/>
      <c r="CKG15" s="628"/>
      <c r="CKJ15" s="629"/>
      <c r="CKM15" s="627"/>
      <c r="CKN15" s="628"/>
      <c r="CKQ15" s="629"/>
      <c r="CKT15" s="627"/>
      <c r="CKU15" s="628"/>
      <c r="CKX15" s="629"/>
      <c r="CLA15" s="627"/>
      <c r="CLB15" s="628"/>
      <c r="CLE15" s="629"/>
      <c r="CLH15" s="627"/>
      <c r="CLI15" s="628"/>
      <c r="CLL15" s="629"/>
      <c r="CLO15" s="627"/>
      <c r="CLP15" s="628"/>
      <c r="CLS15" s="629"/>
      <c r="CLV15" s="627"/>
      <c r="CLW15" s="628"/>
      <c r="CLZ15" s="629"/>
      <c r="CMC15" s="627"/>
      <c r="CMD15" s="628"/>
      <c r="CMG15" s="629"/>
      <c r="CMJ15" s="627"/>
      <c r="CMK15" s="628"/>
      <c r="CMN15" s="629"/>
      <c r="CMQ15" s="627"/>
      <c r="CMR15" s="628"/>
      <c r="CMU15" s="629"/>
      <c r="CMX15" s="627"/>
      <c r="CMY15" s="628"/>
      <c r="CNB15" s="629"/>
      <c r="CNE15" s="627"/>
      <c r="CNF15" s="628"/>
      <c r="CNI15" s="629"/>
      <c r="CNL15" s="627"/>
      <c r="CNM15" s="628"/>
      <c r="CNP15" s="629"/>
      <c r="CNS15" s="627"/>
      <c r="CNT15" s="628"/>
      <c r="CNW15" s="629"/>
      <c r="CNZ15" s="627"/>
      <c r="COA15" s="628"/>
      <c r="COD15" s="629"/>
      <c r="COG15" s="627"/>
      <c r="COH15" s="628"/>
      <c r="COK15" s="629"/>
      <c r="CON15" s="627"/>
      <c r="COO15" s="628"/>
      <c r="COR15" s="629"/>
      <c r="COU15" s="627"/>
      <c r="COV15" s="628"/>
      <c r="COY15" s="629"/>
      <c r="CPB15" s="627"/>
      <c r="CPC15" s="628"/>
      <c r="CPF15" s="629"/>
      <c r="CPI15" s="627"/>
      <c r="CPJ15" s="628"/>
      <c r="CPM15" s="629"/>
      <c r="CPP15" s="627"/>
      <c r="CPQ15" s="628"/>
      <c r="CPT15" s="629"/>
      <c r="CPW15" s="627"/>
      <c r="CPX15" s="628"/>
      <c r="CQA15" s="629"/>
      <c r="CQD15" s="627"/>
      <c r="CQE15" s="628"/>
      <c r="CQH15" s="629"/>
      <c r="CQK15" s="627"/>
      <c r="CQL15" s="628"/>
      <c r="CQO15" s="629"/>
      <c r="CQR15" s="627"/>
      <c r="CQS15" s="628"/>
      <c r="CQV15" s="629"/>
      <c r="CQY15" s="627"/>
      <c r="CQZ15" s="628"/>
      <c r="CRC15" s="629"/>
      <c r="CRF15" s="627"/>
      <c r="CRG15" s="628"/>
      <c r="CRJ15" s="629"/>
      <c r="CRM15" s="627"/>
      <c r="CRN15" s="628"/>
      <c r="CRQ15" s="629"/>
      <c r="CRT15" s="627"/>
      <c r="CRU15" s="628"/>
      <c r="CRX15" s="629"/>
      <c r="CSA15" s="627"/>
      <c r="CSB15" s="628"/>
      <c r="CSE15" s="629"/>
      <c r="CSH15" s="627"/>
      <c r="CSI15" s="628"/>
      <c r="CSL15" s="629"/>
      <c r="CSO15" s="627"/>
      <c r="CSP15" s="628"/>
      <c r="CSS15" s="629"/>
      <c r="CSV15" s="627"/>
      <c r="CSW15" s="628"/>
      <c r="CSZ15" s="629"/>
      <c r="CTC15" s="627"/>
      <c r="CTD15" s="628"/>
      <c r="CTG15" s="629"/>
      <c r="CTJ15" s="627"/>
      <c r="CTK15" s="628"/>
      <c r="CTN15" s="629"/>
      <c r="CTQ15" s="627"/>
      <c r="CTR15" s="628"/>
      <c r="CTU15" s="629"/>
      <c r="CTX15" s="627"/>
      <c r="CTY15" s="628"/>
      <c r="CUB15" s="629"/>
      <c r="CUE15" s="627"/>
      <c r="CUF15" s="628"/>
      <c r="CUI15" s="629"/>
      <c r="CUL15" s="627"/>
      <c r="CUM15" s="628"/>
      <c r="CUP15" s="629"/>
      <c r="CUS15" s="627"/>
      <c r="CUT15" s="628"/>
      <c r="CUW15" s="629"/>
      <c r="CUZ15" s="627"/>
      <c r="CVA15" s="628"/>
      <c r="CVD15" s="629"/>
      <c r="CVG15" s="627"/>
      <c r="CVH15" s="628"/>
      <c r="CVK15" s="629"/>
      <c r="CVN15" s="627"/>
      <c r="CVO15" s="628"/>
      <c r="CVR15" s="629"/>
      <c r="CVU15" s="627"/>
      <c r="CVV15" s="628"/>
      <c r="CVY15" s="629"/>
      <c r="CWB15" s="627"/>
      <c r="CWC15" s="628"/>
      <c r="CWF15" s="629"/>
      <c r="CWI15" s="627"/>
      <c r="CWJ15" s="628"/>
      <c r="CWM15" s="629"/>
      <c r="CWP15" s="627"/>
      <c r="CWQ15" s="628"/>
      <c r="CWT15" s="629"/>
      <c r="CWW15" s="627"/>
      <c r="CWX15" s="628"/>
      <c r="CXA15" s="629"/>
      <c r="CXD15" s="627"/>
      <c r="CXE15" s="628"/>
      <c r="CXH15" s="629"/>
      <c r="CXK15" s="627"/>
      <c r="CXL15" s="628"/>
      <c r="CXO15" s="629"/>
      <c r="CXR15" s="627"/>
      <c r="CXS15" s="628"/>
      <c r="CXV15" s="629"/>
      <c r="CXY15" s="627"/>
      <c r="CXZ15" s="628"/>
      <c r="CYC15" s="629"/>
      <c r="CYF15" s="627"/>
      <c r="CYG15" s="628"/>
      <c r="CYJ15" s="629"/>
      <c r="CYM15" s="627"/>
      <c r="CYN15" s="628"/>
      <c r="CYQ15" s="629"/>
      <c r="CYT15" s="627"/>
      <c r="CYU15" s="628"/>
      <c r="CYX15" s="629"/>
      <c r="CZA15" s="627"/>
      <c r="CZB15" s="628"/>
      <c r="CZE15" s="629"/>
      <c r="CZH15" s="627"/>
      <c r="CZI15" s="628"/>
      <c r="CZL15" s="629"/>
      <c r="CZO15" s="627"/>
      <c r="CZP15" s="628"/>
      <c r="CZS15" s="629"/>
      <c r="CZV15" s="627"/>
      <c r="CZW15" s="628"/>
      <c r="CZZ15" s="629"/>
      <c r="DAC15" s="627"/>
      <c r="DAD15" s="628"/>
      <c r="DAG15" s="629"/>
      <c r="DAJ15" s="627"/>
      <c r="DAK15" s="628"/>
      <c r="DAN15" s="629"/>
      <c r="DAQ15" s="627"/>
      <c r="DAR15" s="628"/>
      <c r="DAU15" s="629"/>
      <c r="DAX15" s="627"/>
      <c r="DAY15" s="628"/>
      <c r="DBB15" s="629"/>
      <c r="DBE15" s="627"/>
      <c r="DBF15" s="628"/>
      <c r="DBI15" s="629"/>
      <c r="DBL15" s="627"/>
      <c r="DBM15" s="628"/>
      <c r="DBP15" s="629"/>
      <c r="DBS15" s="627"/>
      <c r="DBT15" s="628"/>
      <c r="DBW15" s="629"/>
      <c r="DBZ15" s="627"/>
      <c r="DCA15" s="628"/>
      <c r="DCD15" s="629"/>
      <c r="DCG15" s="627"/>
      <c r="DCH15" s="628"/>
      <c r="DCK15" s="629"/>
      <c r="DCN15" s="627"/>
      <c r="DCO15" s="628"/>
      <c r="DCR15" s="629"/>
      <c r="DCU15" s="627"/>
      <c r="DCV15" s="628"/>
      <c r="DCY15" s="629"/>
      <c r="DDB15" s="627"/>
      <c r="DDC15" s="628"/>
      <c r="DDF15" s="629"/>
      <c r="DDI15" s="627"/>
      <c r="DDJ15" s="628"/>
      <c r="DDM15" s="629"/>
      <c r="DDP15" s="627"/>
      <c r="DDQ15" s="628"/>
      <c r="DDT15" s="629"/>
      <c r="DDW15" s="627"/>
      <c r="DDX15" s="628"/>
      <c r="DEA15" s="629"/>
      <c r="DED15" s="627"/>
      <c r="DEE15" s="628"/>
      <c r="DEH15" s="629"/>
      <c r="DEK15" s="627"/>
      <c r="DEL15" s="628"/>
      <c r="DEO15" s="629"/>
      <c r="DER15" s="627"/>
      <c r="DES15" s="628"/>
      <c r="DEV15" s="629"/>
      <c r="DEY15" s="627"/>
      <c r="DEZ15" s="628"/>
      <c r="DFC15" s="629"/>
      <c r="DFF15" s="627"/>
      <c r="DFG15" s="628"/>
      <c r="DFJ15" s="629"/>
      <c r="DFM15" s="627"/>
      <c r="DFN15" s="628"/>
      <c r="DFQ15" s="629"/>
      <c r="DFT15" s="627"/>
      <c r="DFU15" s="628"/>
      <c r="DFX15" s="629"/>
      <c r="DGA15" s="627"/>
      <c r="DGB15" s="628"/>
      <c r="DGE15" s="629"/>
      <c r="DGH15" s="627"/>
      <c r="DGI15" s="628"/>
      <c r="DGL15" s="629"/>
      <c r="DGO15" s="627"/>
      <c r="DGP15" s="628"/>
      <c r="DGS15" s="629"/>
      <c r="DGV15" s="627"/>
      <c r="DGW15" s="628"/>
      <c r="DGZ15" s="629"/>
      <c r="DHC15" s="627"/>
      <c r="DHD15" s="628"/>
      <c r="DHG15" s="629"/>
      <c r="DHJ15" s="627"/>
      <c r="DHK15" s="628"/>
      <c r="DHN15" s="629"/>
      <c r="DHQ15" s="627"/>
      <c r="DHR15" s="628"/>
      <c r="DHU15" s="629"/>
      <c r="DHX15" s="627"/>
      <c r="DHY15" s="628"/>
      <c r="DIB15" s="629"/>
      <c r="DIE15" s="627"/>
      <c r="DIF15" s="628"/>
      <c r="DII15" s="629"/>
      <c r="DIL15" s="627"/>
      <c r="DIM15" s="628"/>
      <c r="DIP15" s="629"/>
      <c r="DIS15" s="627"/>
      <c r="DIT15" s="628"/>
      <c r="DIW15" s="629"/>
      <c r="DIZ15" s="627"/>
      <c r="DJA15" s="628"/>
      <c r="DJD15" s="629"/>
      <c r="DJG15" s="627"/>
      <c r="DJH15" s="628"/>
      <c r="DJK15" s="629"/>
      <c r="DJN15" s="627"/>
      <c r="DJO15" s="628"/>
      <c r="DJR15" s="629"/>
      <c r="DJU15" s="627"/>
      <c r="DJV15" s="628"/>
      <c r="DJY15" s="629"/>
      <c r="DKB15" s="627"/>
      <c r="DKC15" s="628"/>
      <c r="DKF15" s="629"/>
      <c r="DKI15" s="627"/>
      <c r="DKJ15" s="628"/>
      <c r="DKM15" s="629"/>
      <c r="DKP15" s="627"/>
      <c r="DKQ15" s="628"/>
      <c r="DKT15" s="629"/>
      <c r="DKW15" s="627"/>
      <c r="DKX15" s="628"/>
      <c r="DLA15" s="629"/>
      <c r="DLD15" s="627"/>
      <c r="DLE15" s="628"/>
      <c r="DLH15" s="629"/>
      <c r="DLK15" s="627"/>
      <c r="DLL15" s="628"/>
      <c r="DLO15" s="629"/>
      <c r="DLR15" s="627"/>
      <c r="DLS15" s="628"/>
      <c r="DLV15" s="629"/>
      <c r="DLY15" s="627"/>
      <c r="DLZ15" s="628"/>
      <c r="DMC15" s="629"/>
      <c r="DMF15" s="627"/>
      <c r="DMG15" s="628"/>
      <c r="DMJ15" s="629"/>
      <c r="DMM15" s="627"/>
      <c r="DMN15" s="628"/>
      <c r="DMQ15" s="629"/>
      <c r="DMT15" s="627"/>
      <c r="DMU15" s="628"/>
      <c r="DMX15" s="629"/>
      <c r="DNA15" s="627"/>
      <c r="DNB15" s="628"/>
      <c r="DNE15" s="629"/>
      <c r="DNH15" s="627"/>
      <c r="DNI15" s="628"/>
      <c r="DNL15" s="629"/>
      <c r="DNO15" s="627"/>
      <c r="DNP15" s="628"/>
      <c r="DNS15" s="629"/>
      <c r="DNV15" s="627"/>
      <c r="DNW15" s="628"/>
      <c r="DNZ15" s="629"/>
      <c r="DOC15" s="627"/>
      <c r="DOD15" s="628"/>
      <c r="DOG15" s="629"/>
      <c r="DOJ15" s="627"/>
      <c r="DOK15" s="628"/>
      <c r="DON15" s="629"/>
      <c r="DOQ15" s="627"/>
      <c r="DOR15" s="628"/>
      <c r="DOU15" s="629"/>
      <c r="DOX15" s="627"/>
      <c r="DOY15" s="628"/>
      <c r="DPB15" s="629"/>
      <c r="DPE15" s="627"/>
      <c r="DPF15" s="628"/>
      <c r="DPI15" s="629"/>
      <c r="DPL15" s="627"/>
      <c r="DPM15" s="628"/>
      <c r="DPP15" s="629"/>
      <c r="DPS15" s="627"/>
      <c r="DPT15" s="628"/>
      <c r="DPW15" s="629"/>
      <c r="DPZ15" s="627"/>
      <c r="DQA15" s="628"/>
      <c r="DQD15" s="629"/>
      <c r="DQG15" s="627"/>
      <c r="DQH15" s="628"/>
      <c r="DQK15" s="629"/>
      <c r="DQN15" s="627"/>
      <c r="DQO15" s="628"/>
      <c r="DQR15" s="629"/>
      <c r="DQU15" s="627"/>
      <c r="DQV15" s="628"/>
      <c r="DQY15" s="629"/>
      <c r="DRB15" s="627"/>
      <c r="DRC15" s="628"/>
      <c r="DRF15" s="629"/>
      <c r="DRI15" s="627"/>
      <c r="DRJ15" s="628"/>
      <c r="DRM15" s="629"/>
      <c r="DRP15" s="627"/>
      <c r="DRQ15" s="628"/>
      <c r="DRT15" s="629"/>
      <c r="DRW15" s="627"/>
      <c r="DRX15" s="628"/>
      <c r="DSA15" s="629"/>
      <c r="DSD15" s="627"/>
      <c r="DSE15" s="628"/>
      <c r="DSH15" s="629"/>
      <c r="DSK15" s="627"/>
      <c r="DSL15" s="628"/>
      <c r="DSO15" s="629"/>
      <c r="DSR15" s="627"/>
      <c r="DSS15" s="628"/>
      <c r="DSV15" s="629"/>
      <c r="DSY15" s="627"/>
      <c r="DSZ15" s="628"/>
      <c r="DTC15" s="629"/>
      <c r="DTF15" s="627"/>
      <c r="DTG15" s="628"/>
      <c r="DTJ15" s="629"/>
      <c r="DTM15" s="627"/>
      <c r="DTN15" s="628"/>
      <c r="DTQ15" s="629"/>
      <c r="DTT15" s="627"/>
      <c r="DTU15" s="628"/>
      <c r="DTX15" s="629"/>
      <c r="DUA15" s="627"/>
      <c r="DUB15" s="628"/>
      <c r="DUE15" s="629"/>
      <c r="DUH15" s="627"/>
      <c r="DUI15" s="628"/>
      <c r="DUL15" s="629"/>
      <c r="DUO15" s="627"/>
      <c r="DUP15" s="628"/>
      <c r="DUS15" s="629"/>
      <c r="DUV15" s="627"/>
      <c r="DUW15" s="628"/>
      <c r="DUZ15" s="629"/>
      <c r="DVC15" s="627"/>
      <c r="DVD15" s="628"/>
      <c r="DVG15" s="629"/>
      <c r="DVJ15" s="627"/>
      <c r="DVK15" s="628"/>
      <c r="DVN15" s="629"/>
      <c r="DVQ15" s="627"/>
      <c r="DVR15" s="628"/>
      <c r="DVU15" s="629"/>
      <c r="DVX15" s="627"/>
      <c r="DVY15" s="628"/>
      <c r="DWB15" s="629"/>
      <c r="DWE15" s="627"/>
      <c r="DWF15" s="628"/>
      <c r="DWI15" s="629"/>
      <c r="DWL15" s="627"/>
      <c r="DWM15" s="628"/>
      <c r="DWP15" s="629"/>
      <c r="DWS15" s="627"/>
      <c r="DWT15" s="628"/>
      <c r="DWW15" s="629"/>
      <c r="DWZ15" s="627"/>
      <c r="DXA15" s="628"/>
      <c r="DXD15" s="629"/>
      <c r="DXG15" s="627"/>
      <c r="DXH15" s="628"/>
      <c r="DXK15" s="629"/>
      <c r="DXN15" s="627"/>
      <c r="DXO15" s="628"/>
      <c r="DXR15" s="629"/>
      <c r="DXU15" s="627"/>
      <c r="DXV15" s="628"/>
      <c r="DXY15" s="629"/>
      <c r="DYB15" s="627"/>
      <c r="DYC15" s="628"/>
      <c r="DYF15" s="629"/>
      <c r="DYI15" s="627"/>
      <c r="DYJ15" s="628"/>
      <c r="DYM15" s="629"/>
      <c r="DYP15" s="627"/>
      <c r="DYQ15" s="628"/>
      <c r="DYT15" s="629"/>
      <c r="DYW15" s="627"/>
      <c r="DYX15" s="628"/>
      <c r="DZA15" s="629"/>
      <c r="DZD15" s="627"/>
      <c r="DZE15" s="628"/>
      <c r="DZH15" s="629"/>
      <c r="DZK15" s="627"/>
      <c r="DZL15" s="628"/>
      <c r="DZO15" s="629"/>
      <c r="DZR15" s="627"/>
      <c r="DZS15" s="628"/>
      <c r="DZV15" s="629"/>
      <c r="DZY15" s="627"/>
      <c r="DZZ15" s="628"/>
      <c r="EAC15" s="629"/>
      <c r="EAF15" s="627"/>
      <c r="EAG15" s="628"/>
      <c r="EAJ15" s="629"/>
      <c r="EAM15" s="627"/>
      <c r="EAN15" s="628"/>
      <c r="EAQ15" s="629"/>
      <c r="EAT15" s="627"/>
      <c r="EAU15" s="628"/>
      <c r="EAX15" s="629"/>
      <c r="EBA15" s="627"/>
      <c r="EBB15" s="628"/>
      <c r="EBE15" s="629"/>
      <c r="EBH15" s="627"/>
      <c r="EBI15" s="628"/>
      <c r="EBL15" s="629"/>
      <c r="EBO15" s="627"/>
      <c r="EBP15" s="628"/>
      <c r="EBS15" s="629"/>
      <c r="EBV15" s="627"/>
      <c r="EBW15" s="628"/>
      <c r="EBZ15" s="629"/>
      <c r="ECC15" s="627"/>
      <c r="ECD15" s="628"/>
      <c r="ECG15" s="629"/>
      <c r="ECJ15" s="627"/>
      <c r="ECK15" s="628"/>
      <c r="ECN15" s="629"/>
      <c r="ECQ15" s="627"/>
      <c r="ECR15" s="628"/>
      <c r="ECU15" s="629"/>
      <c r="ECX15" s="627"/>
      <c r="ECY15" s="628"/>
      <c r="EDB15" s="629"/>
      <c r="EDE15" s="627"/>
      <c r="EDF15" s="628"/>
      <c r="EDI15" s="629"/>
      <c r="EDL15" s="627"/>
      <c r="EDM15" s="628"/>
      <c r="EDP15" s="629"/>
      <c r="EDS15" s="627"/>
      <c r="EDT15" s="628"/>
      <c r="EDW15" s="629"/>
      <c r="EDZ15" s="627"/>
      <c r="EEA15" s="628"/>
      <c r="EED15" s="629"/>
      <c r="EEG15" s="627"/>
      <c r="EEH15" s="628"/>
      <c r="EEK15" s="629"/>
      <c r="EEN15" s="627"/>
      <c r="EEO15" s="628"/>
      <c r="EER15" s="629"/>
      <c r="EEU15" s="627"/>
      <c r="EEV15" s="628"/>
      <c r="EEY15" s="629"/>
      <c r="EFB15" s="627"/>
      <c r="EFC15" s="628"/>
      <c r="EFF15" s="629"/>
      <c r="EFI15" s="627"/>
      <c r="EFJ15" s="628"/>
      <c r="EFM15" s="629"/>
      <c r="EFP15" s="627"/>
      <c r="EFQ15" s="628"/>
      <c r="EFT15" s="629"/>
      <c r="EFW15" s="627"/>
      <c r="EFX15" s="628"/>
      <c r="EGA15" s="629"/>
      <c r="EGD15" s="627"/>
      <c r="EGE15" s="628"/>
      <c r="EGH15" s="629"/>
      <c r="EGK15" s="627"/>
      <c r="EGL15" s="628"/>
      <c r="EGO15" s="629"/>
      <c r="EGR15" s="627"/>
      <c r="EGS15" s="628"/>
      <c r="EGV15" s="629"/>
      <c r="EGY15" s="627"/>
      <c r="EGZ15" s="628"/>
      <c r="EHC15" s="629"/>
      <c r="EHF15" s="627"/>
      <c r="EHG15" s="628"/>
      <c r="EHJ15" s="629"/>
      <c r="EHM15" s="627"/>
      <c r="EHN15" s="628"/>
      <c r="EHQ15" s="629"/>
      <c r="EHT15" s="627"/>
      <c r="EHU15" s="628"/>
      <c r="EHX15" s="629"/>
      <c r="EIA15" s="627"/>
      <c r="EIB15" s="628"/>
      <c r="EIE15" s="629"/>
      <c r="EIH15" s="627"/>
      <c r="EII15" s="628"/>
      <c r="EIL15" s="629"/>
      <c r="EIO15" s="627"/>
      <c r="EIP15" s="628"/>
      <c r="EIS15" s="629"/>
      <c r="EIV15" s="627"/>
      <c r="EIW15" s="628"/>
      <c r="EIZ15" s="629"/>
      <c r="EJC15" s="627"/>
      <c r="EJD15" s="628"/>
      <c r="EJG15" s="629"/>
      <c r="EJJ15" s="627"/>
      <c r="EJK15" s="628"/>
      <c r="EJN15" s="629"/>
      <c r="EJQ15" s="627"/>
      <c r="EJR15" s="628"/>
      <c r="EJU15" s="629"/>
      <c r="EJX15" s="627"/>
      <c r="EJY15" s="628"/>
      <c r="EKB15" s="629"/>
      <c r="EKE15" s="627"/>
      <c r="EKF15" s="628"/>
      <c r="EKI15" s="629"/>
      <c r="EKL15" s="627"/>
      <c r="EKM15" s="628"/>
      <c r="EKP15" s="629"/>
      <c r="EKS15" s="627"/>
      <c r="EKT15" s="628"/>
      <c r="EKW15" s="629"/>
      <c r="EKZ15" s="627"/>
      <c r="ELA15" s="628"/>
      <c r="ELD15" s="629"/>
      <c r="ELG15" s="627"/>
      <c r="ELH15" s="628"/>
      <c r="ELK15" s="629"/>
      <c r="ELN15" s="627"/>
      <c r="ELO15" s="628"/>
      <c r="ELR15" s="629"/>
      <c r="ELU15" s="627"/>
      <c r="ELV15" s="628"/>
      <c r="ELY15" s="629"/>
      <c r="EMB15" s="627"/>
      <c r="EMC15" s="628"/>
      <c r="EMF15" s="629"/>
      <c r="EMI15" s="627"/>
      <c r="EMJ15" s="628"/>
      <c r="EMM15" s="629"/>
      <c r="EMP15" s="627"/>
      <c r="EMQ15" s="628"/>
      <c r="EMT15" s="629"/>
      <c r="EMW15" s="627"/>
      <c r="EMX15" s="628"/>
      <c r="ENA15" s="629"/>
      <c r="END15" s="627"/>
      <c r="ENE15" s="628"/>
      <c r="ENH15" s="629"/>
      <c r="ENK15" s="627"/>
      <c r="ENL15" s="628"/>
      <c r="ENO15" s="629"/>
      <c r="ENR15" s="627"/>
      <c r="ENS15" s="628"/>
      <c r="ENV15" s="629"/>
      <c r="ENY15" s="627"/>
      <c r="ENZ15" s="628"/>
      <c r="EOC15" s="629"/>
      <c r="EOF15" s="627"/>
      <c r="EOG15" s="628"/>
      <c r="EOJ15" s="629"/>
      <c r="EOM15" s="627"/>
      <c r="EON15" s="628"/>
      <c r="EOQ15" s="629"/>
      <c r="EOT15" s="627"/>
      <c r="EOU15" s="628"/>
      <c r="EOX15" s="629"/>
      <c r="EPA15" s="627"/>
      <c r="EPB15" s="628"/>
      <c r="EPE15" s="629"/>
      <c r="EPH15" s="627"/>
      <c r="EPI15" s="628"/>
      <c r="EPL15" s="629"/>
      <c r="EPO15" s="627"/>
      <c r="EPP15" s="628"/>
      <c r="EPS15" s="629"/>
      <c r="EPV15" s="627"/>
      <c r="EPW15" s="628"/>
      <c r="EPZ15" s="629"/>
      <c r="EQC15" s="627"/>
      <c r="EQD15" s="628"/>
      <c r="EQG15" s="629"/>
      <c r="EQJ15" s="627"/>
      <c r="EQK15" s="628"/>
      <c r="EQN15" s="629"/>
      <c r="EQQ15" s="627"/>
      <c r="EQR15" s="628"/>
      <c r="EQU15" s="629"/>
      <c r="EQX15" s="627"/>
      <c r="EQY15" s="628"/>
      <c r="ERB15" s="629"/>
      <c r="ERE15" s="627"/>
      <c r="ERF15" s="628"/>
      <c r="ERI15" s="629"/>
      <c r="ERL15" s="627"/>
      <c r="ERM15" s="628"/>
      <c r="ERP15" s="629"/>
      <c r="ERS15" s="627"/>
      <c r="ERT15" s="628"/>
      <c r="ERW15" s="629"/>
      <c r="ERZ15" s="627"/>
      <c r="ESA15" s="628"/>
      <c r="ESD15" s="629"/>
      <c r="ESG15" s="627"/>
      <c r="ESH15" s="628"/>
      <c r="ESK15" s="629"/>
      <c r="ESN15" s="627"/>
      <c r="ESO15" s="628"/>
      <c r="ESR15" s="629"/>
      <c r="ESU15" s="627"/>
      <c r="ESV15" s="628"/>
      <c r="ESY15" s="629"/>
      <c r="ETB15" s="627"/>
      <c r="ETC15" s="628"/>
      <c r="ETF15" s="629"/>
      <c r="ETI15" s="627"/>
      <c r="ETJ15" s="628"/>
      <c r="ETM15" s="629"/>
      <c r="ETP15" s="627"/>
      <c r="ETQ15" s="628"/>
      <c r="ETT15" s="629"/>
      <c r="ETW15" s="627"/>
      <c r="ETX15" s="628"/>
      <c r="EUA15" s="629"/>
      <c r="EUD15" s="627"/>
      <c r="EUE15" s="628"/>
      <c r="EUH15" s="629"/>
      <c r="EUK15" s="627"/>
      <c r="EUL15" s="628"/>
      <c r="EUO15" s="629"/>
      <c r="EUR15" s="627"/>
      <c r="EUS15" s="628"/>
      <c r="EUV15" s="629"/>
      <c r="EUY15" s="627"/>
      <c r="EUZ15" s="628"/>
      <c r="EVC15" s="629"/>
      <c r="EVF15" s="627"/>
      <c r="EVG15" s="628"/>
      <c r="EVJ15" s="629"/>
      <c r="EVM15" s="627"/>
      <c r="EVN15" s="628"/>
      <c r="EVQ15" s="629"/>
      <c r="EVT15" s="627"/>
      <c r="EVU15" s="628"/>
      <c r="EVX15" s="629"/>
      <c r="EWA15" s="627"/>
      <c r="EWB15" s="628"/>
      <c r="EWE15" s="629"/>
      <c r="EWH15" s="627"/>
      <c r="EWI15" s="628"/>
      <c r="EWL15" s="629"/>
      <c r="EWO15" s="627"/>
      <c r="EWP15" s="628"/>
      <c r="EWS15" s="629"/>
      <c r="EWV15" s="627"/>
      <c r="EWW15" s="628"/>
      <c r="EWZ15" s="629"/>
      <c r="EXC15" s="627"/>
      <c r="EXD15" s="628"/>
      <c r="EXG15" s="629"/>
      <c r="EXJ15" s="627"/>
      <c r="EXK15" s="628"/>
      <c r="EXN15" s="629"/>
      <c r="EXQ15" s="627"/>
      <c r="EXR15" s="628"/>
      <c r="EXU15" s="629"/>
      <c r="EXX15" s="627"/>
      <c r="EXY15" s="628"/>
      <c r="EYB15" s="629"/>
      <c r="EYE15" s="627"/>
      <c r="EYF15" s="628"/>
      <c r="EYI15" s="629"/>
      <c r="EYL15" s="627"/>
      <c r="EYM15" s="628"/>
      <c r="EYP15" s="629"/>
      <c r="EYS15" s="627"/>
      <c r="EYT15" s="628"/>
      <c r="EYW15" s="629"/>
      <c r="EYZ15" s="627"/>
      <c r="EZA15" s="628"/>
      <c r="EZD15" s="629"/>
      <c r="EZG15" s="627"/>
      <c r="EZH15" s="628"/>
      <c r="EZK15" s="629"/>
      <c r="EZN15" s="627"/>
      <c r="EZO15" s="628"/>
      <c r="EZR15" s="629"/>
      <c r="EZU15" s="627"/>
      <c r="EZV15" s="628"/>
      <c r="EZY15" s="629"/>
      <c r="FAB15" s="627"/>
      <c r="FAC15" s="628"/>
      <c r="FAF15" s="629"/>
      <c r="FAI15" s="627"/>
      <c r="FAJ15" s="628"/>
      <c r="FAM15" s="629"/>
      <c r="FAP15" s="627"/>
      <c r="FAQ15" s="628"/>
      <c r="FAT15" s="629"/>
      <c r="FAW15" s="627"/>
      <c r="FAX15" s="628"/>
      <c r="FBA15" s="629"/>
      <c r="FBD15" s="627"/>
      <c r="FBE15" s="628"/>
      <c r="FBH15" s="629"/>
      <c r="FBK15" s="627"/>
      <c r="FBL15" s="628"/>
      <c r="FBO15" s="629"/>
      <c r="FBR15" s="627"/>
      <c r="FBS15" s="628"/>
      <c r="FBV15" s="629"/>
      <c r="FBY15" s="627"/>
      <c r="FBZ15" s="628"/>
      <c r="FCC15" s="629"/>
      <c r="FCF15" s="627"/>
      <c r="FCG15" s="628"/>
      <c r="FCJ15" s="629"/>
      <c r="FCM15" s="627"/>
      <c r="FCN15" s="628"/>
      <c r="FCQ15" s="629"/>
      <c r="FCT15" s="627"/>
      <c r="FCU15" s="628"/>
      <c r="FCX15" s="629"/>
      <c r="FDA15" s="627"/>
      <c r="FDB15" s="628"/>
      <c r="FDE15" s="629"/>
      <c r="FDH15" s="627"/>
      <c r="FDI15" s="628"/>
      <c r="FDL15" s="629"/>
      <c r="FDO15" s="627"/>
      <c r="FDP15" s="628"/>
      <c r="FDS15" s="629"/>
      <c r="FDV15" s="627"/>
      <c r="FDW15" s="628"/>
      <c r="FDZ15" s="629"/>
      <c r="FEC15" s="627"/>
      <c r="FED15" s="628"/>
      <c r="FEG15" s="629"/>
      <c r="FEJ15" s="627"/>
      <c r="FEK15" s="628"/>
      <c r="FEN15" s="629"/>
      <c r="FEQ15" s="627"/>
      <c r="FER15" s="628"/>
      <c r="FEU15" s="629"/>
      <c r="FEX15" s="627"/>
      <c r="FEY15" s="628"/>
      <c r="FFB15" s="629"/>
      <c r="FFE15" s="627"/>
      <c r="FFF15" s="628"/>
      <c r="FFI15" s="629"/>
      <c r="FFL15" s="627"/>
      <c r="FFM15" s="628"/>
      <c r="FFP15" s="629"/>
      <c r="FFS15" s="627"/>
      <c r="FFT15" s="628"/>
      <c r="FFW15" s="629"/>
      <c r="FFZ15" s="627"/>
      <c r="FGA15" s="628"/>
      <c r="FGD15" s="629"/>
      <c r="FGG15" s="627"/>
      <c r="FGH15" s="628"/>
      <c r="FGK15" s="629"/>
      <c r="FGN15" s="627"/>
      <c r="FGO15" s="628"/>
      <c r="FGR15" s="629"/>
      <c r="FGU15" s="627"/>
      <c r="FGV15" s="628"/>
      <c r="FGY15" s="629"/>
      <c r="FHB15" s="627"/>
      <c r="FHC15" s="628"/>
      <c r="FHF15" s="629"/>
      <c r="FHI15" s="627"/>
      <c r="FHJ15" s="628"/>
      <c r="FHM15" s="629"/>
      <c r="FHP15" s="627"/>
      <c r="FHQ15" s="628"/>
      <c r="FHT15" s="629"/>
      <c r="FHW15" s="627"/>
      <c r="FHX15" s="628"/>
      <c r="FIA15" s="629"/>
      <c r="FID15" s="627"/>
      <c r="FIE15" s="628"/>
      <c r="FIH15" s="629"/>
      <c r="FIK15" s="627"/>
      <c r="FIL15" s="628"/>
      <c r="FIO15" s="629"/>
      <c r="FIR15" s="627"/>
      <c r="FIS15" s="628"/>
      <c r="FIV15" s="629"/>
      <c r="FIY15" s="627"/>
      <c r="FIZ15" s="628"/>
      <c r="FJC15" s="629"/>
      <c r="FJF15" s="627"/>
      <c r="FJG15" s="628"/>
      <c r="FJJ15" s="629"/>
      <c r="FJM15" s="627"/>
      <c r="FJN15" s="628"/>
      <c r="FJQ15" s="629"/>
      <c r="FJT15" s="627"/>
      <c r="FJU15" s="628"/>
      <c r="FJX15" s="629"/>
      <c r="FKA15" s="627"/>
      <c r="FKB15" s="628"/>
      <c r="FKE15" s="629"/>
      <c r="FKH15" s="627"/>
      <c r="FKI15" s="628"/>
      <c r="FKL15" s="629"/>
      <c r="FKO15" s="627"/>
      <c r="FKP15" s="628"/>
      <c r="FKS15" s="629"/>
      <c r="FKV15" s="627"/>
      <c r="FKW15" s="628"/>
      <c r="FKZ15" s="629"/>
      <c r="FLC15" s="627"/>
      <c r="FLD15" s="628"/>
      <c r="FLG15" s="629"/>
      <c r="FLJ15" s="627"/>
      <c r="FLK15" s="628"/>
      <c r="FLN15" s="629"/>
      <c r="FLQ15" s="627"/>
      <c r="FLR15" s="628"/>
      <c r="FLU15" s="629"/>
      <c r="FLX15" s="627"/>
      <c r="FLY15" s="628"/>
      <c r="FMB15" s="629"/>
      <c r="FME15" s="627"/>
      <c r="FMF15" s="628"/>
      <c r="FMI15" s="629"/>
      <c r="FML15" s="627"/>
      <c r="FMM15" s="628"/>
      <c r="FMP15" s="629"/>
      <c r="FMS15" s="627"/>
      <c r="FMT15" s="628"/>
      <c r="FMW15" s="629"/>
      <c r="FMZ15" s="627"/>
      <c r="FNA15" s="628"/>
      <c r="FND15" s="629"/>
      <c r="FNG15" s="627"/>
      <c r="FNH15" s="628"/>
      <c r="FNK15" s="629"/>
      <c r="FNN15" s="627"/>
      <c r="FNO15" s="628"/>
      <c r="FNR15" s="629"/>
      <c r="FNU15" s="627"/>
      <c r="FNV15" s="628"/>
      <c r="FNY15" s="629"/>
      <c r="FOB15" s="627"/>
      <c r="FOC15" s="628"/>
      <c r="FOF15" s="629"/>
      <c r="FOI15" s="627"/>
      <c r="FOJ15" s="628"/>
      <c r="FOM15" s="629"/>
      <c r="FOP15" s="627"/>
      <c r="FOQ15" s="628"/>
      <c r="FOT15" s="629"/>
      <c r="FOW15" s="627"/>
      <c r="FOX15" s="628"/>
      <c r="FPA15" s="629"/>
      <c r="FPD15" s="627"/>
      <c r="FPE15" s="628"/>
      <c r="FPH15" s="629"/>
      <c r="FPK15" s="627"/>
      <c r="FPL15" s="628"/>
      <c r="FPO15" s="629"/>
      <c r="FPR15" s="627"/>
      <c r="FPS15" s="628"/>
      <c r="FPV15" s="629"/>
      <c r="FPY15" s="627"/>
      <c r="FPZ15" s="628"/>
      <c r="FQC15" s="629"/>
      <c r="FQF15" s="627"/>
      <c r="FQG15" s="628"/>
      <c r="FQJ15" s="629"/>
      <c r="FQM15" s="627"/>
      <c r="FQN15" s="628"/>
      <c r="FQQ15" s="629"/>
      <c r="FQT15" s="627"/>
      <c r="FQU15" s="628"/>
      <c r="FQX15" s="629"/>
      <c r="FRA15" s="627"/>
      <c r="FRB15" s="628"/>
      <c r="FRE15" s="629"/>
      <c r="FRH15" s="627"/>
      <c r="FRI15" s="628"/>
      <c r="FRL15" s="629"/>
      <c r="FRO15" s="627"/>
      <c r="FRP15" s="628"/>
      <c r="FRS15" s="629"/>
      <c r="FRV15" s="627"/>
      <c r="FRW15" s="628"/>
      <c r="FRZ15" s="629"/>
      <c r="FSC15" s="627"/>
      <c r="FSD15" s="628"/>
      <c r="FSG15" s="629"/>
      <c r="FSJ15" s="627"/>
      <c r="FSK15" s="628"/>
      <c r="FSN15" s="629"/>
      <c r="FSQ15" s="627"/>
      <c r="FSR15" s="628"/>
      <c r="FSU15" s="629"/>
      <c r="FSX15" s="627"/>
      <c r="FSY15" s="628"/>
      <c r="FTB15" s="629"/>
      <c r="FTE15" s="627"/>
      <c r="FTF15" s="628"/>
      <c r="FTI15" s="629"/>
      <c r="FTL15" s="627"/>
      <c r="FTM15" s="628"/>
      <c r="FTP15" s="629"/>
      <c r="FTS15" s="627"/>
      <c r="FTT15" s="628"/>
      <c r="FTW15" s="629"/>
      <c r="FTZ15" s="627"/>
      <c r="FUA15" s="628"/>
      <c r="FUD15" s="629"/>
      <c r="FUG15" s="627"/>
      <c r="FUH15" s="628"/>
      <c r="FUK15" s="629"/>
      <c r="FUN15" s="627"/>
      <c r="FUO15" s="628"/>
      <c r="FUR15" s="629"/>
      <c r="FUU15" s="627"/>
      <c r="FUV15" s="628"/>
      <c r="FUY15" s="629"/>
      <c r="FVB15" s="627"/>
      <c r="FVC15" s="628"/>
      <c r="FVF15" s="629"/>
      <c r="FVI15" s="627"/>
      <c r="FVJ15" s="628"/>
      <c r="FVM15" s="629"/>
      <c r="FVP15" s="627"/>
      <c r="FVQ15" s="628"/>
      <c r="FVT15" s="629"/>
      <c r="FVW15" s="627"/>
      <c r="FVX15" s="628"/>
      <c r="FWA15" s="629"/>
      <c r="FWD15" s="627"/>
      <c r="FWE15" s="628"/>
      <c r="FWH15" s="629"/>
      <c r="FWK15" s="627"/>
      <c r="FWL15" s="628"/>
      <c r="FWO15" s="629"/>
      <c r="FWR15" s="627"/>
      <c r="FWS15" s="628"/>
      <c r="FWV15" s="629"/>
      <c r="FWY15" s="627"/>
      <c r="FWZ15" s="628"/>
      <c r="FXC15" s="629"/>
      <c r="FXF15" s="627"/>
      <c r="FXG15" s="628"/>
      <c r="FXJ15" s="629"/>
      <c r="FXM15" s="627"/>
      <c r="FXN15" s="628"/>
      <c r="FXQ15" s="629"/>
      <c r="FXT15" s="627"/>
      <c r="FXU15" s="628"/>
      <c r="FXX15" s="629"/>
      <c r="FYA15" s="627"/>
      <c r="FYB15" s="628"/>
      <c r="FYE15" s="629"/>
      <c r="FYH15" s="627"/>
      <c r="FYI15" s="628"/>
      <c r="FYL15" s="629"/>
      <c r="FYO15" s="627"/>
      <c r="FYP15" s="628"/>
      <c r="FYS15" s="629"/>
      <c r="FYV15" s="627"/>
      <c r="FYW15" s="628"/>
      <c r="FYZ15" s="629"/>
      <c r="FZC15" s="627"/>
      <c r="FZD15" s="628"/>
      <c r="FZG15" s="629"/>
      <c r="FZJ15" s="627"/>
      <c r="FZK15" s="628"/>
      <c r="FZN15" s="629"/>
      <c r="FZQ15" s="627"/>
      <c r="FZR15" s="628"/>
      <c r="FZU15" s="629"/>
      <c r="FZX15" s="627"/>
      <c r="FZY15" s="628"/>
      <c r="GAB15" s="629"/>
      <c r="GAE15" s="627"/>
      <c r="GAF15" s="628"/>
      <c r="GAI15" s="629"/>
      <c r="GAL15" s="627"/>
      <c r="GAM15" s="628"/>
      <c r="GAP15" s="629"/>
      <c r="GAS15" s="627"/>
      <c r="GAT15" s="628"/>
      <c r="GAW15" s="629"/>
      <c r="GAZ15" s="627"/>
      <c r="GBA15" s="628"/>
      <c r="GBD15" s="629"/>
      <c r="GBG15" s="627"/>
      <c r="GBH15" s="628"/>
      <c r="GBK15" s="629"/>
      <c r="GBN15" s="627"/>
      <c r="GBO15" s="628"/>
      <c r="GBR15" s="629"/>
      <c r="GBU15" s="627"/>
      <c r="GBV15" s="628"/>
      <c r="GBY15" s="629"/>
      <c r="GCB15" s="627"/>
      <c r="GCC15" s="628"/>
      <c r="GCF15" s="629"/>
      <c r="GCI15" s="627"/>
      <c r="GCJ15" s="628"/>
      <c r="GCM15" s="629"/>
      <c r="GCP15" s="627"/>
      <c r="GCQ15" s="628"/>
      <c r="GCT15" s="629"/>
      <c r="GCW15" s="627"/>
      <c r="GCX15" s="628"/>
      <c r="GDA15" s="629"/>
      <c r="GDD15" s="627"/>
      <c r="GDE15" s="628"/>
      <c r="GDH15" s="629"/>
      <c r="GDK15" s="627"/>
      <c r="GDL15" s="628"/>
      <c r="GDO15" s="629"/>
      <c r="GDR15" s="627"/>
      <c r="GDS15" s="628"/>
      <c r="GDV15" s="629"/>
      <c r="GDY15" s="627"/>
      <c r="GDZ15" s="628"/>
      <c r="GEC15" s="629"/>
      <c r="GEF15" s="627"/>
      <c r="GEG15" s="628"/>
      <c r="GEJ15" s="629"/>
      <c r="GEM15" s="627"/>
      <c r="GEN15" s="628"/>
      <c r="GEQ15" s="629"/>
      <c r="GET15" s="627"/>
      <c r="GEU15" s="628"/>
      <c r="GEX15" s="629"/>
      <c r="GFA15" s="627"/>
      <c r="GFB15" s="628"/>
      <c r="GFE15" s="629"/>
      <c r="GFH15" s="627"/>
      <c r="GFI15" s="628"/>
      <c r="GFL15" s="629"/>
      <c r="GFO15" s="627"/>
      <c r="GFP15" s="628"/>
      <c r="GFS15" s="629"/>
      <c r="GFV15" s="627"/>
      <c r="GFW15" s="628"/>
      <c r="GFZ15" s="629"/>
      <c r="GGC15" s="627"/>
      <c r="GGD15" s="628"/>
      <c r="GGG15" s="629"/>
      <c r="GGJ15" s="627"/>
      <c r="GGK15" s="628"/>
      <c r="GGN15" s="629"/>
      <c r="GGQ15" s="627"/>
      <c r="GGR15" s="628"/>
      <c r="GGU15" s="629"/>
      <c r="GGX15" s="627"/>
      <c r="GGY15" s="628"/>
      <c r="GHB15" s="629"/>
      <c r="GHE15" s="627"/>
      <c r="GHF15" s="628"/>
      <c r="GHI15" s="629"/>
      <c r="GHL15" s="627"/>
      <c r="GHM15" s="628"/>
      <c r="GHP15" s="629"/>
      <c r="GHS15" s="627"/>
      <c r="GHT15" s="628"/>
      <c r="GHW15" s="629"/>
      <c r="GHZ15" s="627"/>
      <c r="GIA15" s="628"/>
      <c r="GID15" s="629"/>
      <c r="GIG15" s="627"/>
      <c r="GIH15" s="628"/>
      <c r="GIK15" s="629"/>
      <c r="GIN15" s="627"/>
      <c r="GIO15" s="628"/>
      <c r="GIR15" s="629"/>
      <c r="GIU15" s="627"/>
      <c r="GIV15" s="628"/>
      <c r="GIY15" s="629"/>
      <c r="GJB15" s="627"/>
      <c r="GJC15" s="628"/>
      <c r="GJF15" s="629"/>
      <c r="GJI15" s="627"/>
      <c r="GJJ15" s="628"/>
      <c r="GJM15" s="629"/>
      <c r="GJP15" s="627"/>
      <c r="GJQ15" s="628"/>
      <c r="GJT15" s="629"/>
      <c r="GJW15" s="627"/>
      <c r="GJX15" s="628"/>
      <c r="GKA15" s="629"/>
      <c r="GKD15" s="627"/>
      <c r="GKE15" s="628"/>
      <c r="GKH15" s="629"/>
      <c r="GKK15" s="627"/>
      <c r="GKL15" s="628"/>
      <c r="GKO15" s="629"/>
      <c r="GKR15" s="627"/>
      <c r="GKS15" s="628"/>
      <c r="GKV15" s="629"/>
      <c r="GKY15" s="627"/>
      <c r="GKZ15" s="628"/>
      <c r="GLC15" s="629"/>
      <c r="GLF15" s="627"/>
      <c r="GLG15" s="628"/>
      <c r="GLJ15" s="629"/>
      <c r="GLM15" s="627"/>
      <c r="GLN15" s="628"/>
      <c r="GLQ15" s="629"/>
      <c r="GLT15" s="627"/>
      <c r="GLU15" s="628"/>
      <c r="GLX15" s="629"/>
      <c r="GMA15" s="627"/>
      <c r="GMB15" s="628"/>
      <c r="GME15" s="629"/>
      <c r="GMH15" s="627"/>
      <c r="GMI15" s="628"/>
      <c r="GML15" s="629"/>
      <c r="GMO15" s="627"/>
      <c r="GMP15" s="628"/>
      <c r="GMS15" s="629"/>
      <c r="GMV15" s="627"/>
      <c r="GMW15" s="628"/>
      <c r="GMZ15" s="629"/>
      <c r="GNC15" s="627"/>
      <c r="GND15" s="628"/>
      <c r="GNG15" s="629"/>
      <c r="GNJ15" s="627"/>
      <c r="GNK15" s="628"/>
      <c r="GNN15" s="629"/>
      <c r="GNQ15" s="627"/>
      <c r="GNR15" s="628"/>
      <c r="GNU15" s="629"/>
      <c r="GNX15" s="627"/>
      <c r="GNY15" s="628"/>
      <c r="GOB15" s="629"/>
      <c r="GOE15" s="627"/>
      <c r="GOF15" s="628"/>
      <c r="GOI15" s="629"/>
      <c r="GOL15" s="627"/>
      <c r="GOM15" s="628"/>
      <c r="GOP15" s="629"/>
      <c r="GOS15" s="627"/>
      <c r="GOT15" s="628"/>
      <c r="GOW15" s="629"/>
      <c r="GOZ15" s="627"/>
      <c r="GPA15" s="628"/>
      <c r="GPD15" s="629"/>
      <c r="GPG15" s="627"/>
      <c r="GPH15" s="628"/>
      <c r="GPK15" s="629"/>
      <c r="GPN15" s="627"/>
      <c r="GPO15" s="628"/>
      <c r="GPR15" s="629"/>
      <c r="GPU15" s="627"/>
      <c r="GPV15" s="628"/>
      <c r="GPY15" s="629"/>
      <c r="GQB15" s="627"/>
      <c r="GQC15" s="628"/>
      <c r="GQF15" s="629"/>
      <c r="GQI15" s="627"/>
      <c r="GQJ15" s="628"/>
      <c r="GQM15" s="629"/>
      <c r="GQP15" s="627"/>
      <c r="GQQ15" s="628"/>
      <c r="GQT15" s="629"/>
      <c r="GQW15" s="627"/>
      <c r="GQX15" s="628"/>
      <c r="GRA15" s="629"/>
      <c r="GRD15" s="627"/>
      <c r="GRE15" s="628"/>
      <c r="GRH15" s="629"/>
      <c r="GRK15" s="627"/>
      <c r="GRL15" s="628"/>
      <c r="GRO15" s="629"/>
      <c r="GRR15" s="627"/>
      <c r="GRS15" s="628"/>
      <c r="GRV15" s="629"/>
      <c r="GRY15" s="627"/>
      <c r="GRZ15" s="628"/>
      <c r="GSC15" s="629"/>
      <c r="GSF15" s="627"/>
      <c r="GSG15" s="628"/>
      <c r="GSJ15" s="629"/>
      <c r="GSM15" s="627"/>
      <c r="GSN15" s="628"/>
      <c r="GSQ15" s="629"/>
      <c r="GST15" s="627"/>
      <c r="GSU15" s="628"/>
      <c r="GSX15" s="629"/>
      <c r="GTA15" s="627"/>
      <c r="GTB15" s="628"/>
      <c r="GTE15" s="629"/>
      <c r="GTH15" s="627"/>
      <c r="GTI15" s="628"/>
      <c r="GTL15" s="629"/>
      <c r="GTO15" s="627"/>
      <c r="GTP15" s="628"/>
      <c r="GTS15" s="629"/>
      <c r="GTV15" s="627"/>
      <c r="GTW15" s="628"/>
      <c r="GTZ15" s="629"/>
      <c r="GUC15" s="627"/>
      <c r="GUD15" s="628"/>
      <c r="GUG15" s="629"/>
      <c r="GUJ15" s="627"/>
      <c r="GUK15" s="628"/>
      <c r="GUN15" s="629"/>
      <c r="GUQ15" s="627"/>
      <c r="GUR15" s="628"/>
      <c r="GUU15" s="629"/>
      <c r="GUX15" s="627"/>
      <c r="GUY15" s="628"/>
      <c r="GVB15" s="629"/>
      <c r="GVE15" s="627"/>
      <c r="GVF15" s="628"/>
      <c r="GVI15" s="629"/>
      <c r="GVL15" s="627"/>
      <c r="GVM15" s="628"/>
      <c r="GVP15" s="629"/>
      <c r="GVS15" s="627"/>
      <c r="GVT15" s="628"/>
      <c r="GVW15" s="629"/>
      <c r="GVZ15" s="627"/>
      <c r="GWA15" s="628"/>
      <c r="GWD15" s="629"/>
      <c r="GWG15" s="627"/>
      <c r="GWH15" s="628"/>
      <c r="GWK15" s="629"/>
      <c r="GWN15" s="627"/>
      <c r="GWO15" s="628"/>
      <c r="GWR15" s="629"/>
      <c r="GWU15" s="627"/>
      <c r="GWV15" s="628"/>
      <c r="GWY15" s="629"/>
      <c r="GXB15" s="627"/>
      <c r="GXC15" s="628"/>
      <c r="GXF15" s="629"/>
      <c r="GXI15" s="627"/>
      <c r="GXJ15" s="628"/>
      <c r="GXM15" s="629"/>
      <c r="GXP15" s="627"/>
      <c r="GXQ15" s="628"/>
      <c r="GXT15" s="629"/>
      <c r="GXW15" s="627"/>
      <c r="GXX15" s="628"/>
      <c r="GYA15" s="629"/>
      <c r="GYD15" s="627"/>
      <c r="GYE15" s="628"/>
      <c r="GYH15" s="629"/>
      <c r="GYK15" s="627"/>
      <c r="GYL15" s="628"/>
      <c r="GYO15" s="629"/>
      <c r="GYR15" s="627"/>
      <c r="GYS15" s="628"/>
      <c r="GYV15" s="629"/>
      <c r="GYY15" s="627"/>
      <c r="GYZ15" s="628"/>
      <c r="GZC15" s="629"/>
      <c r="GZF15" s="627"/>
      <c r="GZG15" s="628"/>
      <c r="GZJ15" s="629"/>
      <c r="GZM15" s="627"/>
      <c r="GZN15" s="628"/>
      <c r="GZQ15" s="629"/>
      <c r="GZT15" s="627"/>
      <c r="GZU15" s="628"/>
      <c r="GZX15" s="629"/>
      <c r="HAA15" s="627"/>
      <c r="HAB15" s="628"/>
      <c r="HAE15" s="629"/>
      <c r="HAH15" s="627"/>
      <c r="HAI15" s="628"/>
      <c r="HAL15" s="629"/>
      <c r="HAO15" s="627"/>
      <c r="HAP15" s="628"/>
      <c r="HAS15" s="629"/>
      <c r="HAV15" s="627"/>
      <c r="HAW15" s="628"/>
      <c r="HAZ15" s="629"/>
      <c r="HBC15" s="627"/>
      <c r="HBD15" s="628"/>
      <c r="HBG15" s="629"/>
      <c r="HBJ15" s="627"/>
      <c r="HBK15" s="628"/>
      <c r="HBN15" s="629"/>
      <c r="HBQ15" s="627"/>
      <c r="HBR15" s="628"/>
      <c r="HBU15" s="629"/>
      <c r="HBX15" s="627"/>
      <c r="HBY15" s="628"/>
      <c r="HCB15" s="629"/>
      <c r="HCE15" s="627"/>
      <c r="HCF15" s="628"/>
      <c r="HCI15" s="629"/>
      <c r="HCL15" s="627"/>
      <c r="HCM15" s="628"/>
      <c r="HCP15" s="629"/>
      <c r="HCS15" s="627"/>
      <c r="HCT15" s="628"/>
      <c r="HCW15" s="629"/>
      <c r="HCZ15" s="627"/>
      <c r="HDA15" s="628"/>
      <c r="HDD15" s="629"/>
      <c r="HDG15" s="627"/>
      <c r="HDH15" s="628"/>
      <c r="HDK15" s="629"/>
      <c r="HDN15" s="627"/>
      <c r="HDO15" s="628"/>
      <c r="HDR15" s="629"/>
      <c r="HDU15" s="627"/>
      <c r="HDV15" s="628"/>
      <c r="HDY15" s="629"/>
      <c r="HEB15" s="627"/>
      <c r="HEC15" s="628"/>
      <c r="HEF15" s="629"/>
      <c r="HEI15" s="627"/>
      <c r="HEJ15" s="628"/>
      <c r="HEM15" s="629"/>
      <c r="HEP15" s="627"/>
      <c r="HEQ15" s="628"/>
      <c r="HET15" s="629"/>
      <c r="HEW15" s="627"/>
      <c r="HEX15" s="628"/>
      <c r="HFA15" s="629"/>
      <c r="HFD15" s="627"/>
      <c r="HFE15" s="628"/>
      <c r="HFH15" s="629"/>
      <c r="HFK15" s="627"/>
      <c r="HFL15" s="628"/>
      <c r="HFO15" s="629"/>
      <c r="HFR15" s="627"/>
      <c r="HFS15" s="628"/>
      <c r="HFV15" s="629"/>
      <c r="HFY15" s="627"/>
      <c r="HFZ15" s="628"/>
      <c r="HGC15" s="629"/>
      <c r="HGF15" s="627"/>
      <c r="HGG15" s="628"/>
      <c r="HGJ15" s="629"/>
      <c r="HGM15" s="627"/>
      <c r="HGN15" s="628"/>
      <c r="HGQ15" s="629"/>
      <c r="HGT15" s="627"/>
      <c r="HGU15" s="628"/>
      <c r="HGX15" s="629"/>
      <c r="HHA15" s="627"/>
      <c r="HHB15" s="628"/>
      <c r="HHE15" s="629"/>
      <c r="HHH15" s="627"/>
      <c r="HHI15" s="628"/>
      <c r="HHL15" s="629"/>
      <c r="HHO15" s="627"/>
      <c r="HHP15" s="628"/>
      <c r="HHS15" s="629"/>
      <c r="HHV15" s="627"/>
      <c r="HHW15" s="628"/>
      <c r="HHZ15" s="629"/>
      <c r="HIC15" s="627"/>
      <c r="HID15" s="628"/>
      <c r="HIG15" s="629"/>
      <c r="HIJ15" s="627"/>
      <c r="HIK15" s="628"/>
      <c r="HIN15" s="629"/>
      <c r="HIQ15" s="627"/>
      <c r="HIR15" s="628"/>
      <c r="HIU15" s="629"/>
      <c r="HIX15" s="627"/>
      <c r="HIY15" s="628"/>
      <c r="HJB15" s="629"/>
      <c r="HJE15" s="627"/>
      <c r="HJF15" s="628"/>
      <c r="HJI15" s="629"/>
      <c r="HJL15" s="627"/>
      <c r="HJM15" s="628"/>
      <c r="HJP15" s="629"/>
      <c r="HJS15" s="627"/>
      <c r="HJT15" s="628"/>
      <c r="HJW15" s="629"/>
      <c r="HJZ15" s="627"/>
      <c r="HKA15" s="628"/>
      <c r="HKD15" s="629"/>
      <c r="HKG15" s="627"/>
      <c r="HKH15" s="628"/>
      <c r="HKK15" s="629"/>
      <c r="HKN15" s="627"/>
      <c r="HKO15" s="628"/>
      <c r="HKR15" s="629"/>
      <c r="HKU15" s="627"/>
      <c r="HKV15" s="628"/>
      <c r="HKY15" s="629"/>
      <c r="HLB15" s="627"/>
      <c r="HLC15" s="628"/>
      <c r="HLF15" s="629"/>
      <c r="HLI15" s="627"/>
      <c r="HLJ15" s="628"/>
      <c r="HLM15" s="629"/>
      <c r="HLP15" s="627"/>
      <c r="HLQ15" s="628"/>
      <c r="HLT15" s="629"/>
      <c r="HLW15" s="627"/>
      <c r="HLX15" s="628"/>
      <c r="HMA15" s="629"/>
      <c r="HMD15" s="627"/>
      <c r="HME15" s="628"/>
      <c r="HMH15" s="629"/>
      <c r="HMK15" s="627"/>
      <c r="HML15" s="628"/>
      <c r="HMO15" s="629"/>
      <c r="HMR15" s="627"/>
      <c r="HMS15" s="628"/>
      <c r="HMV15" s="629"/>
      <c r="HMY15" s="627"/>
      <c r="HMZ15" s="628"/>
      <c r="HNC15" s="629"/>
      <c r="HNF15" s="627"/>
      <c r="HNG15" s="628"/>
      <c r="HNJ15" s="629"/>
      <c r="HNM15" s="627"/>
      <c r="HNN15" s="628"/>
      <c r="HNQ15" s="629"/>
      <c r="HNT15" s="627"/>
      <c r="HNU15" s="628"/>
      <c r="HNX15" s="629"/>
      <c r="HOA15" s="627"/>
      <c r="HOB15" s="628"/>
      <c r="HOE15" s="629"/>
      <c r="HOH15" s="627"/>
      <c r="HOI15" s="628"/>
      <c r="HOL15" s="629"/>
      <c r="HOO15" s="627"/>
      <c r="HOP15" s="628"/>
      <c r="HOS15" s="629"/>
      <c r="HOV15" s="627"/>
      <c r="HOW15" s="628"/>
      <c r="HOZ15" s="629"/>
      <c r="HPC15" s="627"/>
      <c r="HPD15" s="628"/>
      <c r="HPG15" s="629"/>
      <c r="HPJ15" s="627"/>
      <c r="HPK15" s="628"/>
      <c r="HPN15" s="629"/>
      <c r="HPQ15" s="627"/>
      <c r="HPR15" s="628"/>
      <c r="HPU15" s="629"/>
      <c r="HPX15" s="627"/>
      <c r="HPY15" s="628"/>
      <c r="HQB15" s="629"/>
      <c r="HQE15" s="627"/>
      <c r="HQF15" s="628"/>
      <c r="HQI15" s="629"/>
      <c r="HQL15" s="627"/>
      <c r="HQM15" s="628"/>
      <c r="HQP15" s="629"/>
      <c r="HQS15" s="627"/>
      <c r="HQT15" s="628"/>
      <c r="HQW15" s="629"/>
      <c r="HQZ15" s="627"/>
      <c r="HRA15" s="628"/>
      <c r="HRD15" s="629"/>
      <c r="HRG15" s="627"/>
      <c r="HRH15" s="628"/>
      <c r="HRK15" s="629"/>
      <c r="HRN15" s="627"/>
      <c r="HRO15" s="628"/>
      <c r="HRR15" s="629"/>
      <c r="HRU15" s="627"/>
      <c r="HRV15" s="628"/>
      <c r="HRY15" s="629"/>
      <c r="HSB15" s="627"/>
      <c r="HSC15" s="628"/>
      <c r="HSF15" s="629"/>
      <c r="HSI15" s="627"/>
      <c r="HSJ15" s="628"/>
      <c r="HSM15" s="629"/>
      <c r="HSP15" s="627"/>
      <c r="HSQ15" s="628"/>
      <c r="HST15" s="629"/>
      <c r="HSW15" s="627"/>
      <c r="HSX15" s="628"/>
      <c r="HTA15" s="629"/>
      <c r="HTD15" s="627"/>
      <c r="HTE15" s="628"/>
      <c r="HTH15" s="629"/>
      <c r="HTK15" s="627"/>
      <c r="HTL15" s="628"/>
      <c r="HTO15" s="629"/>
      <c r="HTR15" s="627"/>
      <c r="HTS15" s="628"/>
      <c r="HTV15" s="629"/>
      <c r="HTY15" s="627"/>
      <c r="HTZ15" s="628"/>
      <c r="HUC15" s="629"/>
      <c r="HUF15" s="627"/>
      <c r="HUG15" s="628"/>
      <c r="HUJ15" s="629"/>
      <c r="HUM15" s="627"/>
      <c r="HUN15" s="628"/>
      <c r="HUQ15" s="629"/>
      <c r="HUT15" s="627"/>
      <c r="HUU15" s="628"/>
      <c r="HUX15" s="629"/>
      <c r="HVA15" s="627"/>
      <c r="HVB15" s="628"/>
      <c r="HVE15" s="629"/>
      <c r="HVH15" s="627"/>
      <c r="HVI15" s="628"/>
      <c r="HVL15" s="629"/>
      <c r="HVO15" s="627"/>
      <c r="HVP15" s="628"/>
      <c r="HVS15" s="629"/>
      <c r="HVV15" s="627"/>
      <c r="HVW15" s="628"/>
      <c r="HVZ15" s="629"/>
      <c r="HWC15" s="627"/>
      <c r="HWD15" s="628"/>
      <c r="HWG15" s="629"/>
      <c r="HWJ15" s="627"/>
      <c r="HWK15" s="628"/>
      <c r="HWN15" s="629"/>
      <c r="HWQ15" s="627"/>
      <c r="HWR15" s="628"/>
      <c r="HWU15" s="629"/>
      <c r="HWX15" s="627"/>
      <c r="HWY15" s="628"/>
      <c r="HXB15" s="629"/>
      <c r="HXE15" s="627"/>
      <c r="HXF15" s="628"/>
      <c r="HXI15" s="629"/>
      <c r="HXL15" s="627"/>
      <c r="HXM15" s="628"/>
      <c r="HXP15" s="629"/>
      <c r="HXS15" s="627"/>
      <c r="HXT15" s="628"/>
      <c r="HXW15" s="629"/>
      <c r="HXZ15" s="627"/>
      <c r="HYA15" s="628"/>
      <c r="HYD15" s="629"/>
      <c r="HYG15" s="627"/>
      <c r="HYH15" s="628"/>
      <c r="HYK15" s="629"/>
      <c r="HYN15" s="627"/>
      <c r="HYO15" s="628"/>
      <c r="HYR15" s="629"/>
      <c r="HYU15" s="627"/>
      <c r="HYV15" s="628"/>
      <c r="HYY15" s="629"/>
      <c r="HZB15" s="627"/>
      <c r="HZC15" s="628"/>
      <c r="HZF15" s="629"/>
      <c r="HZI15" s="627"/>
      <c r="HZJ15" s="628"/>
      <c r="HZM15" s="629"/>
      <c r="HZP15" s="627"/>
      <c r="HZQ15" s="628"/>
      <c r="HZT15" s="629"/>
      <c r="HZW15" s="627"/>
      <c r="HZX15" s="628"/>
      <c r="IAA15" s="629"/>
      <c r="IAD15" s="627"/>
      <c r="IAE15" s="628"/>
      <c r="IAH15" s="629"/>
      <c r="IAK15" s="627"/>
      <c r="IAL15" s="628"/>
      <c r="IAO15" s="629"/>
      <c r="IAR15" s="627"/>
      <c r="IAS15" s="628"/>
      <c r="IAV15" s="629"/>
      <c r="IAY15" s="627"/>
      <c r="IAZ15" s="628"/>
      <c r="IBC15" s="629"/>
      <c r="IBF15" s="627"/>
      <c r="IBG15" s="628"/>
      <c r="IBJ15" s="629"/>
      <c r="IBM15" s="627"/>
      <c r="IBN15" s="628"/>
      <c r="IBQ15" s="629"/>
      <c r="IBT15" s="627"/>
      <c r="IBU15" s="628"/>
      <c r="IBX15" s="629"/>
      <c r="ICA15" s="627"/>
      <c r="ICB15" s="628"/>
      <c r="ICE15" s="629"/>
      <c r="ICH15" s="627"/>
      <c r="ICI15" s="628"/>
      <c r="ICL15" s="629"/>
      <c r="ICO15" s="627"/>
      <c r="ICP15" s="628"/>
      <c r="ICS15" s="629"/>
      <c r="ICV15" s="627"/>
      <c r="ICW15" s="628"/>
      <c r="ICZ15" s="629"/>
      <c r="IDC15" s="627"/>
      <c r="IDD15" s="628"/>
      <c r="IDG15" s="629"/>
      <c r="IDJ15" s="627"/>
      <c r="IDK15" s="628"/>
      <c r="IDN15" s="629"/>
      <c r="IDQ15" s="627"/>
      <c r="IDR15" s="628"/>
      <c r="IDU15" s="629"/>
      <c r="IDX15" s="627"/>
      <c r="IDY15" s="628"/>
      <c r="IEB15" s="629"/>
      <c r="IEE15" s="627"/>
      <c r="IEF15" s="628"/>
      <c r="IEI15" s="629"/>
      <c r="IEL15" s="627"/>
      <c r="IEM15" s="628"/>
      <c r="IEP15" s="629"/>
      <c r="IES15" s="627"/>
      <c r="IET15" s="628"/>
      <c r="IEW15" s="629"/>
      <c r="IEZ15" s="627"/>
      <c r="IFA15" s="628"/>
      <c r="IFD15" s="629"/>
      <c r="IFG15" s="627"/>
      <c r="IFH15" s="628"/>
      <c r="IFK15" s="629"/>
      <c r="IFN15" s="627"/>
      <c r="IFO15" s="628"/>
      <c r="IFR15" s="629"/>
      <c r="IFU15" s="627"/>
      <c r="IFV15" s="628"/>
      <c r="IFY15" s="629"/>
      <c r="IGB15" s="627"/>
      <c r="IGC15" s="628"/>
      <c r="IGF15" s="629"/>
      <c r="IGI15" s="627"/>
      <c r="IGJ15" s="628"/>
      <c r="IGM15" s="629"/>
      <c r="IGP15" s="627"/>
      <c r="IGQ15" s="628"/>
      <c r="IGT15" s="629"/>
      <c r="IGW15" s="627"/>
      <c r="IGX15" s="628"/>
      <c r="IHA15" s="629"/>
      <c r="IHD15" s="627"/>
      <c r="IHE15" s="628"/>
      <c r="IHH15" s="629"/>
      <c r="IHK15" s="627"/>
      <c r="IHL15" s="628"/>
      <c r="IHO15" s="629"/>
      <c r="IHR15" s="627"/>
      <c r="IHS15" s="628"/>
      <c r="IHV15" s="629"/>
      <c r="IHY15" s="627"/>
      <c r="IHZ15" s="628"/>
      <c r="IIC15" s="629"/>
      <c r="IIF15" s="627"/>
      <c r="IIG15" s="628"/>
      <c r="IIJ15" s="629"/>
      <c r="IIM15" s="627"/>
      <c r="IIN15" s="628"/>
      <c r="IIQ15" s="629"/>
      <c r="IIT15" s="627"/>
      <c r="IIU15" s="628"/>
      <c r="IIX15" s="629"/>
      <c r="IJA15" s="627"/>
      <c r="IJB15" s="628"/>
      <c r="IJE15" s="629"/>
      <c r="IJH15" s="627"/>
      <c r="IJI15" s="628"/>
      <c r="IJL15" s="629"/>
      <c r="IJO15" s="627"/>
      <c r="IJP15" s="628"/>
      <c r="IJS15" s="629"/>
      <c r="IJV15" s="627"/>
      <c r="IJW15" s="628"/>
      <c r="IJZ15" s="629"/>
      <c r="IKC15" s="627"/>
      <c r="IKD15" s="628"/>
      <c r="IKG15" s="629"/>
      <c r="IKJ15" s="627"/>
      <c r="IKK15" s="628"/>
      <c r="IKN15" s="629"/>
      <c r="IKQ15" s="627"/>
      <c r="IKR15" s="628"/>
      <c r="IKU15" s="629"/>
      <c r="IKX15" s="627"/>
      <c r="IKY15" s="628"/>
      <c r="ILB15" s="629"/>
      <c r="ILE15" s="627"/>
      <c r="ILF15" s="628"/>
      <c r="ILI15" s="629"/>
      <c r="ILL15" s="627"/>
      <c r="ILM15" s="628"/>
      <c r="ILP15" s="629"/>
      <c r="ILS15" s="627"/>
      <c r="ILT15" s="628"/>
      <c r="ILW15" s="629"/>
      <c r="ILZ15" s="627"/>
      <c r="IMA15" s="628"/>
      <c r="IMD15" s="629"/>
      <c r="IMG15" s="627"/>
      <c r="IMH15" s="628"/>
      <c r="IMK15" s="629"/>
      <c r="IMN15" s="627"/>
      <c r="IMO15" s="628"/>
      <c r="IMR15" s="629"/>
      <c r="IMU15" s="627"/>
      <c r="IMV15" s="628"/>
      <c r="IMY15" s="629"/>
      <c r="INB15" s="627"/>
      <c r="INC15" s="628"/>
      <c r="INF15" s="629"/>
      <c r="INI15" s="627"/>
      <c r="INJ15" s="628"/>
      <c r="INM15" s="629"/>
      <c r="INP15" s="627"/>
      <c r="INQ15" s="628"/>
      <c r="INT15" s="629"/>
      <c r="INW15" s="627"/>
      <c r="INX15" s="628"/>
      <c r="IOA15" s="629"/>
      <c r="IOD15" s="627"/>
      <c r="IOE15" s="628"/>
      <c r="IOH15" s="629"/>
      <c r="IOK15" s="627"/>
      <c r="IOL15" s="628"/>
      <c r="IOO15" s="629"/>
      <c r="IOR15" s="627"/>
      <c r="IOS15" s="628"/>
      <c r="IOV15" s="629"/>
      <c r="IOY15" s="627"/>
      <c r="IOZ15" s="628"/>
      <c r="IPC15" s="629"/>
      <c r="IPF15" s="627"/>
      <c r="IPG15" s="628"/>
      <c r="IPJ15" s="629"/>
      <c r="IPM15" s="627"/>
      <c r="IPN15" s="628"/>
      <c r="IPQ15" s="629"/>
      <c r="IPT15" s="627"/>
      <c r="IPU15" s="628"/>
      <c r="IPX15" s="629"/>
      <c r="IQA15" s="627"/>
      <c r="IQB15" s="628"/>
      <c r="IQE15" s="629"/>
      <c r="IQH15" s="627"/>
      <c r="IQI15" s="628"/>
      <c r="IQL15" s="629"/>
      <c r="IQO15" s="627"/>
      <c r="IQP15" s="628"/>
      <c r="IQS15" s="629"/>
      <c r="IQV15" s="627"/>
      <c r="IQW15" s="628"/>
      <c r="IQZ15" s="629"/>
      <c r="IRC15" s="627"/>
      <c r="IRD15" s="628"/>
      <c r="IRG15" s="629"/>
      <c r="IRJ15" s="627"/>
      <c r="IRK15" s="628"/>
      <c r="IRN15" s="629"/>
      <c r="IRQ15" s="627"/>
      <c r="IRR15" s="628"/>
      <c r="IRU15" s="629"/>
      <c r="IRX15" s="627"/>
      <c r="IRY15" s="628"/>
      <c r="ISB15" s="629"/>
      <c r="ISE15" s="627"/>
      <c r="ISF15" s="628"/>
      <c r="ISI15" s="629"/>
      <c r="ISL15" s="627"/>
      <c r="ISM15" s="628"/>
      <c r="ISP15" s="629"/>
      <c r="ISS15" s="627"/>
      <c r="IST15" s="628"/>
      <c r="ISW15" s="629"/>
      <c r="ISZ15" s="627"/>
      <c r="ITA15" s="628"/>
      <c r="ITD15" s="629"/>
      <c r="ITG15" s="627"/>
      <c r="ITH15" s="628"/>
      <c r="ITK15" s="629"/>
      <c r="ITN15" s="627"/>
      <c r="ITO15" s="628"/>
      <c r="ITR15" s="629"/>
      <c r="ITU15" s="627"/>
      <c r="ITV15" s="628"/>
      <c r="ITY15" s="629"/>
      <c r="IUB15" s="627"/>
      <c r="IUC15" s="628"/>
      <c r="IUF15" s="629"/>
      <c r="IUI15" s="627"/>
      <c r="IUJ15" s="628"/>
      <c r="IUM15" s="629"/>
      <c r="IUP15" s="627"/>
      <c r="IUQ15" s="628"/>
      <c r="IUT15" s="629"/>
      <c r="IUW15" s="627"/>
      <c r="IUX15" s="628"/>
      <c r="IVA15" s="629"/>
      <c r="IVD15" s="627"/>
      <c r="IVE15" s="628"/>
      <c r="IVH15" s="629"/>
      <c r="IVK15" s="627"/>
      <c r="IVL15" s="628"/>
      <c r="IVO15" s="629"/>
      <c r="IVR15" s="627"/>
      <c r="IVS15" s="628"/>
      <c r="IVV15" s="629"/>
      <c r="IVY15" s="627"/>
      <c r="IVZ15" s="628"/>
      <c r="IWC15" s="629"/>
      <c r="IWF15" s="627"/>
      <c r="IWG15" s="628"/>
      <c r="IWJ15" s="629"/>
      <c r="IWM15" s="627"/>
      <c r="IWN15" s="628"/>
      <c r="IWQ15" s="629"/>
      <c r="IWT15" s="627"/>
      <c r="IWU15" s="628"/>
      <c r="IWX15" s="629"/>
      <c r="IXA15" s="627"/>
      <c r="IXB15" s="628"/>
      <c r="IXE15" s="629"/>
      <c r="IXH15" s="627"/>
      <c r="IXI15" s="628"/>
      <c r="IXL15" s="629"/>
      <c r="IXO15" s="627"/>
      <c r="IXP15" s="628"/>
      <c r="IXS15" s="629"/>
      <c r="IXV15" s="627"/>
      <c r="IXW15" s="628"/>
      <c r="IXZ15" s="629"/>
      <c r="IYC15" s="627"/>
      <c r="IYD15" s="628"/>
      <c r="IYG15" s="629"/>
      <c r="IYJ15" s="627"/>
      <c r="IYK15" s="628"/>
      <c r="IYN15" s="629"/>
      <c r="IYQ15" s="627"/>
      <c r="IYR15" s="628"/>
      <c r="IYU15" s="629"/>
      <c r="IYX15" s="627"/>
      <c r="IYY15" s="628"/>
      <c r="IZB15" s="629"/>
      <c r="IZE15" s="627"/>
      <c r="IZF15" s="628"/>
      <c r="IZI15" s="629"/>
      <c r="IZL15" s="627"/>
      <c r="IZM15" s="628"/>
      <c r="IZP15" s="629"/>
      <c r="IZS15" s="627"/>
      <c r="IZT15" s="628"/>
      <c r="IZW15" s="629"/>
      <c r="IZZ15" s="627"/>
      <c r="JAA15" s="628"/>
      <c r="JAD15" s="629"/>
      <c r="JAG15" s="627"/>
      <c r="JAH15" s="628"/>
      <c r="JAK15" s="629"/>
      <c r="JAN15" s="627"/>
      <c r="JAO15" s="628"/>
      <c r="JAR15" s="629"/>
      <c r="JAU15" s="627"/>
      <c r="JAV15" s="628"/>
      <c r="JAY15" s="629"/>
      <c r="JBB15" s="627"/>
      <c r="JBC15" s="628"/>
      <c r="JBF15" s="629"/>
      <c r="JBI15" s="627"/>
      <c r="JBJ15" s="628"/>
      <c r="JBM15" s="629"/>
      <c r="JBP15" s="627"/>
      <c r="JBQ15" s="628"/>
      <c r="JBT15" s="629"/>
      <c r="JBW15" s="627"/>
      <c r="JBX15" s="628"/>
      <c r="JCA15" s="629"/>
      <c r="JCD15" s="627"/>
      <c r="JCE15" s="628"/>
      <c r="JCH15" s="629"/>
      <c r="JCK15" s="627"/>
      <c r="JCL15" s="628"/>
      <c r="JCO15" s="629"/>
      <c r="JCR15" s="627"/>
      <c r="JCS15" s="628"/>
      <c r="JCV15" s="629"/>
      <c r="JCY15" s="627"/>
      <c r="JCZ15" s="628"/>
      <c r="JDC15" s="629"/>
      <c r="JDF15" s="627"/>
      <c r="JDG15" s="628"/>
      <c r="JDJ15" s="629"/>
      <c r="JDM15" s="627"/>
      <c r="JDN15" s="628"/>
      <c r="JDQ15" s="629"/>
      <c r="JDT15" s="627"/>
      <c r="JDU15" s="628"/>
      <c r="JDX15" s="629"/>
      <c r="JEA15" s="627"/>
      <c r="JEB15" s="628"/>
      <c r="JEE15" s="629"/>
      <c r="JEH15" s="627"/>
      <c r="JEI15" s="628"/>
      <c r="JEL15" s="629"/>
      <c r="JEO15" s="627"/>
      <c r="JEP15" s="628"/>
      <c r="JES15" s="629"/>
      <c r="JEV15" s="627"/>
      <c r="JEW15" s="628"/>
      <c r="JEZ15" s="629"/>
      <c r="JFC15" s="627"/>
      <c r="JFD15" s="628"/>
      <c r="JFG15" s="629"/>
      <c r="JFJ15" s="627"/>
      <c r="JFK15" s="628"/>
      <c r="JFN15" s="629"/>
      <c r="JFQ15" s="627"/>
      <c r="JFR15" s="628"/>
      <c r="JFU15" s="629"/>
      <c r="JFX15" s="627"/>
      <c r="JFY15" s="628"/>
      <c r="JGB15" s="629"/>
      <c r="JGE15" s="627"/>
      <c r="JGF15" s="628"/>
      <c r="JGI15" s="629"/>
      <c r="JGL15" s="627"/>
      <c r="JGM15" s="628"/>
      <c r="JGP15" s="629"/>
      <c r="JGS15" s="627"/>
      <c r="JGT15" s="628"/>
      <c r="JGW15" s="629"/>
      <c r="JGZ15" s="627"/>
      <c r="JHA15" s="628"/>
      <c r="JHD15" s="629"/>
      <c r="JHG15" s="627"/>
      <c r="JHH15" s="628"/>
      <c r="JHK15" s="629"/>
      <c r="JHN15" s="627"/>
      <c r="JHO15" s="628"/>
      <c r="JHR15" s="629"/>
      <c r="JHU15" s="627"/>
      <c r="JHV15" s="628"/>
      <c r="JHY15" s="629"/>
      <c r="JIB15" s="627"/>
      <c r="JIC15" s="628"/>
      <c r="JIF15" s="629"/>
      <c r="JII15" s="627"/>
      <c r="JIJ15" s="628"/>
      <c r="JIM15" s="629"/>
      <c r="JIP15" s="627"/>
      <c r="JIQ15" s="628"/>
      <c r="JIT15" s="629"/>
      <c r="JIW15" s="627"/>
      <c r="JIX15" s="628"/>
      <c r="JJA15" s="629"/>
      <c r="JJD15" s="627"/>
      <c r="JJE15" s="628"/>
      <c r="JJH15" s="629"/>
      <c r="JJK15" s="627"/>
      <c r="JJL15" s="628"/>
      <c r="JJO15" s="629"/>
      <c r="JJR15" s="627"/>
      <c r="JJS15" s="628"/>
      <c r="JJV15" s="629"/>
      <c r="JJY15" s="627"/>
      <c r="JJZ15" s="628"/>
      <c r="JKC15" s="629"/>
      <c r="JKF15" s="627"/>
      <c r="JKG15" s="628"/>
      <c r="JKJ15" s="629"/>
      <c r="JKM15" s="627"/>
      <c r="JKN15" s="628"/>
      <c r="JKQ15" s="629"/>
      <c r="JKT15" s="627"/>
      <c r="JKU15" s="628"/>
      <c r="JKX15" s="629"/>
      <c r="JLA15" s="627"/>
      <c r="JLB15" s="628"/>
      <c r="JLE15" s="629"/>
      <c r="JLH15" s="627"/>
      <c r="JLI15" s="628"/>
      <c r="JLL15" s="629"/>
      <c r="JLO15" s="627"/>
      <c r="JLP15" s="628"/>
      <c r="JLS15" s="629"/>
      <c r="JLV15" s="627"/>
      <c r="JLW15" s="628"/>
      <c r="JLZ15" s="629"/>
      <c r="JMC15" s="627"/>
      <c r="JMD15" s="628"/>
      <c r="JMG15" s="629"/>
      <c r="JMJ15" s="627"/>
      <c r="JMK15" s="628"/>
      <c r="JMN15" s="629"/>
      <c r="JMQ15" s="627"/>
      <c r="JMR15" s="628"/>
      <c r="JMU15" s="629"/>
      <c r="JMX15" s="627"/>
      <c r="JMY15" s="628"/>
      <c r="JNB15" s="629"/>
      <c r="JNE15" s="627"/>
      <c r="JNF15" s="628"/>
      <c r="JNI15" s="629"/>
      <c r="JNL15" s="627"/>
      <c r="JNM15" s="628"/>
      <c r="JNP15" s="629"/>
      <c r="JNS15" s="627"/>
      <c r="JNT15" s="628"/>
      <c r="JNW15" s="629"/>
      <c r="JNZ15" s="627"/>
      <c r="JOA15" s="628"/>
      <c r="JOD15" s="629"/>
      <c r="JOG15" s="627"/>
      <c r="JOH15" s="628"/>
      <c r="JOK15" s="629"/>
      <c r="JON15" s="627"/>
      <c r="JOO15" s="628"/>
      <c r="JOR15" s="629"/>
      <c r="JOU15" s="627"/>
      <c r="JOV15" s="628"/>
      <c r="JOY15" s="629"/>
      <c r="JPB15" s="627"/>
      <c r="JPC15" s="628"/>
      <c r="JPF15" s="629"/>
      <c r="JPI15" s="627"/>
      <c r="JPJ15" s="628"/>
      <c r="JPM15" s="629"/>
      <c r="JPP15" s="627"/>
      <c r="JPQ15" s="628"/>
      <c r="JPT15" s="629"/>
      <c r="JPW15" s="627"/>
      <c r="JPX15" s="628"/>
      <c r="JQA15" s="629"/>
      <c r="JQD15" s="627"/>
      <c r="JQE15" s="628"/>
      <c r="JQH15" s="629"/>
      <c r="JQK15" s="627"/>
      <c r="JQL15" s="628"/>
      <c r="JQO15" s="629"/>
      <c r="JQR15" s="627"/>
      <c r="JQS15" s="628"/>
      <c r="JQV15" s="629"/>
      <c r="JQY15" s="627"/>
      <c r="JQZ15" s="628"/>
      <c r="JRC15" s="629"/>
      <c r="JRF15" s="627"/>
      <c r="JRG15" s="628"/>
      <c r="JRJ15" s="629"/>
      <c r="JRM15" s="627"/>
      <c r="JRN15" s="628"/>
      <c r="JRQ15" s="629"/>
      <c r="JRT15" s="627"/>
      <c r="JRU15" s="628"/>
      <c r="JRX15" s="629"/>
      <c r="JSA15" s="627"/>
      <c r="JSB15" s="628"/>
      <c r="JSE15" s="629"/>
      <c r="JSH15" s="627"/>
      <c r="JSI15" s="628"/>
      <c r="JSL15" s="629"/>
      <c r="JSO15" s="627"/>
      <c r="JSP15" s="628"/>
      <c r="JSS15" s="629"/>
      <c r="JSV15" s="627"/>
      <c r="JSW15" s="628"/>
      <c r="JSZ15" s="629"/>
      <c r="JTC15" s="627"/>
      <c r="JTD15" s="628"/>
      <c r="JTG15" s="629"/>
      <c r="JTJ15" s="627"/>
      <c r="JTK15" s="628"/>
      <c r="JTN15" s="629"/>
      <c r="JTQ15" s="627"/>
      <c r="JTR15" s="628"/>
      <c r="JTU15" s="629"/>
      <c r="JTX15" s="627"/>
      <c r="JTY15" s="628"/>
      <c r="JUB15" s="629"/>
      <c r="JUE15" s="627"/>
      <c r="JUF15" s="628"/>
      <c r="JUI15" s="629"/>
      <c r="JUL15" s="627"/>
      <c r="JUM15" s="628"/>
      <c r="JUP15" s="629"/>
      <c r="JUS15" s="627"/>
      <c r="JUT15" s="628"/>
      <c r="JUW15" s="629"/>
      <c r="JUZ15" s="627"/>
      <c r="JVA15" s="628"/>
      <c r="JVD15" s="629"/>
      <c r="JVG15" s="627"/>
      <c r="JVH15" s="628"/>
      <c r="JVK15" s="629"/>
      <c r="JVN15" s="627"/>
      <c r="JVO15" s="628"/>
      <c r="JVR15" s="629"/>
      <c r="JVU15" s="627"/>
      <c r="JVV15" s="628"/>
      <c r="JVY15" s="629"/>
      <c r="JWB15" s="627"/>
      <c r="JWC15" s="628"/>
      <c r="JWF15" s="629"/>
      <c r="JWI15" s="627"/>
      <c r="JWJ15" s="628"/>
      <c r="JWM15" s="629"/>
      <c r="JWP15" s="627"/>
      <c r="JWQ15" s="628"/>
      <c r="JWT15" s="629"/>
      <c r="JWW15" s="627"/>
      <c r="JWX15" s="628"/>
      <c r="JXA15" s="629"/>
      <c r="JXD15" s="627"/>
      <c r="JXE15" s="628"/>
      <c r="JXH15" s="629"/>
      <c r="JXK15" s="627"/>
      <c r="JXL15" s="628"/>
      <c r="JXO15" s="629"/>
      <c r="JXR15" s="627"/>
      <c r="JXS15" s="628"/>
      <c r="JXV15" s="629"/>
      <c r="JXY15" s="627"/>
      <c r="JXZ15" s="628"/>
      <c r="JYC15" s="629"/>
      <c r="JYF15" s="627"/>
      <c r="JYG15" s="628"/>
      <c r="JYJ15" s="629"/>
      <c r="JYM15" s="627"/>
      <c r="JYN15" s="628"/>
      <c r="JYQ15" s="629"/>
      <c r="JYT15" s="627"/>
      <c r="JYU15" s="628"/>
      <c r="JYX15" s="629"/>
      <c r="JZA15" s="627"/>
      <c r="JZB15" s="628"/>
      <c r="JZE15" s="629"/>
      <c r="JZH15" s="627"/>
      <c r="JZI15" s="628"/>
      <c r="JZL15" s="629"/>
      <c r="JZO15" s="627"/>
      <c r="JZP15" s="628"/>
      <c r="JZS15" s="629"/>
      <c r="JZV15" s="627"/>
      <c r="JZW15" s="628"/>
      <c r="JZZ15" s="629"/>
      <c r="KAC15" s="627"/>
      <c r="KAD15" s="628"/>
      <c r="KAG15" s="629"/>
      <c r="KAJ15" s="627"/>
      <c r="KAK15" s="628"/>
      <c r="KAN15" s="629"/>
      <c r="KAQ15" s="627"/>
      <c r="KAR15" s="628"/>
      <c r="KAU15" s="629"/>
      <c r="KAX15" s="627"/>
      <c r="KAY15" s="628"/>
      <c r="KBB15" s="629"/>
      <c r="KBE15" s="627"/>
      <c r="KBF15" s="628"/>
      <c r="KBI15" s="629"/>
      <c r="KBL15" s="627"/>
      <c r="KBM15" s="628"/>
      <c r="KBP15" s="629"/>
      <c r="KBS15" s="627"/>
      <c r="KBT15" s="628"/>
      <c r="KBW15" s="629"/>
      <c r="KBZ15" s="627"/>
      <c r="KCA15" s="628"/>
      <c r="KCD15" s="629"/>
      <c r="KCG15" s="627"/>
      <c r="KCH15" s="628"/>
      <c r="KCK15" s="629"/>
      <c r="KCN15" s="627"/>
      <c r="KCO15" s="628"/>
      <c r="KCR15" s="629"/>
      <c r="KCU15" s="627"/>
      <c r="KCV15" s="628"/>
      <c r="KCY15" s="629"/>
      <c r="KDB15" s="627"/>
      <c r="KDC15" s="628"/>
      <c r="KDF15" s="629"/>
      <c r="KDI15" s="627"/>
      <c r="KDJ15" s="628"/>
      <c r="KDM15" s="629"/>
      <c r="KDP15" s="627"/>
      <c r="KDQ15" s="628"/>
      <c r="KDT15" s="629"/>
      <c r="KDW15" s="627"/>
      <c r="KDX15" s="628"/>
      <c r="KEA15" s="629"/>
      <c r="KED15" s="627"/>
      <c r="KEE15" s="628"/>
      <c r="KEH15" s="629"/>
      <c r="KEK15" s="627"/>
      <c r="KEL15" s="628"/>
      <c r="KEO15" s="629"/>
      <c r="KER15" s="627"/>
      <c r="KES15" s="628"/>
      <c r="KEV15" s="629"/>
      <c r="KEY15" s="627"/>
      <c r="KEZ15" s="628"/>
      <c r="KFC15" s="629"/>
      <c r="KFF15" s="627"/>
      <c r="KFG15" s="628"/>
      <c r="KFJ15" s="629"/>
      <c r="KFM15" s="627"/>
      <c r="KFN15" s="628"/>
      <c r="KFQ15" s="629"/>
      <c r="KFT15" s="627"/>
      <c r="KFU15" s="628"/>
      <c r="KFX15" s="629"/>
      <c r="KGA15" s="627"/>
      <c r="KGB15" s="628"/>
      <c r="KGE15" s="629"/>
      <c r="KGH15" s="627"/>
      <c r="KGI15" s="628"/>
      <c r="KGL15" s="629"/>
      <c r="KGO15" s="627"/>
      <c r="KGP15" s="628"/>
      <c r="KGS15" s="629"/>
      <c r="KGV15" s="627"/>
      <c r="KGW15" s="628"/>
      <c r="KGZ15" s="629"/>
      <c r="KHC15" s="627"/>
      <c r="KHD15" s="628"/>
      <c r="KHG15" s="629"/>
      <c r="KHJ15" s="627"/>
      <c r="KHK15" s="628"/>
      <c r="KHN15" s="629"/>
      <c r="KHQ15" s="627"/>
      <c r="KHR15" s="628"/>
      <c r="KHU15" s="629"/>
      <c r="KHX15" s="627"/>
      <c r="KHY15" s="628"/>
      <c r="KIB15" s="629"/>
      <c r="KIE15" s="627"/>
      <c r="KIF15" s="628"/>
      <c r="KII15" s="629"/>
      <c r="KIL15" s="627"/>
      <c r="KIM15" s="628"/>
      <c r="KIP15" s="629"/>
      <c r="KIS15" s="627"/>
      <c r="KIT15" s="628"/>
      <c r="KIW15" s="629"/>
      <c r="KIZ15" s="627"/>
      <c r="KJA15" s="628"/>
      <c r="KJD15" s="629"/>
      <c r="KJG15" s="627"/>
      <c r="KJH15" s="628"/>
      <c r="KJK15" s="629"/>
      <c r="KJN15" s="627"/>
      <c r="KJO15" s="628"/>
      <c r="KJR15" s="629"/>
      <c r="KJU15" s="627"/>
      <c r="KJV15" s="628"/>
      <c r="KJY15" s="629"/>
      <c r="KKB15" s="627"/>
      <c r="KKC15" s="628"/>
      <c r="KKF15" s="629"/>
      <c r="KKI15" s="627"/>
      <c r="KKJ15" s="628"/>
      <c r="KKM15" s="629"/>
      <c r="KKP15" s="627"/>
      <c r="KKQ15" s="628"/>
      <c r="KKT15" s="629"/>
      <c r="KKW15" s="627"/>
      <c r="KKX15" s="628"/>
      <c r="KLA15" s="629"/>
      <c r="KLD15" s="627"/>
      <c r="KLE15" s="628"/>
      <c r="KLH15" s="629"/>
      <c r="KLK15" s="627"/>
      <c r="KLL15" s="628"/>
      <c r="KLO15" s="629"/>
      <c r="KLR15" s="627"/>
      <c r="KLS15" s="628"/>
      <c r="KLV15" s="629"/>
      <c r="KLY15" s="627"/>
      <c r="KLZ15" s="628"/>
      <c r="KMC15" s="629"/>
      <c r="KMF15" s="627"/>
      <c r="KMG15" s="628"/>
      <c r="KMJ15" s="629"/>
      <c r="KMM15" s="627"/>
      <c r="KMN15" s="628"/>
      <c r="KMQ15" s="629"/>
      <c r="KMT15" s="627"/>
      <c r="KMU15" s="628"/>
      <c r="KMX15" s="629"/>
      <c r="KNA15" s="627"/>
      <c r="KNB15" s="628"/>
      <c r="KNE15" s="629"/>
      <c r="KNH15" s="627"/>
      <c r="KNI15" s="628"/>
      <c r="KNL15" s="629"/>
      <c r="KNO15" s="627"/>
      <c r="KNP15" s="628"/>
      <c r="KNS15" s="629"/>
      <c r="KNV15" s="627"/>
      <c r="KNW15" s="628"/>
      <c r="KNZ15" s="629"/>
      <c r="KOC15" s="627"/>
      <c r="KOD15" s="628"/>
      <c r="KOG15" s="629"/>
      <c r="KOJ15" s="627"/>
      <c r="KOK15" s="628"/>
      <c r="KON15" s="629"/>
      <c r="KOQ15" s="627"/>
      <c r="KOR15" s="628"/>
      <c r="KOU15" s="629"/>
      <c r="KOX15" s="627"/>
      <c r="KOY15" s="628"/>
      <c r="KPB15" s="629"/>
      <c r="KPE15" s="627"/>
      <c r="KPF15" s="628"/>
      <c r="KPI15" s="629"/>
      <c r="KPL15" s="627"/>
      <c r="KPM15" s="628"/>
      <c r="KPP15" s="629"/>
      <c r="KPS15" s="627"/>
      <c r="KPT15" s="628"/>
      <c r="KPW15" s="629"/>
      <c r="KPZ15" s="627"/>
      <c r="KQA15" s="628"/>
      <c r="KQD15" s="629"/>
      <c r="KQG15" s="627"/>
      <c r="KQH15" s="628"/>
      <c r="KQK15" s="629"/>
      <c r="KQN15" s="627"/>
      <c r="KQO15" s="628"/>
      <c r="KQR15" s="629"/>
      <c r="KQU15" s="627"/>
      <c r="KQV15" s="628"/>
      <c r="KQY15" s="629"/>
      <c r="KRB15" s="627"/>
      <c r="KRC15" s="628"/>
      <c r="KRF15" s="629"/>
      <c r="KRI15" s="627"/>
      <c r="KRJ15" s="628"/>
      <c r="KRM15" s="629"/>
      <c r="KRP15" s="627"/>
      <c r="KRQ15" s="628"/>
      <c r="KRT15" s="629"/>
      <c r="KRW15" s="627"/>
      <c r="KRX15" s="628"/>
      <c r="KSA15" s="629"/>
      <c r="KSD15" s="627"/>
      <c r="KSE15" s="628"/>
      <c r="KSH15" s="629"/>
      <c r="KSK15" s="627"/>
      <c r="KSL15" s="628"/>
      <c r="KSO15" s="629"/>
      <c r="KSR15" s="627"/>
      <c r="KSS15" s="628"/>
      <c r="KSV15" s="629"/>
      <c r="KSY15" s="627"/>
      <c r="KSZ15" s="628"/>
      <c r="KTC15" s="629"/>
      <c r="KTF15" s="627"/>
      <c r="KTG15" s="628"/>
      <c r="KTJ15" s="629"/>
      <c r="KTM15" s="627"/>
      <c r="KTN15" s="628"/>
      <c r="KTQ15" s="629"/>
      <c r="KTT15" s="627"/>
      <c r="KTU15" s="628"/>
      <c r="KTX15" s="629"/>
      <c r="KUA15" s="627"/>
      <c r="KUB15" s="628"/>
      <c r="KUE15" s="629"/>
      <c r="KUH15" s="627"/>
      <c r="KUI15" s="628"/>
      <c r="KUL15" s="629"/>
      <c r="KUO15" s="627"/>
      <c r="KUP15" s="628"/>
      <c r="KUS15" s="629"/>
      <c r="KUV15" s="627"/>
      <c r="KUW15" s="628"/>
      <c r="KUZ15" s="629"/>
      <c r="KVC15" s="627"/>
      <c r="KVD15" s="628"/>
      <c r="KVG15" s="629"/>
      <c r="KVJ15" s="627"/>
      <c r="KVK15" s="628"/>
      <c r="KVN15" s="629"/>
      <c r="KVQ15" s="627"/>
      <c r="KVR15" s="628"/>
      <c r="KVU15" s="629"/>
      <c r="KVX15" s="627"/>
      <c r="KVY15" s="628"/>
      <c r="KWB15" s="629"/>
      <c r="KWE15" s="627"/>
      <c r="KWF15" s="628"/>
      <c r="KWI15" s="629"/>
      <c r="KWL15" s="627"/>
      <c r="KWM15" s="628"/>
      <c r="KWP15" s="629"/>
      <c r="KWS15" s="627"/>
      <c r="KWT15" s="628"/>
      <c r="KWW15" s="629"/>
      <c r="KWZ15" s="627"/>
      <c r="KXA15" s="628"/>
      <c r="KXD15" s="629"/>
      <c r="KXG15" s="627"/>
      <c r="KXH15" s="628"/>
      <c r="KXK15" s="629"/>
      <c r="KXN15" s="627"/>
      <c r="KXO15" s="628"/>
      <c r="KXR15" s="629"/>
      <c r="KXU15" s="627"/>
      <c r="KXV15" s="628"/>
      <c r="KXY15" s="629"/>
      <c r="KYB15" s="627"/>
      <c r="KYC15" s="628"/>
      <c r="KYF15" s="629"/>
      <c r="KYI15" s="627"/>
      <c r="KYJ15" s="628"/>
      <c r="KYM15" s="629"/>
      <c r="KYP15" s="627"/>
      <c r="KYQ15" s="628"/>
      <c r="KYT15" s="629"/>
      <c r="KYW15" s="627"/>
      <c r="KYX15" s="628"/>
      <c r="KZA15" s="629"/>
      <c r="KZD15" s="627"/>
      <c r="KZE15" s="628"/>
      <c r="KZH15" s="629"/>
      <c r="KZK15" s="627"/>
      <c r="KZL15" s="628"/>
      <c r="KZO15" s="629"/>
      <c r="KZR15" s="627"/>
      <c r="KZS15" s="628"/>
      <c r="KZV15" s="629"/>
      <c r="KZY15" s="627"/>
      <c r="KZZ15" s="628"/>
      <c r="LAC15" s="629"/>
      <c r="LAF15" s="627"/>
      <c r="LAG15" s="628"/>
      <c r="LAJ15" s="629"/>
      <c r="LAM15" s="627"/>
      <c r="LAN15" s="628"/>
      <c r="LAQ15" s="629"/>
      <c r="LAT15" s="627"/>
      <c r="LAU15" s="628"/>
      <c r="LAX15" s="629"/>
      <c r="LBA15" s="627"/>
      <c r="LBB15" s="628"/>
      <c r="LBE15" s="629"/>
      <c r="LBH15" s="627"/>
      <c r="LBI15" s="628"/>
      <c r="LBL15" s="629"/>
      <c r="LBO15" s="627"/>
      <c r="LBP15" s="628"/>
      <c r="LBS15" s="629"/>
      <c r="LBV15" s="627"/>
      <c r="LBW15" s="628"/>
      <c r="LBZ15" s="629"/>
      <c r="LCC15" s="627"/>
      <c r="LCD15" s="628"/>
      <c r="LCG15" s="629"/>
      <c r="LCJ15" s="627"/>
      <c r="LCK15" s="628"/>
      <c r="LCN15" s="629"/>
      <c r="LCQ15" s="627"/>
      <c r="LCR15" s="628"/>
      <c r="LCU15" s="629"/>
      <c r="LCX15" s="627"/>
      <c r="LCY15" s="628"/>
      <c r="LDB15" s="629"/>
      <c r="LDE15" s="627"/>
      <c r="LDF15" s="628"/>
      <c r="LDI15" s="629"/>
      <c r="LDL15" s="627"/>
      <c r="LDM15" s="628"/>
      <c r="LDP15" s="629"/>
      <c r="LDS15" s="627"/>
      <c r="LDT15" s="628"/>
      <c r="LDW15" s="629"/>
      <c r="LDZ15" s="627"/>
      <c r="LEA15" s="628"/>
      <c r="LED15" s="629"/>
      <c r="LEG15" s="627"/>
      <c r="LEH15" s="628"/>
      <c r="LEK15" s="629"/>
      <c r="LEN15" s="627"/>
      <c r="LEO15" s="628"/>
      <c r="LER15" s="629"/>
      <c r="LEU15" s="627"/>
      <c r="LEV15" s="628"/>
      <c r="LEY15" s="629"/>
      <c r="LFB15" s="627"/>
      <c r="LFC15" s="628"/>
      <c r="LFF15" s="629"/>
      <c r="LFI15" s="627"/>
      <c r="LFJ15" s="628"/>
      <c r="LFM15" s="629"/>
      <c r="LFP15" s="627"/>
      <c r="LFQ15" s="628"/>
      <c r="LFT15" s="629"/>
      <c r="LFW15" s="627"/>
      <c r="LFX15" s="628"/>
      <c r="LGA15" s="629"/>
      <c r="LGD15" s="627"/>
      <c r="LGE15" s="628"/>
      <c r="LGH15" s="629"/>
      <c r="LGK15" s="627"/>
      <c r="LGL15" s="628"/>
      <c r="LGO15" s="629"/>
      <c r="LGR15" s="627"/>
      <c r="LGS15" s="628"/>
      <c r="LGV15" s="629"/>
      <c r="LGY15" s="627"/>
      <c r="LGZ15" s="628"/>
      <c r="LHC15" s="629"/>
      <c r="LHF15" s="627"/>
      <c r="LHG15" s="628"/>
      <c r="LHJ15" s="629"/>
      <c r="LHM15" s="627"/>
      <c r="LHN15" s="628"/>
      <c r="LHQ15" s="629"/>
      <c r="LHT15" s="627"/>
      <c r="LHU15" s="628"/>
      <c r="LHX15" s="629"/>
      <c r="LIA15" s="627"/>
      <c r="LIB15" s="628"/>
      <c r="LIE15" s="629"/>
      <c r="LIH15" s="627"/>
      <c r="LII15" s="628"/>
      <c r="LIL15" s="629"/>
      <c r="LIO15" s="627"/>
      <c r="LIP15" s="628"/>
      <c r="LIS15" s="629"/>
      <c r="LIV15" s="627"/>
      <c r="LIW15" s="628"/>
      <c r="LIZ15" s="629"/>
      <c r="LJC15" s="627"/>
      <c r="LJD15" s="628"/>
      <c r="LJG15" s="629"/>
      <c r="LJJ15" s="627"/>
      <c r="LJK15" s="628"/>
      <c r="LJN15" s="629"/>
      <c r="LJQ15" s="627"/>
      <c r="LJR15" s="628"/>
      <c r="LJU15" s="629"/>
      <c r="LJX15" s="627"/>
      <c r="LJY15" s="628"/>
      <c r="LKB15" s="629"/>
      <c r="LKE15" s="627"/>
      <c r="LKF15" s="628"/>
      <c r="LKI15" s="629"/>
      <c r="LKL15" s="627"/>
      <c r="LKM15" s="628"/>
      <c r="LKP15" s="629"/>
      <c r="LKS15" s="627"/>
      <c r="LKT15" s="628"/>
      <c r="LKW15" s="629"/>
      <c r="LKZ15" s="627"/>
      <c r="LLA15" s="628"/>
      <c r="LLD15" s="629"/>
      <c r="LLG15" s="627"/>
      <c r="LLH15" s="628"/>
      <c r="LLK15" s="629"/>
      <c r="LLN15" s="627"/>
      <c r="LLO15" s="628"/>
      <c r="LLR15" s="629"/>
      <c r="LLU15" s="627"/>
      <c r="LLV15" s="628"/>
      <c r="LLY15" s="629"/>
      <c r="LMB15" s="627"/>
      <c r="LMC15" s="628"/>
      <c r="LMF15" s="629"/>
      <c r="LMI15" s="627"/>
      <c r="LMJ15" s="628"/>
      <c r="LMM15" s="629"/>
      <c r="LMP15" s="627"/>
      <c r="LMQ15" s="628"/>
      <c r="LMT15" s="629"/>
      <c r="LMW15" s="627"/>
      <c r="LMX15" s="628"/>
      <c r="LNA15" s="629"/>
      <c r="LND15" s="627"/>
      <c r="LNE15" s="628"/>
      <c r="LNH15" s="629"/>
      <c r="LNK15" s="627"/>
      <c r="LNL15" s="628"/>
      <c r="LNO15" s="629"/>
      <c r="LNR15" s="627"/>
      <c r="LNS15" s="628"/>
      <c r="LNV15" s="629"/>
      <c r="LNY15" s="627"/>
      <c r="LNZ15" s="628"/>
      <c r="LOC15" s="629"/>
      <c r="LOF15" s="627"/>
      <c r="LOG15" s="628"/>
      <c r="LOJ15" s="629"/>
      <c r="LOM15" s="627"/>
      <c r="LON15" s="628"/>
      <c r="LOQ15" s="629"/>
      <c r="LOT15" s="627"/>
      <c r="LOU15" s="628"/>
      <c r="LOX15" s="629"/>
      <c r="LPA15" s="627"/>
      <c r="LPB15" s="628"/>
      <c r="LPE15" s="629"/>
      <c r="LPH15" s="627"/>
      <c r="LPI15" s="628"/>
      <c r="LPL15" s="629"/>
      <c r="LPO15" s="627"/>
      <c r="LPP15" s="628"/>
      <c r="LPS15" s="629"/>
      <c r="LPV15" s="627"/>
      <c r="LPW15" s="628"/>
      <c r="LPZ15" s="629"/>
      <c r="LQC15" s="627"/>
      <c r="LQD15" s="628"/>
      <c r="LQG15" s="629"/>
      <c r="LQJ15" s="627"/>
      <c r="LQK15" s="628"/>
      <c r="LQN15" s="629"/>
      <c r="LQQ15" s="627"/>
      <c r="LQR15" s="628"/>
      <c r="LQU15" s="629"/>
      <c r="LQX15" s="627"/>
      <c r="LQY15" s="628"/>
      <c r="LRB15" s="629"/>
      <c r="LRE15" s="627"/>
      <c r="LRF15" s="628"/>
      <c r="LRI15" s="629"/>
      <c r="LRL15" s="627"/>
      <c r="LRM15" s="628"/>
      <c r="LRP15" s="629"/>
      <c r="LRS15" s="627"/>
      <c r="LRT15" s="628"/>
      <c r="LRW15" s="629"/>
      <c r="LRZ15" s="627"/>
      <c r="LSA15" s="628"/>
      <c r="LSD15" s="629"/>
      <c r="LSG15" s="627"/>
      <c r="LSH15" s="628"/>
      <c r="LSK15" s="629"/>
      <c r="LSN15" s="627"/>
      <c r="LSO15" s="628"/>
      <c r="LSR15" s="629"/>
      <c r="LSU15" s="627"/>
      <c r="LSV15" s="628"/>
      <c r="LSY15" s="629"/>
      <c r="LTB15" s="627"/>
      <c r="LTC15" s="628"/>
      <c r="LTF15" s="629"/>
      <c r="LTI15" s="627"/>
      <c r="LTJ15" s="628"/>
      <c r="LTM15" s="629"/>
      <c r="LTP15" s="627"/>
      <c r="LTQ15" s="628"/>
      <c r="LTT15" s="629"/>
      <c r="LTW15" s="627"/>
      <c r="LTX15" s="628"/>
      <c r="LUA15" s="629"/>
      <c r="LUD15" s="627"/>
      <c r="LUE15" s="628"/>
      <c r="LUH15" s="629"/>
      <c r="LUK15" s="627"/>
      <c r="LUL15" s="628"/>
      <c r="LUO15" s="629"/>
      <c r="LUR15" s="627"/>
      <c r="LUS15" s="628"/>
      <c r="LUV15" s="629"/>
      <c r="LUY15" s="627"/>
      <c r="LUZ15" s="628"/>
      <c r="LVC15" s="629"/>
      <c r="LVF15" s="627"/>
      <c r="LVG15" s="628"/>
      <c r="LVJ15" s="629"/>
      <c r="LVM15" s="627"/>
      <c r="LVN15" s="628"/>
      <c r="LVQ15" s="629"/>
      <c r="LVT15" s="627"/>
      <c r="LVU15" s="628"/>
      <c r="LVX15" s="629"/>
      <c r="LWA15" s="627"/>
      <c r="LWB15" s="628"/>
      <c r="LWE15" s="629"/>
      <c r="LWH15" s="627"/>
      <c r="LWI15" s="628"/>
      <c r="LWL15" s="629"/>
      <c r="LWO15" s="627"/>
      <c r="LWP15" s="628"/>
      <c r="LWS15" s="629"/>
      <c r="LWV15" s="627"/>
      <c r="LWW15" s="628"/>
      <c r="LWZ15" s="629"/>
      <c r="LXC15" s="627"/>
      <c r="LXD15" s="628"/>
      <c r="LXG15" s="629"/>
      <c r="LXJ15" s="627"/>
      <c r="LXK15" s="628"/>
      <c r="LXN15" s="629"/>
      <c r="LXQ15" s="627"/>
      <c r="LXR15" s="628"/>
      <c r="LXU15" s="629"/>
      <c r="LXX15" s="627"/>
      <c r="LXY15" s="628"/>
      <c r="LYB15" s="629"/>
      <c r="LYE15" s="627"/>
      <c r="LYF15" s="628"/>
      <c r="LYI15" s="629"/>
      <c r="LYL15" s="627"/>
      <c r="LYM15" s="628"/>
      <c r="LYP15" s="629"/>
      <c r="LYS15" s="627"/>
      <c r="LYT15" s="628"/>
      <c r="LYW15" s="629"/>
      <c r="LYZ15" s="627"/>
      <c r="LZA15" s="628"/>
      <c r="LZD15" s="629"/>
      <c r="LZG15" s="627"/>
      <c r="LZH15" s="628"/>
      <c r="LZK15" s="629"/>
      <c r="LZN15" s="627"/>
      <c r="LZO15" s="628"/>
      <c r="LZR15" s="629"/>
      <c r="LZU15" s="627"/>
      <c r="LZV15" s="628"/>
      <c r="LZY15" s="629"/>
      <c r="MAB15" s="627"/>
      <c r="MAC15" s="628"/>
      <c r="MAF15" s="629"/>
      <c r="MAI15" s="627"/>
      <c r="MAJ15" s="628"/>
      <c r="MAM15" s="629"/>
      <c r="MAP15" s="627"/>
      <c r="MAQ15" s="628"/>
      <c r="MAT15" s="629"/>
      <c r="MAW15" s="627"/>
      <c r="MAX15" s="628"/>
      <c r="MBA15" s="629"/>
      <c r="MBD15" s="627"/>
      <c r="MBE15" s="628"/>
      <c r="MBH15" s="629"/>
      <c r="MBK15" s="627"/>
      <c r="MBL15" s="628"/>
      <c r="MBO15" s="629"/>
      <c r="MBR15" s="627"/>
      <c r="MBS15" s="628"/>
      <c r="MBV15" s="629"/>
      <c r="MBY15" s="627"/>
      <c r="MBZ15" s="628"/>
      <c r="MCC15" s="629"/>
      <c r="MCF15" s="627"/>
      <c r="MCG15" s="628"/>
      <c r="MCJ15" s="629"/>
      <c r="MCM15" s="627"/>
      <c r="MCN15" s="628"/>
      <c r="MCQ15" s="629"/>
      <c r="MCT15" s="627"/>
      <c r="MCU15" s="628"/>
      <c r="MCX15" s="629"/>
      <c r="MDA15" s="627"/>
      <c r="MDB15" s="628"/>
      <c r="MDE15" s="629"/>
      <c r="MDH15" s="627"/>
      <c r="MDI15" s="628"/>
      <c r="MDL15" s="629"/>
      <c r="MDO15" s="627"/>
      <c r="MDP15" s="628"/>
      <c r="MDS15" s="629"/>
      <c r="MDV15" s="627"/>
      <c r="MDW15" s="628"/>
      <c r="MDZ15" s="629"/>
      <c r="MEC15" s="627"/>
      <c r="MED15" s="628"/>
      <c r="MEG15" s="629"/>
      <c r="MEJ15" s="627"/>
      <c r="MEK15" s="628"/>
      <c r="MEN15" s="629"/>
      <c r="MEQ15" s="627"/>
      <c r="MER15" s="628"/>
      <c r="MEU15" s="629"/>
      <c r="MEX15" s="627"/>
      <c r="MEY15" s="628"/>
      <c r="MFB15" s="629"/>
      <c r="MFE15" s="627"/>
      <c r="MFF15" s="628"/>
      <c r="MFI15" s="629"/>
      <c r="MFL15" s="627"/>
      <c r="MFM15" s="628"/>
      <c r="MFP15" s="629"/>
      <c r="MFS15" s="627"/>
      <c r="MFT15" s="628"/>
      <c r="MFW15" s="629"/>
      <c r="MFZ15" s="627"/>
      <c r="MGA15" s="628"/>
      <c r="MGD15" s="629"/>
      <c r="MGG15" s="627"/>
      <c r="MGH15" s="628"/>
      <c r="MGK15" s="629"/>
      <c r="MGN15" s="627"/>
      <c r="MGO15" s="628"/>
      <c r="MGR15" s="629"/>
      <c r="MGU15" s="627"/>
      <c r="MGV15" s="628"/>
      <c r="MGY15" s="629"/>
      <c r="MHB15" s="627"/>
      <c r="MHC15" s="628"/>
      <c r="MHF15" s="629"/>
      <c r="MHI15" s="627"/>
      <c r="MHJ15" s="628"/>
      <c r="MHM15" s="629"/>
      <c r="MHP15" s="627"/>
      <c r="MHQ15" s="628"/>
      <c r="MHT15" s="629"/>
      <c r="MHW15" s="627"/>
      <c r="MHX15" s="628"/>
      <c r="MIA15" s="629"/>
      <c r="MID15" s="627"/>
      <c r="MIE15" s="628"/>
      <c r="MIH15" s="629"/>
      <c r="MIK15" s="627"/>
      <c r="MIL15" s="628"/>
      <c r="MIO15" s="629"/>
      <c r="MIR15" s="627"/>
      <c r="MIS15" s="628"/>
      <c r="MIV15" s="629"/>
      <c r="MIY15" s="627"/>
      <c r="MIZ15" s="628"/>
      <c r="MJC15" s="629"/>
      <c r="MJF15" s="627"/>
      <c r="MJG15" s="628"/>
      <c r="MJJ15" s="629"/>
      <c r="MJM15" s="627"/>
      <c r="MJN15" s="628"/>
      <c r="MJQ15" s="629"/>
      <c r="MJT15" s="627"/>
      <c r="MJU15" s="628"/>
      <c r="MJX15" s="629"/>
      <c r="MKA15" s="627"/>
      <c r="MKB15" s="628"/>
      <c r="MKE15" s="629"/>
      <c r="MKH15" s="627"/>
      <c r="MKI15" s="628"/>
      <c r="MKL15" s="629"/>
      <c r="MKO15" s="627"/>
      <c r="MKP15" s="628"/>
      <c r="MKS15" s="629"/>
      <c r="MKV15" s="627"/>
      <c r="MKW15" s="628"/>
      <c r="MKZ15" s="629"/>
      <c r="MLC15" s="627"/>
      <c r="MLD15" s="628"/>
      <c r="MLG15" s="629"/>
      <c r="MLJ15" s="627"/>
      <c r="MLK15" s="628"/>
      <c r="MLN15" s="629"/>
      <c r="MLQ15" s="627"/>
      <c r="MLR15" s="628"/>
      <c r="MLU15" s="629"/>
      <c r="MLX15" s="627"/>
      <c r="MLY15" s="628"/>
      <c r="MMB15" s="629"/>
      <c r="MME15" s="627"/>
      <c r="MMF15" s="628"/>
      <c r="MMI15" s="629"/>
      <c r="MML15" s="627"/>
      <c r="MMM15" s="628"/>
      <c r="MMP15" s="629"/>
      <c r="MMS15" s="627"/>
      <c r="MMT15" s="628"/>
      <c r="MMW15" s="629"/>
      <c r="MMZ15" s="627"/>
      <c r="MNA15" s="628"/>
      <c r="MND15" s="629"/>
      <c r="MNG15" s="627"/>
      <c r="MNH15" s="628"/>
      <c r="MNK15" s="629"/>
      <c r="MNN15" s="627"/>
      <c r="MNO15" s="628"/>
      <c r="MNR15" s="629"/>
      <c r="MNU15" s="627"/>
      <c r="MNV15" s="628"/>
      <c r="MNY15" s="629"/>
      <c r="MOB15" s="627"/>
      <c r="MOC15" s="628"/>
      <c r="MOF15" s="629"/>
      <c r="MOI15" s="627"/>
      <c r="MOJ15" s="628"/>
      <c r="MOM15" s="629"/>
      <c r="MOP15" s="627"/>
      <c r="MOQ15" s="628"/>
      <c r="MOT15" s="629"/>
      <c r="MOW15" s="627"/>
      <c r="MOX15" s="628"/>
      <c r="MPA15" s="629"/>
      <c r="MPD15" s="627"/>
      <c r="MPE15" s="628"/>
      <c r="MPH15" s="629"/>
      <c r="MPK15" s="627"/>
      <c r="MPL15" s="628"/>
      <c r="MPO15" s="629"/>
      <c r="MPR15" s="627"/>
      <c r="MPS15" s="628"/>
      <c r="MPV15" s="629"/>
      <c r="MPY15" s="627"/>
      <c r="MPZ15" s="628"/>
      <c r="MQC15" s="629"/>
      <c r="MQF15" s="627"/>
      <c r="MQG15" s="628"/>
      <c r="MQJ15" s="629"/>
      <c r="MQM15" s="627"/>
      <c r="MQN15" s="628"/>
      <c r="MQQ15" s="629"/>
      <c r="MQT15" s="627"/>
      <c r="MQU15" s="628"/>
      <c r="MQX15" s="629"/>
      <c r="MRA15" s="627"/>
      <c r="MRB15" s="628"/>
      <c r="MRE15" s="629"/>
      <c r="MRH15" s="627"/>
      <c r="MRI15" s="628"/>
      <c r="MRL15" s="629"/>
      <c r="MRO15" s="627"/>
      <c r="MRP15" s="628"/>
      <c r="MRS15" s="629"/>
      <c r="MRV15" s="627"/>
      <c r="MRW15" s="628"/>
      <c r="MRZ15" s="629"/>
      <c r="MSC15" s="627"/>
      <c r="MSD15" s="628"/>
      <c r="MSG15" s="629"/>
      <c r="MSJ15" s="627"/>
      <c r="MSK15" s="628"/>
      <c r="MSN15" s="629"/>
      <c r="MSQ15" s="627"/>
      <c r="MSR15" s="628"/>
      <c r="MSU15" s="629"/>
      <c r="MSX15" s="627"/>
      <c r="MSY15" s="628"/>
      <c r="MTB15" s="629"/>
      <c r="MTE15" s="627"/>
      <c r="MTF15" s="628"/>
      <c r="MTI15" s="629"/>
      <c r="MTL15" s="627"/>
      <c r="MTM15" s="628"/>
      <c r="MTP15" s="629"/>
      <c r="MTS15" s="627"/>
      <c r="MTT15" s="628"/>
      <c r="MTW15" s="629"/>
      <c r="MTZ15" s="627"/>
      <c r="MUA15" s="628"/>
      <c r="MUD15" s="629"/>
      <c r="MUG15" s="627"/>
      <c r="MUH15" s="628"/>
      <c r="MUK15" s="629"/>
      <c r="MUN15" s="627"/>
      <c r="MUO15" s="628"/>
      <c r="MUR15" s="629"/>
      <c r="MUU15" s="627"/>
      <c r="MUV15" s="628"/>
      <c r="MUY15" s="629"/>
      <c r="MVB15" s="627"/>
      <c r="MVC15" s="628"/>
      <c r="MVF15" s="629"/>
      <c r="MVI15" s="627"/>
      <c r="MVJ15" s="628"/>
      <c r="MVM15" s="629"/>
      <c r="MVP15" s="627"/>
      <c r="MVQ15" s="628"/>
      <c r="MVT15" s="629"/>
      <c r="MVW15" s="627"/>
      <c r="MVX15" s="628"/>
      <c r="MWA15" s="629"/>
      <c r="MWD15" s="627"/>
      <c r="MWE15" s="628"/>
      <c r="MWH15" s="629"/>
      <c r="MWK15" s="627"/>
      <c r="MWL15" s="628"/>
      <c r="MWO15" s="629"/>
      <c r="MWR15" s="627"/>
      <c r="MWS15" s="628"/>
      <c r="MWV15" s="629"/>
      <c r="MWY15" s="627"/>
      <c r="MWZ15" s="628"/>
      <c r="MXC15" s="629"/>
      <c r="MXF15" s="627"/>
      <c r="MXG15" s="628"/>
      <c r="MXJ15" s="629"/>
      <c r="MXM15" s="627"/>
      <c r="MXN15" s="628"/>
      <c r="MXQ15" s="629"/>
      <c r="MXT15" s="627"/>
      <c r="MXU15" s="628"/>
      <c r="MXX15" s="629"/>
      <c r="MYA15" s="627"/>
      <c r="MYB15" s="628"/>
      <c r="MYE15" s="629"/>
      <c r="MYH15" s="627"/>
      <c r="MYI15" s="628"/>
      <c r="MYL15" s="629"/>
      <c r="MYO15" s="627"/>
      <c r="MYP15" s="628"/>
      <c r="MYS15" s="629"/>
      <c r="MYV15" s="627"/>
      <c r="MYW15" s="628"/>
      <c r="MYZ15" s="629"/>
      <c r="MZC15" s="627"/>
      <c r="MZD15" s="628"/>
      <c r="MZG15" s="629"/>
      <c r="MZJ15" s="627"/>
      <c r="MZK15" s="628"/>
      <c r="MZN15" s="629"/>
      <c r="MZQ15" s="627"/>
      <c r="MZR15" s="628"/>
      <c r="MZU15" s="629"/>
      <c r="MZX15" s="627"/>
      <c r="MZY15" s="628"/>
      <c r="NAB15" s="629"/>
      <c r="NAE15" s="627"/>
      <c r="NAF15" s="628"/>
      <c r="NAI15" s="629"/>
      <c r="NAL15" s="627"/>
      <c r="NAM15" s="628"/>
      <c r="NAP15" s="629"/>
      <c r="NAS15" s="627"/>
      <c r="NAT15" s="628"/>
      <c r="NAW15" s="629"/>
      <c r="NAZ15" s="627"/>
      <c r="NBA15" s="628"/>
      <c r="NBD15" s="629"/>
      <c r="NBG15" s="627"/>
      <c r="NBH15" s="628"/>
      <c r="NBK15" s="629"/>
      <c r="NBN15" s="627"/>
      <c r="NBO15" s="628"/>
      <c r="NBR15" s="629"/>
      <c r="NBU15" s="627"/>
      <c r="NBV15" s="628"/>
      <c r="NBY15" s="629"/>
      <c r="NCB15" s="627"/>
      <c r="NCC15" s="628"/>
      <c r="NCF15" s="629"/>
      <c r="NCI15" s="627"/>
      <c r="NCJ15" s="628"/>
      <c r="NCM15" s="629"/>
      <c r="NCP15" s="627"/>
      <c r="NCQ15" s="628"/>
      <c r="NCT15" s="629"/>
      <c r="NCW15" s="627"/>
      <c r="NCX15" s="628"/>
      <c r="NDA15" s="629"/>
      <c r="NDD15" s="627"/>
      <c r="NDE15" s="628"/>
      <c r="NDH15" s="629"/>
      <c r="NDK15" s="627"/>
      <c r="NDL15" s="628"/>
      <c r="NDO15" s="629"/>
      <c r="NDR15" s="627"/>
      <c r="NDS15" s="628"/>
      <c r="NDV15" s="629"/>
      <c r="NDY15" s="627"/>
      <c r="NDZ15" s="628"/>
      <c r="NEC15" s="629"/>
      <c r="NEF15" s="627"/>
      <c r="NEG15" s="628"/>
      <c r="NEJ15" s="629"/>
      <c r="NEM15" s="627"/>
      <c r="NEN15" s="628"/>
      <c r="NEQ15" s="629"/>
      <c r="NET15" s="627"/>
      <c r="NEU15" s="628"/>
      <c r="NEX15" s="629"/>
      <c r="NFA15" s="627"/>
      <c r="NFB15" s="628"/>
      <c r="NFE15" s="629"/>
      <c r="NFH15" s="627"/>
      <c r="NFI15" s="628"/>
      <c r="NFL15" s="629"/>
      <c r="NFO15" s="627"/>
      <c r="NFP15" s="628"/>
      <c r="NFS15" s="629"/>
      <c r="NFV15" s="627"/>
      <c r="NFW15" s="628"/>
      <c r="NFZ15" s="629"/>
      <c r="NGC15" s="627"/>
      <c r="NGD15" s="628"/>
      <c r="NGG15" s="629"/>
      <c r="NGJ15" s="627"/>
      <c r="NGK15" s="628"/>
      <c r="NGN15" s="629"/>
      <c r="NGQ15" s="627"/>
      <c r="NGR15" s="628"/>
      <c r="NGU15" s="629"/>
      <c r="NGX15" s="627"/>
      <c r="NGY15" s="628"/>
      <c r="NHB15" s="629"/>
      <c r="NHE15" s="627"/>
      <c r="NHF15" s="628"/>
      <c r="NHI15" s="629"/>
      <c r="NHL15" s="627"/>
      <c r="NHM15" s="628"/>
      <c r="NHP15" s="629"/>
      <c r="NHS15" s="627"/>
      <c r="NHT15" s="628"/>
      <c r="NHW15" s="629"/>
      <c r="NHZ15" s="627"/>
      <c r="NIA15" s="628"/>
      <c r="NID15" s="629"/>
      <c r="NIG15" s="627"/>
      <c r="NIH15" s="628"/>
      <c r="NIK15" s="629"/>
      <c r="NIN15" s="627"/>
      <c r="NIO15" s="628"/>
      <c r="NIR15" s="629"/>
      <c r="NIU15" s="627"/>
      <c r="NIV15" s="628"/>
      <c r="NIY15" s="629"/>
      <c r="NJB15" s="627"/>
      <c r="NJC15" s="628"/>
      <c r="NJF15" s="629"/>
      <c r="NJI15" s="627"/>
      <c r="NJJ15" s="628"/>
      <c r="NJM15" s="629"/>
      <c r="NJP15" s="627"/>
      <c r="NJQ15" s="628"/>
      <c r="NJT15" s="629"/>
      <c r="NJW15" s="627"/>
      <c r="NJX15" s="628"/>
      <c r="NKA15" s="629"/>
      <c r="NKD15" s="627"/>
      <c r="NKE15" s="628"/>
      <c r="NKH15" s="629"/>
      <c r="NKK15" s="627"/>
      <c r="NKL15" s="628"/>
      <c r="NKO15" s="629"/>
      <c r="NKR15" s="627"/>
      <c r="NKS15" s="628"/>
      <c r="NKV15" s="629"/>
      <c r="NKY15" s="627"/>
      <c r="NKZ15" s="628"/>
      <c r="NLC15" s="629"/>
      <c r="NLF15" s="627"/>
      <c r="NLG15" s="628"/>
      <c r="NLJ15" s="629"/>
      <c r="NLM15" s="627"/>
      <c r="NLN15" s="628"/>
      <c r="NLQ15" s="629"/>
      <c r="NLT15" s="627"/>
      <c r="NLU15" s="628"/>
      <c r="NLX15" s="629"/>
      <c r="NMA15" s="627"/>
      <c r="NMB15" s="628"/>
      <c r="NME15" s="629"/>
      <c r="NMH15" s="627"/>
      <c r="NMI15" s="628"/>
      <c r="NML15" s="629"/>
      <c r="NMO15" s="627"/>
      <c r="NMP15" s="628"/>
      <c r="NMS15" s="629"/>
      <c r="NMV15" s="627"/>
      <c r="NMW15" s="628"/>
      <c r="NMZ15" s="629"/>
      <c r="NNC15" s="627"/>
      <c r="NND15" s="628"/>
      <c r="NNG15" s="629"/>
      <c r="NNJ15" s="627"/>
      <c r="NNK15" s="628"/>
      <c r="NNN15" s="629"/>
      <c r="NNQ15" s="627"/>
      <c r="NNR15" s="628"/>
      <c r="NNU15" s="629"/>
      <c r="NNX15" s="627"/>
      <c r="NNY15" s="628"/>
      <c r="NOB15" s="629"/>
      <c r="NOE15" s="627"/>
      <c r="NOF15" s="628"/>
      <c r="NOI15" s="629"/>
      <c r="NOL15" s="627"/>
      <c r="NOM15" s="628"/>
      <c r="NOP15" s="629"/>
      <c r="NOS15" s="627"/>
      <c r="NOT15" s="628"/>
      <c r="NOW15" s="629"/>
      <c r="NOZ15" s="627"/>
      <c r="NPA15" s="628"/>
      <c r="NPD15" s="629"/>
      <c r="NPG15" s="627"/>
      <c r="NPH15" s="628"/>
      <c r="NPK15" s="629"/>
      <c r="NPN15" s="627"/>
      <c r="NPO15" s="628"/>
      <c r="NPR15" s="629"/>
      <c r="NPU15" s="627"/>
      <c r="NPV15" s="628"/>
      <c r="NPY15" s="629"/>
      <c r="NQB15" s="627"/>
      <c r="NQC15" s="628"/>
      <c r="NQF15" s="629"/>
      <c r="NQI15" s="627"/>
      <c r="NQJ15" s="628"/>
      <c r="NQM15" s="629"/>
      <c r="NQP15" s="627"/>
      <c r="NQQ15" s="628"/>
      <c r="NQT15" s="629"/>
      <c r="NQW15" s="627"/>
      <c r="NQX15" s="628"/>
      <c r="NRA15" s="629"/>
      <c r="NRD15" s="627"/>
      <c r="NRE15" s="628"/>
      <c r="NRH15" s="629"/>
      <c r="NRK15" s="627"/>
      <c r="NRL15" s="628"/>
      <c r="NRO15" s="629"/>
      <c r="NRR15" s="627"/>
      <c r="NRS15" s="628"/>
      <c r="NRV15" s="629"/>
      <c r="NRY15" s="627"/>
      <c r="NRZ15" s="628"/>
      <c r="NSC15" s="629"/>
      <c r="NSF15" s="627"/>
      <c r="NSG15" s="628"/>
      <c r="NSJ15" s="629"/>
      <c r="NSM15" s="627"/>
      <c r="NSN15" s="628"/>
      <c r="NSQ15" s="629"/>
      <c r="NST15" s="627"/>
      <c r="NSU15" s="628"/>
      <c r="NSX15" s="629"/>
      <c r="NTA15" s="627"/>
      <c r="NTB15" s="628"/>
      <c r="NTE15" s="629"/>
      <c r="NTH15" s="627"/>
      <c r="NTI15" s="628"/>
      <c r="NTL15" s="629"/>
      <c r="NTO15" s="627"/>
      <c r="NTP15" s="628"/>
      <c r="NTS15" s="629"/>
      <c r="NTV15" s="627"/>
      <c r="NTW15" s="628"/>
      <c r="NTZ15" s="629"/>
      <c r="NUC15" s="627"/>
      <c r="NUD15" s="628"/>
      <c r="NUG15" s="629"/>
      <c r="NUJ15" s="627"/>
      <c r="NUK15" s="628"/>
      <c r="NUN15" s="629"/>
      <c r="NUQ15" s="627"/>
      <c r="NUR15" s="628"/>
      <c r="NUU15" s="629"/>
      <c r="NUX15" s="627"/>
      <c r="NUY15" s="628"/>
      <c r="NVB15" s="629"/>
      <c r="NVE15" s="627"/>
      <c r="NVF15" s="628"/>
      <c r="NVI15" s="629"/>
      <c r="NVL15" s="627"/>
      <c r="NVM15" s="628"/>
      <c r="NVP15" s="629"/>
      <c r="NVS15" s="627"/>
      <c r="NVT15" s="628"/>
      <c r="NVW15" s="629"/>
      <c r="NVZ15" s="627"/>
      <c r="NWA15" s="628"/>
      <c r="NWD15" s="629"/>
      <c r="NWG15" s="627"/>
      <c r="NWH15" s="628"/>
      <c r="NWK15" s="629"/>
      <c r="NWN15" s="627"/>
      <c r="NWO15" s="628"/>
      <c r="NWR15" s="629"/>
      <c r="NWU15" s="627"/>
      <c r="NWV15" s="628"/>
      <c r="NWY15" s="629"/>
      <c r="NXB15" s="627"/>
      <c r="NXC15" s="628"/>
      <c r="NXF15" s="629"/>
      <c r="NXI15" s="627"/>
      <c r="NXJ15" s="628"/>
      <c r="NXM15" s="629"/>
      <c r="NXP15" s="627"/>
      <c r="NXQ15" s="628"/>
      <c r="NXT15" s="629"/>
      <c r="NXW15" s="627"/>
      <c r="NXX15" s="628"/>
      <c r="NYA15" s="629"/>
      <c r="NYD15" s="627"/>
      <c r="NYE15" s="628"/>
      <c r="NYH15" s="629"/>
      <c r="NYK15" s="627"/>
      <c r="NYL15" s="628"/>
      <c r="NYO15" s="629"/>
      <c r="NYR15" s="627"/>
      <c r="NYS15" s="628"/>
      <c r="NYV15" s="629"/>
      <c r="NYY15" s="627"/>
      <c r="NYZ15" s="628"/>
      <c r="NZC15" s="629"/>
      <c r="NZF15" s="627"/>
      <c r="NZG15" s="628"/>
      <c r="NZJ15" s="629"/>
      <c r="NZM15" s="627"/>
      <c r="NZN15" s="628"/>
      <c r="NZQ15" s="629"/>
      <c r="NZT15" s="627"/>
      <c r="NZU15" s="628"/>
      <c r="NZX15" s="629"/>
      <c r="OAA15" s="627"/>
      <c r="OAB15" s="628"/>
      <c r="OAE15" s="629"/>
      <c r="OAH15" s="627"/>
      <c r="OAI15" s="628"/>
      <c r="OAL15" s="629"/>
      <c r="OAO15" s="627"/>
      <c r="OAP15" s="628"/>
      <c r="OAS15" s="629"/>
      <c r="OAV15" s="627"/>
      <c r="OAW15" s="628"/>
      <c r="OAZ15" s="629"/>
      <c r="OBC15" s="627"/>
      <c r="OBD15" s="628"/>
      <c r="OBG15" s="629"/>
      <c r="OBJ15" s="627"/>
      <c r="OBK15" s="628"/>
      <c r="OBN15" s="629"/>
      <c r="OBQ15" s="627"/>
      <c r="OBR15" s="628"/>
      <c r="OBU15" s="629"/>
      <c r="OBX15" s="627"/>
      <c r="OBY15" s="628"/>
      <c r="OCB15" s="629"/>
      <c r="OCE15" s="627"/>
      <c r="OCF15" s="628"/>
      <c r="OCI15" s="629"/>
      <c r="OCL15" s="627"/>
      <c r="OCM15" s="628"/>
      <c r="OCP15" s="629"/>
      <c r="OCS15" s="627"/>
      <c r="OCT15" s="628"/>
      <c r="OCW15" s="629"/>
      <c r="OCZ15" s="627"/>
      <c r="ODA15" s="628"/>
      <c r="ODD15" s="629"/>
      <c r="ODG15" s="627"/>
      <c r="ODH15" s="628"/>
      <c r="ODK15" s="629"/>
      <c r="ODN15" s="627"/>
      <c r="ODO15" s="628"/>
      <c r="ODR15" s="629"/>
      <c r="ODU15" s="627"/>
      <c r="ODV15" s="628"/>
      <c r="ODY15" s="629"/>
      <c r="OEB15" s="627"/>
      <c r="OEC15" s="628"/>
      <c r="OEF15" s="629"/>
      <c r="OEI15" s="627"/>
      <c r="OEJ15" s="628"/>
      <c r="OEM15" s="629"/>
      <c r="OEP15" s="627"/>
      <c r="OEQ15" s="628"/>
      <c r="OET15" s="629"/>
      <c r="OEW15" s="627"/>
      <c r="OEX15" s="628"/>
      <c r="OFA15" s="629"/>
      <c r="OFD15" s="627"/>
      <c r="OFE15" s="628"/>
      <c r="OFH15" s="629"/>
      <c r="OFK15" s="627"/>
      <c r="OFL15" s="628"/>
      <c r="OFO15" s="629"/>
      <c r="OFR15" s="627"/>
      <c r="OFS15" s="628"/>
      <c r="OFV15" s="629"/>
      <c r="OFY15" s="627"/>
      <c r="OFZ15" s="628"/>
      <c r="OGC15" s="629"/>
      <c r="OGF15" s="627"/>
      <c r="OGG15" s="628"/>
      <c r="OGJ15" s="629"/>
      <c r="OGM15" s="627"/>
      <c r="OGN15" s="628"/>
      <c r="OGQ15" s="629"/>
      <c r="OGT15" s="627"/>
      <c r="OGU15" s="628"/>
      <c r="OGX15" s="629"/>
      <c r="OHA15" s="627"/>
      <c r="OHB15" s="628"/>
      <c r="OHE15" s="629"/>
      <c r="OHH15" s="627"/>
      <c r="OHI15" s="628"/>
      <c r="OHL15" s="629"/>
      <c r="OHO15" s="627"/>
      <c r="OHP15" s="628"/>
      <c r="OHS15" s="629"/>
      <c r="OHV15" s="627"/>
      <c r="OHW15" s="628"/>
      <c r="OHZ15" s="629"/>
      <c r="OIC15" s="627"/>
      <c r="OID15" s="628"/>
      <c r="OIG15" s="629"/>
      <c r="OIJ15" s="627"/>
      <c r="OIK15" s="628"/>
      <c r="OIN15" s="629"/>
      <c r="OIQ15" s="627"/>
      <c r="OIR15" s="628"/>
      <c r="OIU15" s="629"/>
      <c r="OIX15" s="627"/>
      <c r="OIY15" s="628"/>
      <c r="OJB15" s="629"/>
      <c r="OJE15" s="627"/>
      <c r="OJF15" s="628"/>
      <c r="OJI15" s="629"/>
      <c r="OJL15" s="627"/>
      <c r="OJM15" s="628"/>
      <c r="OJP15" s="629"/>
      <c r="OJS15" s="627"/>
      <c r="OJT15" s="628"/>
      <c r="OJW15" s="629"/>
      <c r="OJZ15" s="627"/>
      <c r="OKA15" s="628"/>
      <c r="OKD15" s="629"/>
      <c r="OKG15" s="627"/>
      <c r="OKH15" s="628"/>
      <c r="OKK15" s="629"/>
      <c r="OKN15" s="627"/>
      <c r="OKO15" s="628"/>
      <c r="OKR15" s="629"/>
      <c r="OKU15" s="627"/>
      <c r="OKV15" s="628"/>
      <c r="OKY15" s="629"/>
      <c r="OLB15" s="627"/>
      <c r="OLC15" s="628"/>
      <c r="OLF15" s="629"/>
      <c r="OLI15" s="627"/>
      <c r="OLJ15" s="628"/>
      <c r="OLM15" s="629"/>
      <c r="OLP15" s="627"/>
      <c r="OLQ15" s="628"/>
      <c r="OLT15" s="629"/>
      <c r="OLW15" s="627"/>
      <c r="OLX15" s="628"/>
      <c r="OMA15" s="629"/>
      <c r="OMD15" s="627"/>
      <c r="OME15" s="628"/>
      <c r="OMH15" s="629"/>
      <c r="OMK15" s="627"/>
      <c r="OML15" s="628"/>
      <c r="OMO15" s="629"/>
      <c r="OMR15" s="627"/>
      <c r="OMS15" s="628"/>
      <c r="OMV15" s="629"/>
      <c r="OMY15" s="627"/>
      <c r="OMZ15" s="628"/>
      <c r="ONC15" s="629"/>
      <c r="ONF15" s="627"/>
      <c r="ONG15" s="628"/>
      <c r="ONJ15" s="629"/>
      <c r="ONM15" s="627"/>
      <c r="ONN15" s="628"/>
      <c r="ONQ15" s="629"/>
      <c r="ONT15" s="627"/>
      <c r="ONU15" s="628"/>
      <c r="ONX15" s="629"/>
      <c r="OOA15" s="627"/>
      <c r="OOB15" s="628"/>
      <c r="OOE15" s="629"/>
      <c r="OOH15" s="627"/>
      <c r="OOI15" s="628"/>
      <c r="OOL15" s="629"/>
      <c r="OOO15" s="627"/>
      <c r="OOP15" s="628"/>
      <c r="OOS15" s="629"/>
      <c r="OOV15" s="627"/>
      <c r="OOW15" s="628"/>
      <c r="OOZ15" s="629"/>
      <c r="OPC15" s="627"/>
      <c r="OPD15" s="628"/>
      <c r="OPG15" s="629"/>
      <c r="OPJ15" s="627"/>
      <c r="OPK15" s="628"/>
      <c r="OPN15" s="629"/>
      <c r="OPQ15" s="627"/>
      <c r="OPR15" s="628"/>
      <c r="OPU15" s="629"/>
      <c r="OPX15" s="627"/>
      <c r="OPY15" s="628"/>
      <c r="OQB15" s="629"/>
      <c r="OQE15" s="627"/>
      <c r="OQF15" s="628"/>
      <c r="OQI15" s="629"/>
      <c r="OQL15" s="627"/>
      <c r="OQM15" s="628"/>
      <c r="OQP15" s="629"/>
      <c r="OQS15" s="627"/>
      <c r="OQT15" s="628"/>
      <c r="OQW15" s="629"/>
      <c r="OQZ15" s="627"/>
      <c r="ORA15" s="628"/>
      <c r="ORD15" s="629"/>
      <c r="ORG15" s="627"/>
      <c r="ORH15" s="628"/>
      <c r="ORK15" s="629"/>
      <c r="ORN15" s="627"/>
      <c r="ORO15" s="628"/>
      <c r="ORR15" s="629"/>
      <c r="ORU15" s="627"/>
      <c r="ORV15" s="628"/>
      <c r="ORY15" s="629"/>
      <c r="OSB15" s="627"/>
      <c r="OSC15" s="628"/>
      <c r="OSF15" s="629"/>
      <c r="OSI15" s="627"/>
      <c r="OSJ15" s="628"/>
      <c r="OSM15" s="629"/>
      <c r="OSP15" s="627"/>
      <c r="OSQ15" s="628"/>
      <c r="OST15" s="629"/>
      <c r="OSW15" s="627"/>
      <c r="OSX15" s="628"/>
      <c r="OTA15" s="629"/>
      <c r="OTD15" s="627"/>
      <c r="OTE15" s="628"/>
      <c r="OTH15" s="629"/>
      <c r="OTK15" s="627"/>
      <c r="OTL15" s="628"/>
      <c r="OTO15" s="629"/>
      <c r="OTR15" s="627"/>
      <c r="OTS15" s="628"/>
      <c r="OTV15" s="629"/>
      <c r="OTY15" s="627"/>
      <c r="OTZ15" s="628"/>
      <c r="OUC15" s="629"/>
      <c r="OUF15" s="627"/>
      <c r="OUG15" s="628"/>
      <c r="OUJ15" s="629"/>
      <c r="OUM15" s="627"/>
      <c r="OUN15" s="628"/>
      <c r="OUQ15" s="629"/>
      <c r="OUT15" s="627"/>
      <c r="OUU15" s="628"/>
      <c r="OUX15" s="629"/>
      <c r="OVA15" s="627"/>
      <c r="OVB15" s="628"/>
      <c r="OVE15" s="629"/>
      <c r="OVH15" s="627"/>
      <c r="OVI15" s="628"/>
      <c r="OVL15" s="629"/>
      <c r="OVO15" s="627"/>
      <c r="OVP15" s="628"/>
      <c r="OVS15" s="629"/>
      <c r="OVV15" s="627"/>
      <c r="OVW15" s="628"/>
      <c r="OVZ15" s="629"/>
      <c r="OWC15" s="627"/>
      <c r="OWD15" s="628"/>
      <c r="OWG15" s="629"/>
      <c r="OWJ15" s="627"/>
      <c r="OWK15" s="628"/>
      <c r="OWN15" s="629"/>
      <c r="OWQ15" s="627"/>
      <c r="OWR15" s="628"/>
      <c r="OWU15" s="629"/>
      <c r="OWX15" s="627"/>
      <c r="OWY15" s="628"/>
      <c r="OXB15" s="629"/>
      <c r="OXE15" s="627"/>
      <c r="OXF15" s="628"/>
      <c r="OXI15" s="629"/>
      <c r="OXL15" s="627"/>
      <c r="OXM15" s="628"/>
      <c r="OXP15" s="629"/>
      <c r="OXS15" s="627"/>
      <c r="OXT15" s="628"/>
      <c r="OXW15" s="629"/>
      <c r="OXZ15" s="627"/>
      <c r="OYA15" s="628"/>
      <c r="OYD15" s="629"/>
      <c r="OYG15" s="627"/>
      <c r="OYH15" s="628"/>
      <c r="OYK15" s="629"/>
      <c r="OYN15" s="627"/>
      <c r="OYO15" s="628"/>
      <c r="OYR15" s="629"/>
      <c r="OYU15" s="627"/>
      <c r="OYV15" s="628"/>
      <c r="OYY15" s="629"/>
      <c r="OZB15" s="627"/>
      <c r="OZC15" s="628"/>
      <c r="OZF15" s="629"/>
      <c r="OZI15" s="627"/>
      <c r="OZJ15" s="628"/>
      <c r="OZM15" s="629"/>
      <c r="OZP15" s="627"/>
      <c r="OZQ15" s="628"/>
      <c r="OZT15" s="629"/>
      <c r="OZW15" s="627"/>
      <c r="OZX15" s="628"/>
      <c r="PAA15" s="629"/>
      <c r="PAD15" s="627"/>
      <c r="PAE15" s="628"/>
      <c r="PAH15" s="629"/>
      <c r="PAK15" s="627"/>
      <c r="PAL15" s="628"/>
      <c r="PAO15" s="629"/>
      <c r="PAR15" s="627"/>
      <c r="PAS15" s="628"/>
      <c r="PAV15" s="629"/>
      <c r="PAY15" s="627"/>
      <c r="PAZ15" s="628"/>
      <c r="PBC15" s="629"/>
      <c r="PBF15" s="627"/>
      <c r="PBG15" s="628"/>
      <c r="PBJ15" s="629"/>
      <c r="PBM15" s="627"/>
      <c r="PBN15" s="628"/>
      <c r="PBQ15" s="629"/>
      <c r="PBT15" s="627"/>
      <c r="PBU15" s="628"/>
      <c r="PBX15" s="629"/>
      <c r="PCA15" s="627"/>
      <c r="PCB15" s="628"/>
      <c r="PCE15" s="629"/>
      <c r="PCH15" s="627"/>
      <c r="PCI15" s="628"/>
      <c r="PCL15" s="629"/>
      <c r="PCO15" s="627"/>
      <c r="PCP15" s="628"/>
      <c r="PCS15" s="629"/>
      <c r="PCV15" s="627"/>
      <c r="PCW15" s="628"/>
      <c r="PCZ15" s="629"/>
      <c r="PDC15" s="627"/>
      <c r="PDD15" s="628"/>
      <c r="PDG15" s="629"/>
      <c r="PDJ15" s="627"/>
      <c r="PDK15" s="628"/>
      <c r="PDN15" s="629"/>
      <c r="PDQ15" s="627"/>
      <c r="PDR15" s="628"/>
      <c r="PDU15" s="629"/>
      <c r="PDX15" s="627"/>
      <c r="PDY15" s="628"/>
      <c r="PEB15" s="629"/>
      <c r="PEE15" s="627"/>
      <c r="PEF15" s="628"/>
      <c r="PEI15" s="629"/>
      <c r="PEL15" s="627"/>
      <c r="PEM15" s="628"/>
      <c r="PEP15" s="629"/>
      <c r="PES15" s="627"/>
      <c r="PET15" s="628"/>
      <c r="PEW15" s="629"/>
      <c r="PEZ15" s="627"/>
      <c r="PFA15" s="628"/>
      <c r="PFD15" s="629"/>
      <c r="PFG15" s="627"/>
      <c r="PFH15" s="628"/>
      <c r="PFK15" s="629"/>
      <c r="PFN15" s="627"/>
      <c r="PFO15" s="628"/>
      <c r="PFR15" s="629"/>
      <c r="PFU15" s="627"/>
      <c r="PFV15" s="628"/>
      <c r="PFY15" s="629"/>
      <c r="PGB15" s="627"/>
      <c r="PGC15" s="628"/>
      <c r="PGF15" s="629"/>
      <c r="PGI15" s="627"/>
      <c r="PGJ15" s="628"/>
      <c r="PGM15" s="629"/>
      <c r="PGP15" s="627"/>
      <c r="PGQ15" s="628"/>
      <c r="PGT15" s="629"/>
      <c r="PGW15" s="627"/>
      <c r="PGX15" s="628"/>
      <c r="PHA15" s="629"/>
      <c r="PHD15" s="627"/>
      <c r="PHE15" s="628"/>
      <c r="PHH15" s="629"/>
      <c r="PHK15" s="627"/>
      <c r="PHL15" s="628"/>
      <c r="PHO15" s="629"/>
      <c r="PHR15" s="627"/>
      <c r="PHS15" s="628"/>
      <c r="PHV15" s="629"/>
      <c r="PHY15" s="627"/>
      <c r="PHZ15" s="628"/>
      <c r="PIC15" s="629"/>
      <c r="PIF15" s="627"/>
      <c r="PIG15" s="628"/>
      <c r="PIJ15" s="629"/>
      <c r="PIM15" s="627"/>
      <c r="PIN15" s="628"/>
      <c r="PIQ15" s="629"/>
      <c r="PIT15" s="627"/>
      <c r="PIU15" s="628"/>
      <c r="PIX15" s="629"/>
      <c r="PJA15" s="627"/>
      <c r="PJB15" s="628"/>
      <c r="PJE15" s="629"/>
      <c r="PJH15" s="627"/>
      <c r="PJI15" s="628"/>
      <c r="PJL15" s="629"/>
      <c r="PJO15" s="627"/>
      <c r="PJP15" s="628"/>
      <c r="PJS15" s="629"/>
      <c r="PJV15" s="627"/>
      <c r="PJW15" s="628"/>
      <c r="PJZ15" s="629"/>
      <c r="PKC15" s="627"/>
      <c r="PKD15" s="628"/>
      <c r="PKG15" s="629"/>
      <c r="PKJ15" s="627"/>
      <c r="PKK15" s="628"/>
      <c r="PKN15" s="629"/>
      <c r="PKQ15" s="627"/>
      <c r="PKR15" s="628"/>
      <c r="PKU15" s="629"/>
      <c r="PKX15" s="627"/>
      <c r="PKY15" s="628"/>
      <c r="PLB15" s="629"/>
      <c r="PLE15" s="627"/>
      <c r="PLF15" s="628"/>
      <c r="PLI15" s="629"/>
      <c r="PLL15" s="627"/>
      <c r="PLM15" s="628"/>
      <c r="PLP15" s="629"/>
      <c r="PLS15" s="627"/>
      <c r="PLT15" s="628"/>
      <c r="PLW15" s="629"/>
      <c r="PLZ15" s="627"/>
      <c r="PMA15" s="628"/>
      <c r="PMD15" s="629"/>
      <c r="PMG15" s="627"/>
      <c r="PMH15" s="628"/>
      <c r="PMK15" s="629"/>
      <c r="PMN15" s="627"/>
      <c r="PMO15" s="628"/>
      <c r="PMR15" s="629"/>
      <c r="PMU15" s="627"/>
      <c r="PMV15" s="628"/>
      <c r="PMY15" s="629"/>
      <c r="PNB15" s="627"/>
      <c r="PNC15" s="628"/>
      <c r="PNF15" s="629"/>
      <c r="PNI15" s="627"/>
      <c r="PNJ15" s="628"/>
      <c r="PNM15" s="629"/>
      <c r="PNP15" s="627"/>
      <c r="PNQ15" s="628"/>
      <c r="PNT15" s="629"/>
      <c r="PNW15" s="627"/>
      <c r="PNX15" s="628"/>
      <c r="POA15" s="629"/>
      <c r="POD15" s="627"/>
      <c r="POE15" s="628"/>
      <c r="POH15" s="629"/>
      <c r="POK15" s="627"/>
      <c r="POL15" s="628"/>
      <c r="POO15" s="629"/>
      <c r="POR15" s="627"/>
      <c r="POS15" s="628"/>
      <c r="POV15" s="629"/>
      <c r="POY15" s="627"/>
      <c r="POZ15" s="628"/>
      <c r="PPC15" s="629"/>
      <c r="PPF15" s="627"/>
      <c r="PPG15" s="628"/>
      <c r="PPJ15" s="629"/>
      <c r="PPM15" s="627"/>
      <c r="PPN15" s="628"/>
      <c r="PPQ15" s="629"/>
      <c r="PPT15" s="627"/>
      <c r="PPU15" s="628"/>
      <c r="PPX15" s="629"/>
      <c r="PQA15" s="627"/>
      <c r="PQB15" s="628"/>
      <c r="PQE15" s="629"/>
      <c r="PQH15" s="627"/>
      <c r="PQI15" s="628"/>
      <c r="PQL15" s="629"/>
      <c r="PQO15" s="627"/>
      <c r="PQP15" s="628"/>
      <c r="PQS15" s="629"/>
      <c r="PQV15" s="627"/>
      <c r="PQW15" s="628"/>
      <c r="PQZ15" s="629"/>
      <c r="PRC15" s="627"/>
      <c r="PRD15" s="628"/>
      <c r="PRG15" s="629"/>
      <c r="PRJ15" s="627"/>
      <c r="PRK15" s="628"/>
      <c r="PRN15" s="629"/>
      <c r="PRQ15" s="627"/>
      <c r="PRR15" s="628"/>
      <c r="PRU15" s="629"/>
      <c r="PRX15" s="627"/>
      <c r="PRY15" s="628"/>
      <c r="PSB15" s="629"/>
      <c r="PSE15" s="627"/>
      <c r="PSF15" s="628"/>
      <c r="PSI15" s="629"/>
      <c r="PSL15" s="627"/>
      <c r="PSM15" s="628"/>
      <c r="PSP15" s="629"/>
      <c r="PSS15" s="627"/>
      <c r="PST15" s="628"/>
      <c r="PSW15" s="629"/>
      <c r="PSZ15" s="627"/>
      <c r="PTA15" s="628"/>
      <c r="PTD15" s="629"/>
      <c r="PTG15" s="627"/>
      <c r="PTH15" s="628"/>
      <c r="PTK15" s="629"/>
      <c r="PTN15" s="627"/>
      <c r="PTO15" s="628"/>
      <c r="PTR15" s="629"/>
      <c r="PTU15" s="627"/>
      <c r="PTV15" s="628"/>
      <c r="PTY15" s="629"/>
      <c r="PUB15" s="627"/>
      <c r="PUC15" s="628"/>
      <c r="PUF15" s="629"/>
      <c r="PUI15" s="627"/>
      <c r="PUJ15" s="628"/>
      <c r="PUM15" s="629"/>
      <c r="PUP15" s="627"/>
      <c r="PUQ15" s="628"/>
      <c r="PUT15" s="629"/>
      <c r="PUW15" s="627"/>
      <c r="PUX15" s="628"/>
      <c r="PVA15" s="629"/>
      <c r="PVD15" s="627"/>
      <c r="PVE15" s="628"/>
      <c r="PVH15" s="629"/>
      <c r="PVK15" s="627"/>
      <c r="PVL15" s="628"/>
      <c r="PVO15" s="629"/>
      <c r="PVR15" s="627"/>
      <c r="PVS15" s="628"/>
      <c r="PVV15" s="629"/>
      <c r="PVY15" s="627"/>
      <c r="PVZ15" s="628"/>
      <c r="PWC15" s="629"/>
      <c r="PWF15" s="627"/>
      <c r="PWG15" s="628"/>
      <c r="PWJ15" s="629"/>
      <c r="PWM15" s="627"/>
      <c r="PWN15" s="628"/>
      <c r="PWQ15" s="629"/>
      <c r="PWT15" s="627"/>
      <c r="PWU15" s="628"/>
      <c r="PWX15" s="629"/>
      <c r="PXA15" s="627"/>
      <c r="PXB15" s="628"/>
      <c r="PXE15" s="629"/>
      <c r="PXH15" s="627"/>
      <c r="PXI15" s="628"/>
      <c r="PXL15" s="629"/>
      <c r="PXO15" s="627"/>
      <c r="PXP15" s="628"/>
      <c r="PXS15" s="629"/>
      <c r="PXV15" s="627"/>
      <c r="PXW15" s="628"/>
      <c r="PXZ15" s="629"/>
      <c r="PYC15" s="627"/>
      <c r="PYD15" s="628"/>
      <c r="PYG15" s="629"/>
      <c r="PYJ15" s="627"/>
      <c r="PYK15" s="628"/>
      <c r="PYN15" s="629"/>
      <c r="PYQ15" s="627"/>
      <c r="PYR15" s="628"/>
      <c r="PYU15" s="629"/>
      <c r="PYX15" s="627"/>
      <c r="PYY15" s="628"/>
      <c r="PZB15" s="629"/>
      <c r="PZE15" s="627"/>
      <c r="PZF15" s="628"/>
      <c r="PZI15" s="629"/>
      <c r="PZL15" s="627"/>
      <c r="PZM15" s="628"/>
      <c r="PZP15" s="629"/>
      <c r="PZS15" s="627"/>
      <c r="PZT15" s="628"/>
      <c r="PZW15" s="629"/>
      <c r="PZZ15" s="627"/>
      <c r="QAA15" s="628"/>
      <c r="QAD15" s="629"/>
      <c r="QAG15" s="627"/>
      <c r="QAH15" s="628"/>
      <c r="QAK15" s="629"/>
      <c r="QAN15" s="627"/>
      <c r="QAO15" s="628"/>
      <c r="QAR15" s="629"/>
      <c r="QAU15" s="627"/>
      <c r="QAV15" s="628"/>
      <c r="QAY15" s="629"/>
      <c r="QBB15" s="627"/>
      <c r="QBC15" s="628"/>
      <c r="QBF15" s="629"/>
      <c r="QBI15" s="627"/>
      <c r="QBJ15" s="628"/>
      <c r="QBM15" s="629"/>
      <c r="QBP15" s="627"/>
      <c r="QBQ15" s="628"/>
      <c r="QBT15" s="629"/>
      <c r="QBW15" s="627"/>
      <c r="QBX15" s="628"/>
      <c r="QCA15" s="629"/>
      <c r="QCD15" s="627"/>
      <c r="QCE15" s="628"/>
      <c r="QCH15" s="629"/>
      <c r="QCK15" s="627"/>
      <c r="QCL15" s="628"/>
      <c r="QCO15" s="629"/>
      <c r="QCR15" s="627"/>
      <c r="QCS15" s="628"/>
      <c r="QCV15" s="629"/>
      <c r="QCY15" s="627"/>
      <c r="QCZ15" s="628"/>
      <c r="QDC15" s="629"/>
      <c r="QDF15" s="627"/>
      <c r="QDG15" s="628"/>
      <c r="QDJ15" s="629"/>
      <c r="QDM15" s="627"/>
      <c r="QDN15" s="628"/>
      <c r="QDQ15" s="629"/>
      <c r="QDT15" s="627"/>
      <c r="QDU15" s="628"/>
      <c r="QDX15" s="629"/>
      <c r="QEA15" s="627"/>
      <c r="QEB15" s="628"/>
      <c r="QEE15" s="629"/>
      <c r="QEH15" s="627"/>
      <c r="QEI15" s="628"/>
      <c r="QEL15" s="629"/>
      <c r="QEO15" s="627"/>
      <c r="QEP15" s="628"/>
      <c r="QES15" s="629"/>
      <c r="QEV15" s="627"/>
      <c r="QEW15" s="628"/>
      <c r="QEZ15" s="629"/>
      <c r="QFC15" s="627"/>
      <c r="QFD15" s="628"/>
      <c r="QFG15" s="629"/>
      <c r="QFJ15" s="627"/>
      <c r="QFK15" s="628"/>
      <c r="QFN15" s="629"/>
      <c r="QFQ15" s="627"/>
      <c r="QFR15" s="628"/>
      <c r="QFU15" s="629"/>
      <c r="QFX15" s="627"/>
      <c r="QFY15" s="628"/>
      <c r="QGB15" s="629"/>
      <c r="QGE15" s="627"/>
      <c r="QGF15" s="628"/>
      <c r="QGI15" s="629"/>
      <c r="QGL15" s="627"/>
      <c r="QGM15" s="628"/>
      <c r="QGP15" s="629"/>
      <c r="QGS15" s="627"/>
      <c r="QGT15" s="628"/>
      <c r="QGW15" s="629"/>
      <c r="QGZ15" s="627"/>
      <c r="QHA15" s="628"/>
      <c r="QHD15" s="629"/>
      <c r="QHG15" s="627"/>
      <c r="QHH15" s="628"/>
      <c r="QHK15" s="629"/>
      <c r="QHN15" s="627"/>
      <c r="QHO15" s="628"/>
      <c r="QHR15" s="629"/>
      <c r="QHU15" s="627"/>
      <c r="QHV15" s="628"/>
      <c r="QHY15" s="629"/>
      <c r="QIB15" s="627"/>
      <c r="QIC15" s="628"/>
      <c r="QIF15" s="629"/>
      <c r="QII15" s="627"/>
      <c r="QIJ15" s="628"/>
      <c r="QIM15" s="629"/>
      <c r="QIP15" s="627"/>
      <c r="QIQ15" s="628"/>
      <c r="QIT15" s="629"/>
      <c r="QIW15" s="627"/>
      <c r="QIX15" s="628"/>
      <c r="QJA15" s="629"/>
      <c r="QJD15" s="627"/>
      <c r="QJE15" s="628"/>
      <c r="QJH15" s="629"/>
      <c r="QJK15" s="627"/>
      <c r="QJL15" s="628"/>
      <c r="QJO15" s="629"/>
      <c r="QJR15" s="627"/>
      <c r="QJS15" s="628"/>
      <c r="QJV15" s="629"/>
      <c r="QJY15" s="627"/>
      <c r="QJZ15" s="628"/>
      <c r="QKC15" s="629"/>
      <c r="QKF15" s="627"/>
      <c r="QKG15" s="628"/>
      <c r="QKJ15" s="629"/>
      <c r="QKM15" s="627"/>
      <c r="QKN15" s="628"/>
      <c r="QKQ15" s="629"/>
      <c r="QKT15" s="627"/>
      <c r="QKU15" s="628"/>
      <c r="QKX15" s="629"/>
      <c r="QLA15" s="627"/>
      <c r="QLB15" s="628"/>
      <c r="QLE15" s="629"/>
      <c r="QLH15" s="627"/>
      <c r="QLI15" s="628"/>
      <c r="QLL15" s="629"/>
      <c r="QLO15" s="627"/>
      <c r="QLP15" s="628"/>
      <c r="QLS15" s="629"/>
      <c r="QLV15" s="627"/>
      <c r="QLW15" s="628"/>
      <c r="QLZ15" s="629"/>
      <c r="QMC15" s="627"/>
      <c r="QMD15" s="628"/>
      <c r="QMG15" s="629"/>
      <c r="QMJ15" s="627"/>
      <c r="QMK15" s="628"/>
      <c r="QMN15" s="629"/>
      <c r="QMQ15" s="627"/>
      <c r="QMR15" s="628"/>
      <c r="QMU15" s="629"/>
      <c r="QMX15" s="627"/>
      <c r="QMY15" s="628"/>
      <c r="QNB15" s="629"/>
      <c r="QNE15" s="627"/>
      <c r="QNF15" s="628"/>
      <c r="QNI15" s="629"/>
      <c r="QNL15" s="627"/>
      <c r="QNM15" s="628"/>
      <c r="QNP15" s="629"/>
      <c r="QNS15" s="627"/>
      <c r="QNT15" s="628"/>
      <c r="QNW15" s="629"/>
      <c r="QNZ15" s="627"/>
      <c r="QOA15" s="628"/>
      <c r="QOD15" s="629"/>
      <c r="QOG15" s="627"/>
      <c r="QOH15" s="628"/>
      <c r="QOK15" s="629"/>
      <c r="QON15" s="627"/>
      <c r="QOO15" s="628"/>
      <c r="QOR15" s="629"/>
      <c r="QOU15" s="627"/>
      <c r="QOV15" s="628"/>
      <c r="QOY15" s="629"/>
      <c r="QPB15" s="627"/>
      <c r="QPC15" s="628"/>
      <c r="QPF15" s="629"/>
      <c r="QPI15" s="627"/>
      <c r="QPJ15" s="628"/>
      <c r="QPM15" s="629"/>
      <c r="QPP15" s="627"/>
      <c r="QPQ15" s="628"/>
      <c r="QPT15" s="629"/>
      <c r="QPW15" s="627"/>
      <c r="QPX15" s="628"/>
      <c r="QQA15" s="629"/>
      <c r="QQD15" s="627"/>
      <c r="QQE15" s="628"/>
      <c r="QQH15" s="629"/>
      <c r="QQK15" s="627"/>
      <c r="QQL15" s="628"/>
      <c r="QQO15" s="629"/>
      <c r="QQR15" s="627"/>
      <c r="QQS15" s="628"/>
      <c r="QQV15" s="629"/>
      <c r="QQY15" s="627"/>
      <c r="QQZ15" s="628"/>
      <c r="QRC15" s="629"/>
      <c r="QRF15" s="627"/>
      <c r="QRG15" s="628"/>
      <c r="QRJ15" s="629"/>
      <c r="QRM15" s="627"/>
      <c r="QRN15" s="628"/>
      <c r="QRQ15" s="629"/>
      <c r="QRT15" s="627"/>
      <c r="QRU15" s="628"/>
      <c r="QRX15" s="629"/>
      <c r="QSA15" s="627"/>
      <c r="QSB15" s="628"/>
      <c r="QSE15" s="629"/>
      <c r="QSH15" s="627"/>
      <c r="QSI15" s="628"/>
      <c r="QSL15" s="629"/>
      <c r="QSO15" s="627"/>
      <c r="QSP15" s="628"/>
      <c r="QSS15" s="629"/>
      <c r="QSV15" s="627"/>
      <c r="QSW15" s="628"/>
      <c r="QSZ15" s="629"/>
      <c r="QTC15" s="627"/>
      <c r="QTD15" s="628"/>
      <c r="QTG15" s="629"/>
      <c r="QTJ15" s="627"/>
      <c r="QTK15" s="628"/>
      <c r="QTN15" s="629"/>
      <c r="QTQ15" s="627"/>
      <c r="QTR15" s="628"/>
      <c r="QTU15" s="629"/>
      <c r="QTX15" s="627"/>
      <c r="QTY15" s="628"/>
      <c r="QUB15" s="629"/>
      <c r="QUE15" s="627"/>
      <c r="QUF15" s="628"/>
      <c r="QUI15" s="629"/>
      <c r="QUL15" s="627"/>
      <c r="QUM15" s="628"/>
      <c r="QUP15" s="629"/>
      <c r="QUS15" s="627"/>
      <c r="QUT15" s="628"/>
      <c r="QUW15" s="629"/>
      <c r="QUZ15" s="627"/>
      <c r="QVA15" s="628"/>
      <c r="QVD15" s="629"/>
      <c r="QVG15" s="627"/>
      <c r="QVH15" s="628"/>
      <c r="QVK15" s="629"/>
      <c r="QVN15" s="627"/>
      <c r="QVO15" s="628"/>
      <c r="QVR15" s="629"/>
      <c r="QVU15" s="627"/>
      <c r="QVV15" s="628"/>
      <c r="QVY15" s="629"/>
      <c r="QWB15" s="627"/>
      <c r="QWC15" s="628"/>
      <c r="QWF15" s="629"/>
      <c r="QWI15" s="627"/>
      <c r="QWJ15" s="628"/>
      <c r="QWM15" s="629"/>
      <c r="QWP15" s="627"/>
      <c r="QWQ15" s="628"/>
      <c r="QWT15" s="629"/>
      <c r="QWW15" s="627"/>
      <c r="QWX15" s="628"/>
      <c r="QXA15" s="629"/>
      <c r="QXD15" s="627"/>
      <c r="QXE15" s="628"/>
      <c r="QXH15" s="629"/>
      <c r="QXK15" s="627"/>
      <c r="QXL15" s="628"/>
      <c r="QXO15" s="629"/>
      <c r="QXR15" s="627"/>
      <c r="QXS15" s="628"/>
      <c r="QXV15" s="629"/>
      <c r="QXY15" s="627"/>
      <c r="QXZ15" s="628"/>
      <c r="QYC15" s="629"/>
      <c r="QYF15" s="627"/>
      <c r="QYG15" s="628"/>
      <c r="QYJ15" s="629"/>
      <c r="QYM15" s="627"/>
      <c r="QYN15" s="628"/>
      <c r="QYQ15" s="629"/>
      <c r="QYT15" s="627"/>
      <c r="QYU15" s="628"/>
      <c r="QYX15" s="629"/>
      <c r="QZA15" s="627"/>
      <c r="QZB15" s="628"/>
      <c r="QZE15" s="629"/>
      <c r="QZH15" s="627"/>
      <c r="QZI15" s="628"/>
      <c r="QZL15" s="629"/>
      <c r="QZO15" s="627"/>
      <c r="QZP15" s="628"/>
      <c r="QZS15" s="629"/>
      <c r="QZV15" s="627"/>
      <c r="QZW15" s="628"/>
      <c r="QZZ15" s="629"/>
      <c r="RAC15" s="627"/>
      <c r="RAD15" s="628"/>
      <c r="RAG15" s="629"/>
      <c r="RAJ15" s="627"/>
      <c r="RAK15" s="628"/>
      <c r="RAN15" s="629"/>
      <c r="RAQ15" s="627"/>
      <c r="RAR15" s="628"/>
      <c r="RAU15" s="629"/>
      <c r="RAX15" s="627"/>
      <c r="RAY15" s="628"/>
      <c r="RBB15" s="629"/>
      <c r="RBE15" s="627"/>
      <c r="RBF15" s="628"/>
      <c r="RBI15" s="629"/>
      <c r="RBL15" s="627"/>
      <c r="RBM15" s="628"/>
      <c r="RBP15" s="629"/>
      <c r="RBS15" s="627"/>
      <c r="RBT15" s="628"/>
      <c r="RBW15" s="629"/>
      <c r="RBZ15" s="627"/>
      <c r="RCA15" s="628"/>
      <c r="RCD15" s="629"/>
      <c r="RCG15" s="627"/>
      <c r="RCH15" s="628"/>
      <c r="RCK15" s="629"/>
      <c r="RCN15" s="627"/>
      <c r="RCO15" s="628"/>
      <c r="RCR15" s="629"/>
      <c r="RCU15" s="627"/>
      <c r="RCV15" s="628"/>
      <c r="RCY15" s="629"/>
      <c r="RDB15" s="627"/>
      <c r="RDC15" s="628"/>
      <c r="RDF15" s="629"/>
      <c r="RDI15" s="627"/>
      <c r="RDJ15" s="628"/>
      <c r="RDM15" s="629"/>
      <c r="RDP15" s="627"/>
      <c r="RDQ15" s="628"/>
      <c r="RDT15" s="629"/>
      <c r="RDW15" s="627"/>
      <c r="RDX15" s="628"/>
      <c r="REA15" s="629"/>
      <c r="RED15" s="627"/>
      <c r="REE15" s="628"/>
      <c r="REH15" s="629"/>
      <c r="REK15" s="627"/>
      <c r="REL15" s="628"/>
      <c r="REO15" s="629"/>
      <c r="RER15" s="627"/>
      <c r="RES15" s="628"/>
      <c r="REV15" s="629"/>
      <c r="REY15" s="627"/>
      <c r="REZ15" s="628"/>
      <c r="RFC15" s="629"/>
      <c r="RFF15" s="627"/>
      <c r="RFG15" s="628"/>
      <c r="RFJ15" s="629"/>
      <c r="RFM15" s="627"/>
      <c r="RFN15" s="628"/>
      <c r="RFQ15" s="629"/>
      <c r="RFT15" s="627"/>
      <c r="RFU15" s="628"/>
      <c r="RFX15" s="629"/>
      <c r="RGA15" s="627"/>
      <c r="RGB15" s="628"/>
      <c r="RGE15" s="629"/>
      <c r="RGH15" s="627"/>
      <c r="RGI15" s="628"/>
      <c r="RGL15" s="629"/>
      <c r="RGO15" s="627"/>
      <c r="RGP15" s="628"/>
      <c r="RGS15" s="629"/>
      <c r="RGV15" s="627"/>
      <c r="RGW15" s="628"/>
      <c r="RGZ15" s="629"/>
      <c r="RHC15" s="627"/>
      <c r="RHD15" s="628"/>
      <c r="RHG15" s="629"/>
      <c r="RHJ15" s="627"/>
      <c r="RHK15" s="628"/>
      <c r="RHN15" s="629"/>
      <c r="RHQ15" s="627"/>
      <c r="RHR15" s="628"/>
      <c r="RHU15" s="629"/>
      <c r="RHX15" s="627"/>
      <c r="RHY15" s="628"/>
      <c r="RIB15" s="629"/>
      <c r="RIE15" s="627"/>
      <c r="RIF15" s="628"/>
      <c r="RII15" s="629"/>
      <c r="RIL15" s="627"/>
      <c r="RIM15" s="628"/>
      <c r="RIP15" s="629"/>
      <c r="RIS15" s="627"/>
      <c r="RIT15" s="628"/>
      <c r="RIW15" s="629"/>
      <c r="RIZ15" s="627"/>
      <c r="RJA15" s="628"/>
      <c r="RJD15" s="629"/>
      <c r="RJG15" s="627"/>
      <c r="RJH15" s="628"/>
      <c r="RJK15" s="629"/>
      <c r="RJN15" s="627"/>
      <c r="RJO15" s="628"/>
      <c r="RJR15" s="629"/>
      <c r="RJU15" s="627"/>
      <c r="RJV15" s="628"/>
      <c r="RJY15" s="629"/>
      <c r="RKB15" s="627"/>
      <c r="RKC15" s="628"/>
      <c r="RKF15" s="629"/>
      <c r="RKI15" s="627"/>
      <c r="RKJ15" s="628"/>
      <c r="RKM15" s="629"/>
      <c r="RKP15" s="627"/>
      <c r="RKQ15" s="628"/>
      <c r="RKT15" s="629"/>
      <c r="RKW15" s="627"/>
      <c r="RKX15" s="628"/>
      <c r="RLA15" s="629"/>
      <c r="RLD15" s="627"/>
      <c r="RLE15" s="628"/>
      <c r="RLH15" s="629"/>
      <c r="RLK15" s="627"/>
      <c r="RLL15" s="628"/>
      <c r="RLO15" s="629"/>
      <c r="RLR15" s="627"/>
      <c r="RLS15" s="628"/>
      <c r="RLV15" s="629"/>
      <c r="RLY15" s="627"/>
      <c r="RLZ15" s="628"/>
      <c r="RMC15" s="629"/>
      <c r="RMF15" s="627"/>
      <c r="RMG15" s="628"/>
      <c r="RMJ15" s="629"/>
      <c r="RMM15" s="627"/>
      <c r="RMN15" s="628"/>
      <c r="RMQ15" s="629"/>
      <c r="RMT15" s="627"/>
      <c r="RMU15" s="628"/>
      <c r="RMX15" s="629"/>
      <c r="RNA15" s="627"/>
      <c r="RNB15" s="628"/>
      <c r="RNE15" s="629"/>
      <c r="RNH15" s="627"/>
      <c r="RNI15" s="628"/>
      <c r="RNL15" s="629"/>
      <c r="RNO15" s="627"/>
      <c r="RNP15" s="628"/>
      <c r="RNS15" s="629"/>
      <c r="RNV15" s="627"/>
      <c r="RNW15" s="628"/>
      <c r="RNZ15" s="629"/>
      <c r="ROC15" s="627"/>
      <c r="ROD15" s="628"/>
      <c r="ROG15" s="629"/>
      <c r="ROJ15" s="627"/>
      <c r="ROK15" s="628"/>
      <c r="RON15" s="629"/>
      <c r="ROQ15" s="627"/>
      <c r="ROR15" s="628"/>
      <c r="ROU15" s="629"/>
      <c r="ROX15" s="627"/>
      <c r="ROY15" s="628"/>
      <c r="RPB15" s="629"/>
      <c r="RPE15" s="627"/>
      <c r="RPF15" s="628"/>
      <c r="RPI15" s="629"/>
      <c r="RPL15" s="627"/>
      <c r="RPM15" s="628"/>
      <c r="RPP15" s="629"/>
      <c r="RPS15" s="627"/>
      <c r="RPT15" s="628"/>
      <c r="RPW15" s="629"/>
      <c r="RPZ15" s="627"/>
      <c r="RQA15" s="628"/>
      <c r="RQD15" s="629"/>
      <c r="RQG15" s="627"/>
      <c r="RQH15" s="628"/>
      <c r="RQK15" s="629"/>
      <c r="RQN15" s="627"/>
      <c r="RQO15" s="628"/>
      <c r="RQR15" s="629"/>
      <c r="RQU15" s="627"/>
      <c r="RQV15" s="628"/>
      <c r="RQY15" s="629"/>
      <c r="RRB15" s="627"/>
      <c r="RRC15" s="628"/>
      <c r="RRF15" s="629"/>
      <c r="RRI15" s="627"/>
      <c r="RRJ15" s="628"/>
      <c r="RRM15" s="629"/>
      <c r="RRP15" s="627"/>
      <c r="RRQ15" s="628"/>
      <c r="RRT15" s="629"/>
      <c r="RRW15" s="627"/>
      <c r="RRX15" s="628"/>
      <c r="RSA15" s="629"/>
      <c r="RSD15" s="627"/>
      <c r="RSE15" s="628"/>
      <c r="RSH15" s="629"/>
      <c r="RSK15" s="627"/>
      <c r="RSL15" s="628"/>
      <c r="RSO15" s="629"/>
      <c r="RSR15" s="627"/>
      <c r="RSS15" s="628"/>
      <c r="RSV15" s="629"/>
      <c r="RSY15" s="627"/>
      <c r="RSZ15" s="628"/>
      <c r="RTC15" s="629"/>
      <c r="RTF15" s="627"/>
      <c r="RTG15" s="628"/>
      <c r="RTJ15" s="629"/>
      <c r="RTM15" s="627"/>
      <c r="RTN15" s="628"/>
      <c r="RTQ15" s="629"/>
      <c r="RTT15" s="627"/>
      <c r="RTU15" s="628"/>
      <c r="RTX15" s="629"/>
      <c r="RUA15" s="627"/>
      <c r="RUB15" s="628"/>
      <c r="RUE15" s="629"/>
      <c r="RUH15" s="627"/>
      <c r="RUI15" s="628"/>
      <c r="RUL15" s="629"/>
      <c r="RUO15" s="627"/>
      <c r="RUP15" s="628"/>
      <c r="RUS15" s="629"/>
      <c r="RUV15" s="627"/>
      <c r="RUW15" s="628"/>
      <c r="RUZ15" s="629"/>
      <c r="RVC15" s="627"/>
      <c r="RVD15" s="628"/>
      <c r="RVG15" s="629"/>
      <c r="RVJ15" s="627"/>
      <c r="RVK15" s="628"/>
      <c r="RVN15" s="629"/>
      <c r="RVQ15" s="627"/>
      <c r="RVR15" s="628"/>
      <c r="RVU15" s="629"/>
      <c r="RVX15" s="627"/>
      <c r="RVY15" s="628"/>
      <c r="RWB15" s="629"/>
      <c r="RWE15" s="627"/>
      <c r="RWF15" s="628"/>
      <c r="RWI15" s="629"/>
      <c r="RWL15" s="627"/>
      <c r="RWM15" s="628"/>
      <c r="RWP15" s="629"/>
      <c r="RWS15" s="627"/>
      <c r="RWT15" s="628"/>
      <c r="RWW15" s="629"/>
      <c r="RWZ15" s="627"/>
      <c r="RXA15" s="628"/>
      <c r="RXD15" s="629"/>
      <c r="RXG15" s="627"/>
      <c r="RXH15" s="628"/>
      <c r="RXK15" s="629"/>
      <c r="RXN15" s="627"/>
      <c r="RXO15" s="628"/>
      <c r="RXR15" s="629"/>
      <c r="RXU15" s="627"/>
      <c r="RXV15" s="628"/>
      <c r="RXY15" s="629"/>
      <c r="RYB15" s="627"/>
      <c r="RYC15" s="628"/>
      <c r="RYF15" s="629"/>
      <c r="RYI15" s="627"/>
      <c r="RYJ15" s="628"/>
      <c r="RYM15" s="629"/>
      <c r="RYP15" s="627"/>
      <c r="RYQ15" s="628"/>
      <c r="RYT15" s="629"/>
      <c r="RYW15" s="627"/>
      <c r="RYX15" s="628"/>
      <c r="RZA15" s="629"/>
      <c r="RZD15" s="627"/>
      <c r="RZE15" s="628"/>
      <c r="RZH15" s="629"/>
      <c r="RZK15" s="627"/>
      <c r="RZL15" s="628"/>
      <c r="RZO15" s="629"/>
      <c r="RZR15" s="627"/>
      <c r="RZS15" s="628"/>
      <c r="RZV15" s="629"/>
      <c r="RZY15" s="627"/>
      <c r="RZZ15" s="628"/>
      <c r="SAC15" s="629"/>
      <c r="SAF15" s="627"/>
      <c r="SAG15" s="628"/>
      <c r="SAJ15" s="629"/>
      <c r="SAM15" s="627"/>
      <c r="SAN15" s="628"/>
      <c r="SAQ15" s="629"/>
      <c r="SAT15" s="627"/>
      <c r="SAU15" s="628"/>
      <c r="SAX15" s="629"/>
      <c r="SBA15" s="627"/>
      <c r="SBB15" s="628"/>
      <c r="SBE15" s="629"/>
      <c r="SBH15" s="627"/>
      <c r="SBI15" s="628"/>
      <c r="SBL15" s="629"/>
      <c r="SBO15" s="627"/>
      <c r="SBP15" s="628"/>
      <c r="SBS15" s="629"/>
      <c r="SBV15" s="627"/>
      <c r="SBW15" s="628"/>
      <c r="SBZ15" s="629"/>
      <c r="SCC15" s="627"/>
      <c r="SCD15" s="628"/>
      <c r="SCG15" s="629"/>
      <c r="SCJ15" s="627"/>
      <c r="SCK15" s="628"/>
      <c r="SCN15" s="629"/>
      <c r="SCQ15" s="627"/>
      <c r="SCR15" s="628"/>
      <c r="SCU15" s="629"/>
      <c r="SCX15" s="627"/>
      <c r="SCY15" s="628"/>
      <c r="SDB15" s="629"/>
      <c r="SDE15" s="627"/>
      <c r="SDF15" s="628"/>
      <c r="SDI15" s="629"/>
      <c r="SDL15" s="627"/>
      <c r="SDM15" s="628"/>
      <c r="SDP15" s="629"/>
      <c r="SDS15" s="627"/>
      <c r="SDT15" s="628"/>
      <c r="SDW15" s="629"/>
      <c r="SDZ15" s="627"/>
      <c r="SEA15" s="628"/>
      <c r="SED15" s="629"/>
      <c r="SEG15" s="627"/>
      <c r="SEH15" s="628"/>
      <c r="SEK15" s="629"/>
      <c r="SEN15" s="627"/>
      <c r="SEO15" s="628"/>
      <c r="SER15" s="629"/>
      <c r="SEU15" s="627"/>
      <c r="SEV15" s="628"/>
      <c r="SEY15" s="629"/>
      <c r="SFB15" s="627"/>
      <c r="SFC15" s="628"/>
      <c r="SFF15" s="629"/>
      <c r="SFI15" s="627"/>
      <c r="SFJ15" s="628"/>
      <c r="SFM15" s="629"/>
      <c r="SFP15" s="627"/>
      <c r="SFQ15" s="628"/>
      <c r="SFT15" s="629"/>
      <c r="SFW15" s="627"/>
      <c r="SFX15" s="628"/>
      <c r="SGA15" s="629"/>
      <c r="SGD15" s="627"/>
      <c r="SGE15" s="628"/>
      <c r="SGH15" s="629"/>
      <c r="SGK15" s="627"/>
      <c r="SGL15" s="628"/>
      <c r="SGO15" s="629"/>
      <c r="SGR15" s="627"/>
      <c r="SGS15" s="628"/>
      <c r="SGV15" s="629"/>
      <c r="SGY15" s="627"/>
      <c r="SGZ15" s="628"/>
      <c r="SHC15" s="629"/>
      <c r="SHF15" s="627"/>
      <c r="SHG15" s="628"/>
      <c r="SHJ15" s="629"/>
      <c r="SHM15" s="627"/>
      <c r="SHN15" s="628"/>
      <c r="SHQ15" s="629"/>
      <c r="SHT15" s="627"/>
      <c r="SHU15" s="628"/>
      <c r="SHX15" s="629"/>
      <c r="SIA15" s="627"/>
      <c r="SIB15" s="628"/>
      <c r="SIE15" s="629"/>
      <c r="SIH15" s="627"/>
      <c r="SII15" s="628"/>
      <c r="SIL15" s="629"/>
      <c r="SIO15" s="627"/>
      <c r="SIP15" s="628"/>
      <c r="SIS15" s="629"/>
      <c r="SIV15" s="627"/>
      <c r="SIW15" s="628"/>
      <c r="SIZ15" s="629"/>
      <c r="SJC15" s="627"/>
      <c r="SJD15" s="628"/>
      <c r="SJG15" s="629"/>
      <c r="SJJ15" s="627"/>
      <c r="SJK15" s="628"/>
      <c r="SJN15" s="629"/>
      <c r="SJQ15" s="627"/>
      <c r="SJR15" s="628"/>
      <c r="SJU15" s="629"/>
      <c r="SJX15" s="627"/>
      <c r="SJY15" s="628"/>
      <c r="SKB15" s="629"/>
      <c r="SKE15" s="627"/>
      <c r="SKF15" s="628"/>
      <c r="SKI15" s="629"/>
      <c r="SKL15" s="627"/>
      <c r="SKM15" s="628"/>
      <c r="SKP15" s="629"/>
      <c r="SKS15" s="627"/>
      <c r="SKT15" s="628"/>
      <c r="SKW15" s="629"/>
      <c r="SKZ15" s="627"/>
      <c r="SLA15" s="628"/>
      <c r="SLD15" s="629"/>
      <c r="SLG15" s="627"/>
      <c r="SLH15" s="628"/>
      <c r="SLK15" s="629"/>
      <c r="SLN15" s="627"/>
      <c r="SLO15" s="628"/>
      <c r="SLR15" s="629"/>
      <c r="SLU15" s="627"/>
      <c r="SLV15" s="628"/>
      <c r="SLY15" s="629"/>
      <c r="SMB15" s="627"/>
      <c r="SMC15" s="628"/>
      <c r="SMF15" s="629"/>
      <c r="SMI15" s="627"/>
      <c r="SMJ15" s="628"/>
      <c r="SMM15" s="629"/>
      <c r="SMP15" s="627"/>
      <c r="SMQ15" s="628"/>
      <c r="SMT15" s="629"/>
      <c r="SMW15" s="627"/>
      <c r="SMX15" s="628"/>
      <c r="SNA15" s="629"/>
      <c r="SND15" s="627"/>
      <c r="SNE15" s="628"/>
      <c r="SNH15" s="629"/>
      <c r="SNK15" s="627"/>
      <c r="SNL15" s="628"/>
      <c r="SNO15" s="629"/>
      <c r="SNR15" s="627"/>
      <c r="SNS15" s="628"/>
      <c r="SNV15" s="629"/>
      <c r="SNY15" s="627"/>
      <c r="SNZ15" s="628"/>
      <c r="SOC15" s="629"/>
      <c r="SOF15" s="627"/>
      <c r="SOG15" s="628"/>
      <c r="SOJ15" s="629"/>
      <c r="SOM15" s="627"/>
      <c r="SON15" s="628"/>
      <c r="SOQ15" s="629"/>
      <c r="SOT15" s="627"/>
      <c r="SOU15" s="628"/>
      <c r="SOX15" s="629"/>
      <c r="SPA15" s="627"/>
      <c r="SPB15" s="628"/>
      <c r="SPE15" s="629"/>
      <c r="SPH15" s="627"/>
      <c r="SPI15" s="628"/>
      <c r="SPL15" s="629"/>
      <c r="SPO15" s="627"/>
      <c r="SPP15" s="628"/>
      <c r="SPS15" s="629"/>
      <c r="SPV15" s="627"/>
      <c r="SPW15" s="628"/>
      <c r="SPZ15" s="629"/>
      <c r="SQC15" s="627"/>
      <c r="SQD15" s="628"/>
      <c r="SQG15" s="629"/>
      <c r="SQJ15" s="627"/>
      <c r="SQK15" s="628"/>
      <c r="SQN15" s="629"/>
      <c r="SQQ15" s="627"/>
      <c r="SQR15" s="628"/>
      <c r="SQU15" s="629"/>
      <c r="SQX15" s="627"/>
      <c r="SQY15" s="628"/>
      <c r="SRB15" s="629"/>
      <c r="SRE15" s="627"/>
      <c r="SRF15" s="628"/>
      <c r="SRI15" s="629"/>
      <c r="SRL15" s="627"/>
      <c r="SRM15" s="628"/>
      <c r="SRP15" s="629"/>
      <c r="SRS15" s="627"/>
      <c r="SRT15" s="628"/>
      <c r="SRW15" s="629"/>
      <c r="SRZ15" s="627"/>
      <c r="SSA15" s="628"/>
      <c r="SSD15" s="629"/>
      <c r="SSG15" s="627"/>
      <c r="SSH15" s="628"/>
      <c r="SSK15" s="629"/>
      <c r="SSN15" s="627"/>
      <c r="SSO15" s="628"/>
      <c r="SSR15" s="629"/>
      <c r="SSU15" s="627"/>
      <c r="SSV15" s="628"/>
      <c r="SSY15" s="629"/>
      <c r="STB15" s="627"/>
      <c r="STC15" s="628"/>
      <c r="STF15" s="629"/>
      <c r="STI15" s="627"/>
      <c r="STJ15" s="628"/>
      <c r="STM15" s="629"/>
      <c r="STP15" s="627"/>
      <c r="STQ15" s="628"/>
      <c r="STT15" s="629"/>
      <c r="STW15" s="627"/>
      <c r="STX15" s="628"/>
      <c r="SUA15" s="629"/>
      <c r="SUD15" s="627"/>
      <c r="SUE15" s="628"/>
      <c r="SUH15" s="629"/>
      <c r="SUK15" s="627"/>
      <c r="SUL15" s="628"/>
      <c r="SUO15" s="629"/>
      <c r="SUR15" s="627"/>
      <c r="SUS15" s="628"/>
      <c r="SUV15" s="629"/>
      <c r="SUY15" s="627"/>
      <c r="SUZ15" s="628"/>
      <c r="SVC15" s="629"/>
      <c r="SVF15" s="627"/>
      <c r="SVG15" s="628"/>
      <c r="SVJ15" s="629"/>
      <c r="SVM15" s="627"/>
      <c r="SVN15" s="628"/>
      <c r="SVQ15" s="629"/>
      <c r="SVT15" s="627"/>
      <c r="SVU15" s="628"/>
      <c r="SVX15" s="629"/>
      <c r="SWA15" s="627"/>
      <c r="SWB15" s="628"/>
      <c r="SWE15" s="629"/>
      <c r="SWH15" s="627"/>
      <c r="SWI15" s="628"/>
      <c r="SWL15" s="629"/>
      <c r="SWO15" s="627"/>
      <c r="SWP15" s="628"/>
      <c r="SWS15" s="629"/>
      <c r="SWV15" s="627"/>
      <c r="SWW15" s="628"/>
      <c r="SWZ15" s="629"/>
      <c r="SXC15" s="627"/>
      <c r="SXD15" s="628"/>
      <c r="SXG15" s="629"/>
      <c r="SXJ15" s="627"/>
      <c r="SXK15" s="628"/>
      <c r="SXN15" s="629"/>
      <c r="SXQ15" s="627"/>
      <c r="SXR15" s="628"/>
      <c r="SXU15" s="629"/>
      <c r="SXX15" s="627"/>
      <c r="SXY15" s="628"/>
      <c r="SYB15" s="629"/>
      <c r="SYE15" s="627"/>
      <c r="SYF15" s="628"/>
      <c r="SYI15" s="629"/>
      <c r="SYL15" s="627"/>
      <c r="SYM15" s="628"/>
      <c r="SYP15" s="629"/>
      <c r="SYS15" s="627"/>
      <c r="SYT15" s="628"/>
      <c r="SYW15" s="629"/>
      <c r="SYZ15" s="627"/>
      <c r="SZA15" s="628"/>
      <c r="SZD15" s="629"/>
      <c r="SZG15" s="627"/>
      <c r="SZH15" s="628"/>
      <c r="SZK15" s="629"/>
      <c r="SZN15" s="627"/>
      <c r="SZO15" s="628"/>
      <c r="SZR15" s="629"/>
      <c r="SZU15" s="627"/>
      <c r="SZV15" s="628"/>
      <c r="SZY15" s="629"/>
      <c r="TAB15" s="627"/>
      <c r="TAC15" s="628"/>
      <c r="TAF15" s="629"/>
      <c r="TAI15" s="627"/>
      <c r="TAJ15" s="628"/>
      <c r="TAM15" s="629"/>
      <c r="TAP15" s="627"/>
      <c r="TAQ15" s="628"/>
      <c r="TAT15" s="629"/>
      <c r="TAW15" s="627"/>
      <c r="TAX15" s="628"/>
      <c r="TBA15" s="629"/>
      <c r="TBD15" s="627"/>
      <c r="TBE15" s="628"/>
      <c r="TBH15" s="629"/>
      <c r="TBK15" s="627"/>
      <c r="TBL15" s="628"/>
      <c r="TBO15" s="629"/>
      <c r="TBR15" s="627"/>
      <c r="TBS15" s="628"/>
      <c r="TBV15" s="629"/>
      <c r="TBY15" s="627"/>
      <c r="TBZ15" s="628"/>
      <c r="TCC15" s="629"/>
      <c r="TCF15" s="627"/>
      <c r="TCG15" s="628"/>
      <c r="TCJ15" s="629"/>
      <c r="TCM15" s="627"/>
      <c r="TCN15" s="628"/>
      <c r="TCQ15" s="629"/>
      <c r="TCT15" s="627"/>
      <c r="TCU15" s="628"/>
      <c r="TCX15" s="629"/>
      <c r="TDA15" s="627"/>
      <c r="TDB15" s="628"/>
      <c r="TDE15" s="629"/>
      <c r="TDH15" s="627"/>
      <c r="TDI15" s="628"/>
      <c r="TDL15" s="629"/>
      <c r="TDO15" s="627"/>
      <c r="TDP15" s="628"/>
      <c r="TDS15" s="629"/>
      <c r="TDV15" s="627"/>
      <c r="TDW15" s="628"/>
      <c r="TDZ15" s="629"/>
      <c r="TEC15" s="627"/>
      <c r="TED15" s="628"/>
      <c r="TEG15" s="629"/>
      <c r="TEJ15" s="627"/>
      <c r="TEK15" s="628"/>
      <c r="TEN15" s="629"/>
      <c r="TEQ15" s="627"/>
      <c r="TER15" s="628"/>
      <c r="TEU15" s="629"/>
      <c r="TEX15" s="627"/>
      <c r="TEY15" s="628"/>
      <c r="TFB15" s="629"/>
      <c r="TFE15" s="627"/>
      <c r="TFF15" s="628"/>
      <c r="TFI15" s="629"/>
      <c r="TFL15" s="627"/>
      <c r="TFM15" s="628"/>
      <c r="TFP15" s="629"/>
      <c r="TFS15" s="627"/>
      <c r="TFT15" s="628"/>
      <c r="TFW15" s="629"/>
      <c r="TFZ15" s="627"/>
      <c r="TGA15" s="628"/>
      <c r="TGD15" s="629"/>
      <c r="TGG15" s="627"/>
      <c r="TGH15" s="628"/>
      <c r="TGK15" s="629"/>
      <c r="TGN15" s="627"/>
      <c r="TGO15" s="628"/>
      <c r="TGR15" s="629"/>
      <c r="TGU15" s="627"/>
      <c r="TGV15" s="628"/>
      <c r="TGY15" s="629"/>
      <c r="THB15" s="627"/>
      <c r="THC15" s="628"/>
      <c r="THF15" s="629"/>
      <c r="THI15" s="627"/>
      <c r="THJ15" s="628"/>
      <c r="THM15" s="629"/>
      <c r="THP15" s="627"/>
      <c r="THQ15" s="628"/>
      <c r="THT15" s="629"/>
      <c r="THW15" s="627"/>
      <c r="THX15" s="628"/>
      <c r="TIA15" s="629"/>
      <c r="TID15" s="627"/>
      <c r="TIE15" s="628"/>
      <c r="TIH15" s="629"/>
      <c r="TIK15" s="627"/>
      <c r="TIL15" s="628"/>
      <c r="TIO15" s="629"/>
      <c r="TIR15" s="627"/>
      <c r="TIS15" s="628"/>
      <c r="TIV15" s="629"/>
      <c r="TIY15" s="627"/>
      <c r="TIZ15" s="628"/>
      <c r="TJC15" s="629"/>
      <c r="TJF15" s="627"/>
      <c r="TJG15" s="628"/>
      <c r="TJJ15" s="629"/>
      <c r="TJM15" s="627"/>
      <c r="TJN15" s="628"/>
      <c r="TJQ15" s="629"/>
      <c r="TJT15" s="627"/>
      <c r="TJU15" s="628"/>
      <c r="TJX15" s="629"/>
      <c r="TKA15" s="627"/>
      <c r="TKB15" s="628"/>
      <c r="TKE15" s="629"/>
      <c r="TKH15" s="627"/>
      <c r="TKI15" s="628"/>
      <c r="TKL15" s="629"/>
      <c r="TKO15" s="627"/>
      <c r="TKP15" s="628"/>
      <c r="TKS15" s="629"/>
      <c r="TKV15" s="627"/>
      <c r="TKW15" s="628"/>
      <c r="TKZ15" s="629"/>
      <c r="TLC15" s="627"/>
      <c r="TLD15" s="628"/>
      <c r="TLG15" s="629"/>
      <c r="TLJ15" s="627"/>
      <c r="TLK15" s="628"/>
      <c r="TLN15" s="629"/>
      <c r="TLQ15" s="627"/>
      <c r="TLR15" s="628"/>
      <c r="TLU15" s="629"/>
      <c r="TLX15" s="627"/>
      <c r="TLY15" s="628"/>
      <c r="TMB15" s="629"/>
      <c r="TME15" s="627"/>
      <c r="TMF15" s="628"/>
      <c r="TMI15" s="629"/>
      <c r="TML15" s="627"/>
      <c r="TMM15" s="628"/>
      <c r="TMP15" s="629"/>
      <c r="TMS15" s="627"/>
      <c r="TMT15" s="628"/>
      <c r="TMW15" s="629"/>
      <c r="TMZ15" s="627"/>
      <c r="TNA15" s="628"/>
      <c r="TND15" s="629"/>
      <c r="TNG15" s="627"/>
      <c r="TNH15" s="628"/>
      <c r="TNK15" s="629"/>
      <c r="TNN15" s="627"/>
      <c r="TNO15" s="628"/>
      <c r="TNR15" s="629"/>
      <c r="TNU15" s="627"/>
      <c r="TNV15" s="628"/>
      <c r="TNY15" s="629"/>
      <c r="TOB15" s="627"/>
      <c r="TOC15" s="628"/>
      <c r="TOF15" s="629"/>
      <c r="TOI15" s="627"/>
      <c r="TOJ15" s="628"/>
      <c r="TOM15" s="629"/>
      <c r="TOP15" s="627"/>
      <c r="TOQ15" s="628"/>
      <c r="TOT15" s="629"/>
      <c r="TOW15" s="627"/>
      <c r="TOX15" s="628"/>
      <c r="TPA15" s="629"/>
      <c r="TPD15" s="627"/>
      <c r="TPE15" s="628"/>
      <c r="TPH15" s="629"/>
      <c r="TPK15" s="627"/>
      <c r="TPL15" s="628"/>
      <c r="TPO15" s="629"/>
      <c r="TPR15" s="627"/>
      <c r="TPS15" s="628"/>
      <c r="TPV15" s="629"/>
      <c r="TPY15" s="627"/>
      <c r="TPZ15" s="628"/>
      <c r="TQC15" s="629"/>
      <c r="TQF15" s="627"/>
      <c r="TQG15" s="628"/>
      <c r="TQJ15" s="629"/>
      <c r="TQM15" s="627"/>
      <c r="TQN15" s="628"/>
      <c r="TQQ15" s="629"/>
      <c r="TQT15" s="627"/>
      <c r="TQU15" s="628"/>
      <c r="TQX15" s="629"/>
      <c r="TRA15" s="627"/>
      <c r="TRB15" s="628"/>
      <c r="TRE15" s="629"/>
      <c r="TRH15" s="627"/>
      <c r="TRI15" s="628"/>
      <c r="TRL15" s="629"/>
      <c r="TRO15" s="627"/>
      <c r="TRP15" s="628"/>
      <c r="TRS15" s="629"/>
      <c r="TRV15" s="627"/>
      <c r="TRW15" s="628"/>
      <c r="TRZ15" s="629"/>
      <c r="TSC15" s="627"/>
      <c r="TSD15" s="628"/>
      <c r="TSG15" s="629"/>
      <c r="TSJ15" s="627"/>
      <c r="TSK15" s="628"/>
      <c r="TSN15" s="629"/>
      <c r="TSQ15" s="627"/>
      <c r="TSR15" s="628"/>
      <c r="TSU15" s="629"/>
      <c r="TSX15" s="627"/>
      <c r="TSY15" s="628"/>
      <c r="TTB15" s="629"/>
      <c r="TTE15" s="627"/>
      <c r="TTF15" s="628"/>
      <c r="TTI15" s="629"/>
      <c r="TTL15" s="627"/>
      <c r="TTM15" s="628"/>
      <c r="TTP15" s="629"/>
      <c r="TTS15" s="627"/>
      <c r="TTT15" s="628"/>
      <c r="TTW15" s="629"/>
      <c r="TTZ15" s="627"/>
      <c r="TUA15" s="628"/>
      <c r="TUD15" s="629"/>
      <c r="TUG15" s="627"/>
      <c r="TUH15" s="628"/>
      <c r="TUK15" s="629"/>
      <c r="TUN15" s="627"/>
      <c r="TUO15" s="628"/>
      <c r="TUR15" s="629"/>
      <c r="TUU15" s="627"/>
      <c r="TUV15" s="628"/>
      <c r="TUY15" s="629"/>
      <c r="TVB15" s="627"/>
      <c r="TVC15" s="628"/>
      <c r="TVF15" s="629"/>
      <c r="TVI15" s="627"/>
      <c r="TVJ15" s="628"/>
      <c r="TVM15" s="629"/>
      <c r="TVP15" s="627"/>
      <c r="TVQ15" s="628"/>
      <c r="TVT15" s="629"/>
      <c r="TVW15" s="627"/>
      <c r="TVX15" s="628"/>
      <c r="TWA15" s="629"/>
      <c r="TWD15" s="627"/>
      <c r="TWE15" s="628"/>
      <c r="TWH15" s="629"/>
      <c r="TWK15" s="627"/>
      <c r="TWL15" s="628"/>
      <c r="TWO15" s="629"/>
      <c r="TWR15" s="627"/>
      <c r="TWS15" s="628"/>
      <c r="TWV15" s="629"/>
      <c r="TWY15" s="627"/>
      <c r="TWZ15" s="628"/>
      <c r="TXC15" s="629"/>
      <c r="TXF15" s="627"/>
      <c r="TXG15" s="628"/>
      <c r="TXJ15" s="629"/>
      <c r="TXM15" s="627"/>
      <c r="TXN15" s="628"/>
      <c r="TXQ15" s="629"/>
      <c r="TXT15" s="627"/>
      <c r="TXU15" s="628"/>
      <c r="TXX15" s="629"/>
      <c r="TYA15" s="627"/>
      <c r="TYB15" s="628"/>
      <c r="TYE15" s="629"/>
      <c r="TYH15" s="627"/>
      <c r="TYI15" s="628"/>
      <c r="TYL15" s="629"/>
      <c r="TYO15" s="627"/>
      <c r="TYP15" s="628"/>
      <c r="TYS15" s="629"/>
      <c r="TYV15" s="627"/>
      <c r="TYW15" s="628"/>
      <c r="TYZ15" s="629"/>
      <c r="TZC15" s="627"/>
      <c r="TZD15" s="628"/>
      <c r="TZG15" s="629"/>
      <c r="TZJ15" s="627"/>
      <c r="TZK15" s="628"/>
      <c r="TZN15" s="629"/>
      <c r="TZQ15" s="627"/>
      <c r="TZR15" s="628"/>
      <c r="TZU15" s="629"/>
      <c r="TZX15" s="627"/>
      <c r="TZY15" s="628"/>
      <c r="UAB15" s="629"/>
      <c r="UAE15" s="627"/>
      <c r="UAF15" s="628"/>
      <c r="UAI15" s="629"/>
      <c r="UAL15" s="627"/>
      <c r="UAM15" s="628"/>
      <c r="UAP15" s="629"/>
      <c r="UAS15" s="627"/>
      <c r="UAT15" s="628"/>
      <c r="UAW15" s="629"/>
      <c r="UAZ15" s="627"/>
      <c r="UBA15" s="628"/>
      <c r="UBD15" s="629"/>
      <c r="UBG15" s="627"/>
      <c r="UBH15" s="628"/>
      <c r="UBK15" s="629"/>
      <c r="UBN15" s="627"/>
      <c r="UBO15" s="628"/>
      <c r="UBR15" s="629"/>
      <c r="UBU15" s="627"/>
      <c r="UBV15" s="628"/>
      <c r="UBY15" s="629"/>
      <c r="UCB15" s="627"/>
      <c r="UCC15" s="628"/>
      <c r="UCF15" s="629"/>
      <c r="UCI15" s="627"/>
      <c r="UCJ15" s="628"/>
      <c r="UCM15" s="629"/>
      <c r="UCP15" s="627"/>
      <c r="UCQ15" s="628"/>
      <c r="UCT15" s="629"/>
      <c r="UCW15" s="627"/>
      <c r="UCX15" s="628"/>
      <c r="UDA15" s="629"/>
      <c r="UDD15" s="627"/>
      <c r="UDE15" s="628"/>
      <c r="UDH15" s="629"/>
      <c r="UDK15" s="627"/>
      <c r="UDL15" s="628"/>
      <c r="UDO15" s="629"/>
      <c r="UDR15" s="627"/>
      <c r="UDS15" s="628"/>
      <c r="UDV15" s="629"/>
      <c r="UDY15" s="627"/>
      <c r="UDZ15" s="628"/>
      <c r="UEC15" s="629"/>
      <c r="UEF15" s="627"/>
      <c r="UEG15" s="628"/>
      <c r="UEJ15" s="629"/>
      <c r="UEM15" s="627"/>
      <c r="UEN15" s="628"/>
      <c r="UEQ15" s="629"/>
      <c r="UET15" s="627"/>
      <c r="UEU15" s="628"/>
      <c r="UEX15" s="629"/>
      <c r="UFA15" s="627"/>
      <c r="UFB15" s="628"/>
      <c r="UFE15" s="629"/>
      <c r="UFH15" s="627"/>
      <c r="UFI15" s="628"/>
      <c r="UFL15" s="629"/>
      <c r="UFO15" s="627"/>
      <c r="UFP15" s="628"/>
      <c r="UFS15" s="629"/>
      <c r="UFV15" s="627"/>
      <c r="UFW15" s="628"/>
      <c r="UFZ15" s="629"/>
      <c r="UGC15" s="627"/>
      <c r="UGD15" s="628"/>
      <c r="UGG15" s="629"/>
      <c r="UGJ15" s="627"/>
      <c r="UGK15" s="628"/>
      <c r="UGN15" s="629"/>
      <c r="UGQ15" s="627"/>
      <c r="UGR15" s="628"/>
      <c r="UGU15" s="629"/>
      <c r="UGX15" s="627"/>
      <c r="UGY15" s="628"/>
      <c r="UHB15" s="629"/>
      <c r="UHE15" s="627"/>
      <c r="UHF15" s="628"/>
      <c r="UHI15" s="629"/>
      <c r="UHL15" s="627"/>
      <c r="UHM15" s="628"/>
      <c r="UHP15" s="629"/>
      <c r="UHS15" s="627"/>
      <c r="UHT15" s="628"/>
      <c r="UHW15" s="629"/>
      <c r="UHZ15" s="627"/>
      <c r="UIA15" s="628"/>
      <c r="UID15" s="629"/>
      <c r="UIG15" s="627"/>
      <c r="UIH15" s="628"/>
      <c r="UIK15" s="629"/>
      <c r="UIN15" s="627"/>
      <c r="UIO15" s="628"/>
      <c r="UIR15" s="629"/>
      <c r="UIU15" s="627"/>
      <c r="UIV15" s="628"/>
      <c r="UIY15" s="629"/>
      <c r="UJB15" s="627"/>
      <c r="UJC15" s="628"/>
      <c r="UJF15" s="629"/>
      <c r="UJI15" s="627"/>
      <c r="UJJ15" s="628"/>
      <c r="UJM15" s="629"/>
      <c r="UJP15" s="627"/>
      <c r="UJQ15" s="628"/>
      <c r="UJT15" s="629"/>
      <c r="UJW15" s="627"/>
      <c r="UJX15" s="628"/>
      <c r="UKA15" s="629"/>
      <c r="UKD15" s="627"/>
      <c r="UKE15" s="628"/>
      <c r="UKH15" s="629"/>
      <c r="UKK15" s="627"/>
      <c r="UKL15" s="628"/>
      <c r="UKO15" s="629"/>
      <c r="UKR15" s="627"/>
      <c r="UKS15" s="628"/>
      <c r="UKV15" s="629"/>
      <c r="UKY15" s="627"/>
      <c r="UKZ15" s="628"/>
      <c r="ULC15" s="629"/>
      <c r="ULF15" s="627"/>
      <c r="ULG15" s="628"/>
      <c r="ULJ15" s="629"/>
      <c r="ULM15" s="627"/>
      <c r="ULN15" s="628"/>
      <c r="ULQ15" s="629"/>
      <c r="ULT15" s="627"/>
      <c r="ULU15" s="628"/>
      <c r="ULX15" s="629"/>
      <c r="UMA15" s="627"/>
      <c r="UMB15" s="628"/>
      <c r="UME15" s="629"/>
      <c r="UMH15" s="627"/>
      <c r="UMI15" s="628"/>
      <c r="UML15" s="629"/>
      <c r="UMO15" s="627"/>
      <c r="UMP15" s="628"/>
      <c r="UMS15" s="629"/>
      <c r="UMV15" s="627"/>
      <c r="UMW15" s="628"/>
      <c r="UMZ15" s="629"/>
      <c r="UNC15" s="627"/>
      <c r="UND15" s="628"/>
      <c r="UNG15" s="629"/>
      <c r="UNJ15" s="627"/>
      <c r="UNK15" s="628"/>
      <c r="UNN15" s="629"/>
      <c r="UNQ15" s="627"/>
      <c r="UNR15" s="628"/>
      <c r="UNU15" s="629"/>
      <c r="UNX15" s="627"/>
      <c r="UNY15" s="628"/>
      <c r="UOB15" s="629"/>
      <c r="UOE15" s="627"/>
      <c r="UOF15" s="628"/>
      <c r="UOI15" s="629"/>
      <c r="UOL15" s="627"/>
      <c r="UOM15" s="628"/>
      <c r="UOP15" s="629"/>
      <c r="UOS15" s="627"/>
      <c r="UOT15" s="628"/>
      <c r="UOW15" s="629"/>
      <c r="UOZ15" s="627"/>
      <c r="UPA15" s="628"/>
      <c r="UPD15" s="629"/>
      <c r="UPG15" s="627"/>
      <c r="UPH15" s="628"/>
      <c r="UPK15" s="629"/>
      <c r="UPN15" s="627"/>
      <c r="UPO15" s="628"/>
      <c r="UPR15" s="629"/>
      <c r="UPU15" s="627"/>
      <c r="UPV15" s="628"/>
      <c r="UPY15" s="629"/>
      <c r="UQB15" s="627"/>
      <c r="UQC15" s="628"/>
      <c r="UQF15" s="629"/>
      <c r="UQI15" s="627"/>
      <c r="UQJ15" s="628"/>
      <c r="UQM15" s="629"/>
      <c r="UQP15" s="627"/>
      <c r="UQQ15" s="628"/>
      <c r="UQT15" s="629"/>
      <c r="UQW15" s="627"/>
      <c r="UQX15" s="628"/>
      <c r="URA15" s="629"/>
      <c r="URD15" s="627"/>
      <c r="URE15" s="628"/>
      <c r="URH15" s="629"/>
      <c r="URK15" s="627"/>
      <c r="URL15" s="628"/>
      <c r="URO15" s="629"/>
      <c r="URR15" s="627"/>
      <c r="URS15" s="628"/>
      <c r="URV15" s="629"/>
      <c r="URY15" s="627"/>
      <c r="URZ15" s="628"/>
      <c r="USC15" s="629"/>
      <c r="USF15" s="627"/>
      <c r="USG15" s="628"/>
      <c r="USJ15" s="629"/>
      <c r="USM15" s="627"/>
      <c r="USN15" s="628"/>
      <c r="USQ15" s="629"/>
      <c r="UST15" s="627"/>
      <c r="USU15" s="628"/>
      <c r="USX15" s="629"/>
      <c r="UTA15" s="627"/>
      <c r="UTB15" s="628"/>
      <c r="UTE15" s="629"/>
      <c r="UTH15" s="627"/>
      <c r="UTI15" s="628"/>
      <c r="UTL15" s="629"/>
      <c r="UTO15" s="627"/>
      <c r="UTP15" s="628"/>
      <c r="UTS15" s="629"/>
      <c r="UTV15" s="627"/>
      <c r="UTW15" s="628"/>
      <c r="UTZ15" s="629"/>
      <c r="UUC15" s="627"/>
      <c r="UUD15" s="628"/>
      <c r="UUG15" s="629"/>
      <c r="UUJ15" s="627"/>
      <c r="UUK15" s="628"/>
      <c r="UUN15" s="629"/>
      <c r="UUQ15" s="627"/>
      <c r="UUR15" s="628"/>
      <c r="UUU15" s="629"/>
      <c r="UUX15" s="627"/>
      <c r="UUY15" s="628"/>
      <c r="UVB15" s="629"/>
      <c r="UVE15" s="627"/>
      <c r="UVF15" s="628"/>
      <c r="UVI15" s="629"/>
      <c r="UVL15" s="627"/>
      <c r="UVM15" s="628"/>
      <c r="UVP15" s="629"/>
      <c r="UVS15" s="627"/>
      <c r="UVT15" s="628"/>
      <c r="UVW15" s="629"/>
      <c r="UVZ15" s="627"/>
      <c r="UWA15" s="628"/>
      <c r="UWD15" s="629"/>
      <c r="UWG15" s="627"/>
      <c r="UWH15" s="628"/>
      <c r="UWK15" s="629"/>
      <c r="UWN15" s="627"/>
      <c r="UWO15" s="628"/>
      <c r="UWR15" s="629"/>
      <c r="UWU15" s="627"/>
      <c r="UWV15" s="628"/>
      <c r="UWY15" s="629"/>
      <c r="UXB15" s="627"/>
      <c r="UXC15" s="628"/>
      <c r="UXF15" s="629"/>
      <c r="UXI15" s="627"/>
      <c r="UXJ15" s="628"/>
      <c r="UXM15" s="629"/>
      <c r="UXP15" s="627"/>
      <c r="UXQ15" s="628"/>
      <c r="UXT15" s="629"/>
      <c r="UXW15" s="627"/>
      <c r="UXX15" s="628"/>
      <c r="UYA15" s="629"/>
      <c r="UYD15" s="627"/>
      <c r="UYE15" s="628"/>
      <c r="UYH15" s="629"/>
      <c r="UYK15" s="627"/>
      <c r="UYL15" s="628"/>
      <c r="UYO15" s="629"/>
      <c r="UYR15" s="627"/>
      <c r="UYS15" s="628"/>
      <c r="UYV15" s="629"/>
      <c r="UYY15" s="627"/>
      <c r="UYZ15" s="628"/>
      <c r="UZC15" s="629"/>
      <c r="UZF15" s="627"/>
      <c r="UZG15" s="628"/>
      <c r="UZJ15" s="629"/>
      <c r="UZM15" s="627"/>
      <c r="UZN15" s="628"/>
      <c r="UZQ15" s="629"/>
      <c r="UZT15" s="627"/>
      <c r="UZU15" s="628"/>
      <c r="UZX15" s="629"/>
      <c r="VAA15" s="627"/>
      <c r="VAB15" s="628"/>
      <c r="VAE15" s="629"/>
      <c r="VAH15" s="627"/>
      <c r="VAI15" s="628"/>
      <c r="VAL15" s="629"/>
      <c r="VAO15" s="627"/>
      <c r="VAP15" s="628"/>
      <c r="VAS15" s="629"/>
      <c r="VAV15" s="627"/>
      <c r="VAW15" s="628"/>
      <c r="VAZ15" s="629"/>
      <c r="VBC15" s="627"/>
      <c r="VBD15" s="628"/>
      <c r="VBG15" s="629"/>
      <c r="VBJ15" s="627"/>
      <c r="VBK15" s="628"/>
      <c r="VBN15" s="629"/>
      <c r="VBQ15" s="627"/>
      <c r="VBR15" s="628"/>
      <c r="VBU15" s="629"/>
      <c r="VBX15" s="627"/>
      <c r="VBY15" s="628"/>
      <c r="VCB15" s="629"/>
      <c r="VCE15" s="627"/>
      <c r="VCF15" s="628"/>
      <c r="VCI15" s="629"/>
      <c r="VCL15" s="627"/>
      <c r="VCM15" s="628"/>
      <c r="VCP15" s="629"/>
      <c r="VCS15" s="627"/>
      <c r="VCT15" s="628"/>
      <c r="VCW15" s="629"/>
      <c r="VCZ15" s="627"/>
      <c r="VDA15" s="628"/>
      <c r="VDD15" s="629"/>
      <c r="VDG15" s="627"/>
      <c r="VDH15" s="628"/>
      <c r="VDK15" s="629"/>
      <c r="VDN15" s="627"/>
      <c r="VDO15" s="628"/>
      <c r="VDR15" s="629"/>
      <c r="VDU15" s="627"/>
      <c r="VDV15" s="628"/>
      <c r="VDY15" s="629"/>
      <c r="VEB15" s="627"/>
      <c r="VEC15" s="628"/>
      <c r="VEF15" s="629"/>
      <c r="VEI15" s="627"/>
      <c r="VEJ15" s="628"/>
      <c r="VEM15" s="629"/>
      <c r="VEP15" s="627"/>
      <c r="VEQ15" s="628"/>
      <c r="VET15" s="629"/>
      <c r="VEW15" s="627"/>
      <c r="VEX15" s="628"/>
      <c r="VFA15" s="629"/>
      <c r="VFD15" s="627"/>
      <c r="VFE15" s="628"/>
      <c r="VFH15" s="629"/>
      <c r="VFK15" s="627"/>
      <c r="VFL15" s="628"/>
      <c r="VFO15" s="629"/>
      <c r="VFR15" s="627"/>
      <c r="VFS15" s="628"/>
      <c r="VFV15" s="629"/>
      <c r="VFY15" s="627"/>
      <c r="VFZ15" s="628"/>
      <c r="VGC15" s="629"/>
      <c r="VGF15" s="627"/>
      <c r="VGG15" s="628"/>
      <c r="VGJ15" s="629"/>
      <c r="VGM15" s="627"/>
      <c r="VGN15" s="628"/>
      <c r="VGQ15" s="629"/>
      <c r="VGT15" s="627"/>
      <c r="VGU15" s="628"/>
      <c r="VGX15" s="629"/>
      <c r="VHA15" s="627"/>
      <c r="VHB15" s="628"/>
      <c r="VHE15" s="629"/>
      <c r="VHH15" s="627"/>
      <c r="VHI15" s="628"/>
      <c r="VHL15" s="629"/>
      <c r="VHO15" s="627"/>
      <c r="VHP15" s="628"/>
      <c r="VHS15" s="629"/>
      <c r="VHV15" s="627"/>
      <c r="VHW15" s="628"/>
      <c r="VHZ15" s="629"/>
      <c r="VIC15" s="627"/>
      <c r="VID15" s="628"/>
      <c r="VIG15" s="629"/>
      <c r="VIJ15" s="627"/>
      <c r="VIK15" s="628"/>
      <c r="VIN15" s="629"/>
      <c r="VIQ15" s="627"/>
      <c r="VIR15" s="628"/>
      <c r="VIU15" s="629"/>
      <c r="VIX15" s="627"/>
      <c r="VIY15" s="628"/>
      <c r="VJB15" s="629"/>
      <c r="VJE15" s="627"/>
      <c r="VJF15" s="628"/>
      <c r="VJI15" s="629"/>
      <c r="VJL15" s="627"/>
      <c r="VJM15" s="628"/>
      <c r="VJP15" s="629"/>
      <c r="VJS15" s="627"/>
      <c r="VJT15" s="628"/>
      <c r="VJW15" s="629"/>
      <c r="VJZ15" s="627"/>
      <c r="VKA15" s="628"/>
      <c r="VKD15" s="629"/>
      <c r="VKG15" s="627"/>
      <c r="VKH15" s="628"/>
      <c r="VKK15" s="629"/>
      <c r="VKN15" s="627"/>
      <c r="VKO15" s="628"/>
      <c r="VKR15" s="629"/>
      <c r="VKU15" s="627"/>
      <c r="VKV15" s="628"/>
      <c r="VKY15" s="629"/>
      <c r="VLB15" s="627"/>
      <c r="VLC15" s="628"/>
      <c r="VLF15" s="629"/>
      <c r="VLI15" s="627"/>
      <c r="VLJ15" s="628"/>
      <c r="VLM15" s="629"/>
      <c r="VLP15" s="627"/>
      <c r="VLQ15" s="628"/>
      <c r="VLT15" s="629"/>
      <c r="VLW15" s="627"/>
      <c r="VLX15" s="628"/>
      <c r="VMA15" s="629"/>
      <c r="VMD15" s="627"/>
      <c r="VME15" s="628"/>
      <c r="VMH15" s="629"/>
      <c r="VMK15" s="627"/>
      <c r="VML15" s="628"/>
      <c r="VMO15" s="629"/>
      <c r="VMR15" s="627"/>
      <c r="VMS15" s="628"/>
      <c r="VMV15" s="629"/>
      <c r="VMY15" s="627"/>
      <c r="VMZ15" s="628"/>
      <c r="VNC15" s="629"/>
      <c r="VNF15" s="627"/>
      <c r="VNG15" s="628"/>
      <c r="VNJ15" s="629"/>
      <c r="VNM15" s="627"/>
      <c r="VNN15" s="628"/>
      <c r="VNQ15" s="629"/>
      <c r="VNT15" s="627"/>
      <c r="VNU15" s="628"/>
      <c r="VNX15" s="629"/>
      <c r="VOA15" s="627"/>
      <c r="VOB15" s="628"/>
      <c r="VOE15" s="629"/>
      <c r="VOH15" s="627"/>
      <c r="VOI15" s="628"/>
      <c r="VOL15" s="629"/>
      <c r="VOO15" s="627"/>
      <c r="VOP15" s="628"/>
      <c r="VOS15" s="629"/>
      <c r="VOV15" s="627"/>
      <c r="VOW15" s="628"/>
      <c r="VOZ15" s="629"/>
      <c r="VPC15" s="627"/>
      <c r="VPD15" s="628"/>
      <c r="VPG15" s="629"/>
      <c r="VPJ15" s="627"/>
      <c r="VPK15" s="628"/>
      <c r="VPN15" s="629"/>
      <c r="VPQ15" s="627"/>
      <c r="VPR15" s="628"/>
      <c r="VPU15" s="629"/>
      <c r="VPX15" s="627"/>
      <c r="VPY15" s="628"/>
      <c r="VQB15" s="629"/>
      <c r="VQE15" s="627"/>
      <c r="VQF15" s="628"/>
      <c r="VQI15" s="629"/>
      <c r="VQL15" s="627"/>
      <c r="VQM15" s="628"/>
      <c r="VQP15" s="629"/>
      <c r="VQS15" s="627"/>
      <c r="VQT15" s="628"/>
      <c r="VQW15" s="629"/>
      <c r="VQZ15" s="627"/>
      <c r="VRA15" s="628"/>
      <c r="VRD15" s="629"/>
      <c r="VRG15" s="627"/>
      <c r="VRH15" s="628"/>
      <c r="VRK15" s="629"/>
      <c r="VRN15" s="627"/>
      <c r="VRO15" s="628"/>
      <c r="VRR15" s="629"/>
      <c r="VRU15" s="627"/>
      <c r="VRV15" s="628"/>
      <c r="VRY15" s="629"/>
      <c r="VSB15" s="627"/>
      <c r="VSC15" s="628"/>
      <c r="VSF15" s="629"/>
      <c r="VSI15" s="627"/>
      <c r="VSJ15" s="628"/>
      <c r="VSM15" s="629"/>
      <c r="VSP15" s="627"/>
      <c r="VSQ15" s="628"/>
      <c r="VST15" s="629"/>
      <c r="VSW15" s="627"/>
      <c r="VSX15" s="628"/>
      <c r="VTA15" s="629"/>
      <c r="VTD15" s="627"/>
      <c r="VTE15" s="628"/>
      <c r="VTH15" s="629"/>
      <c r="VTK15" s="627"/>
      <c r="VTL15" s="628"/>
      <c r="VTO15" s="629"/>
      <c r="VTR15" s="627"/>
      <c r="VTS15" s="628"/>
      <c r="VTV15" s="629"/>
      <c r="VTY15" s="627"/>
      <c r="VTZ15" s="628"/>
      <c r="VUC15" s="629"/>
      <c r="VUF15" s="627"/>
      <c r="VUG15" s="628"/>
      <c r="VUJ15" s="629"/>
      <c r="VUM15" s="627"/>
      <c r="VUN15" s="628"/>
      <c r="VUQ15" s="629"/>
      <c r="VUT15" s="627"/>
      <c r="VUU15" s="628"/>
      <c r="VUX15" s="629"/>
      <c r="VVA15" s="627"/>
      <c r="VVB15" s="628"/>
      <c r="VVE15" s="629"/>
      <c r="VVH15" s="627"/>
      <c r="VVI15" s="628"/>
      <c r="VVL15" s="629"/>
      <c r="VVO15" s="627"/>
      <c r="VVP15" s="628"/>
      <c r="VVS15" s="629"/>
      <c r="VVV15" s="627"/>
      <c r="VVW15" s="628"/>
      <c r="VVZ15" s="629"/>
      <c r="VWC15" s="627"/>
      <c r="VWD15" s="628"/>
      <c r="VWG15" s="629"/>
      <c r="VWJ15" s="627"/>
      <c r="VWK15" s="628"/>
      <c r="VWN15" s="629"/>
      <c r="VWQ15" s="627"/>
      <c r="VWR15" s="628"/>
      <c r="VWU15" s="629"/>
      <c r="VWX15" s="627"/>
      <c r="VWY15" s="628"/>
      <c r="VXB15" s="629"/>
      <c r="VXE15" s="627"/>
      <c r="VXF15" s="628"/>
      <c r="VXI15" s="629"/>
      <c r="VXL15" s="627"/>
      <c r="VXM15" s="628"/>
      <c r="VXP15" s="629"/>
      <c r="VXS15" s="627"/>
      <c r="VXT15" s="628"/>
      <c r="VXW15" s="629"/>
      <c r="VXZ15" s="627"/>
      <c r="VYA15" s="628"/>
      <c r="VYD15" s="629"/>
      <c r="VYG15" s="627"/>
      <c r="VYH15" s="628"/>
      <c r="VYK15" s="629"/>
      <c r="VYN15" s="627"/>
      <c r="VYO15" s="628"/>
      <c r="VYR15" s="629"/>
      <c r="VYU15" s="627"/>
      <c r="VYV15" s="628"/>
      <c r="VYY15" s="629"/>
      <c r="VZB15" s="627"/>
      <c r="VZC15" s="628"/>
      <c r="VZF15" s="629"/>
      <c r="VZI15" s="627"/>
      <c r="VZJ15" s="628"/>
      <c r="VZM15" s="629"/>
      <c r="VZP15" s="627"/>
      <c r="VZQ15" s="628"/>
      <c r="VZT15" s="629"/>
      <c r="VZW15" s="627"/>
      <c r="VZX15" s="628"/>
      <c r="WAA15" s="629"/>
      <c r="WAD15" s="627"/>
      <c r="WAE15" s="628"/>
      <c r="WAH15" s="629"/>
      <c r="WAK15" s="627"/>
      <c r="WAL15" s="628"/>
      <c r="WAO15" s="629"/>
      <c r="WAR15" s="627"/>
      <c r="WAS15" s="628"/>
      <c r="WAV15" s="629"/>
      <c r="WAY15" s="627"/>
      <c r="WAZ15" s="628"/>
      <c r="WBC15" s="629"/>
      <c r="WBF15" s="627"/>
      <c r="WBG15" s="628"/>
      <c r="WBJ15" s="629"/>
      <c r="WBM15" s="627"/>
      <c r="WBN15" s="628"/>
      <c r="WBQ15" s="629"/>
      <c r="WBT15" s="627"/>
      <c r="WBU15" s="628"/>
      <c r="WBX15" s="629"/>
      <c r="WCA15" s="627"/>
      <c r="WCB15" s="628"/>
      <c r="WCE15" s="629"/>
      <c r="WCH15" s="627"/>
      <c r="WCI15" s="628"/>
      <c r="WCL15" s="629"/>
      <c r="WCO15" s="627"/>
      <c r="WCP15" s="628"/>
      <c r="WCS15" s="629"/>
      <c r="WCV15" s="627"/>
      <c r="WCW15" s="628"/>
      <c r="WCZ15" s="629"/>
      <c r="WDC15" s="627"/>
      <c r="WDD15" s="628"/>
      <c r="WDG15" s="629"/>
      <c r="WDJ15" s="627"/>
      <c r="WDK15" s="628"/>
      <c r="WDN15" s="629"/>
      <c r="WDQ15" s="627"/>
      <c r="WDR15" s="628"/>
      <c r="WDU15" s="629"/>
      <c r="WDX15" s="627"/>
      <c r="WDY15" s="628"/>
      <c r="WEB15" s="629"/>
      <c r="WEE15" s="627"/>
      <c r="WEF15" s="628"/>
      <c r="WEI15" s="629"/>
      <c r="WEL15" s="627"/>
      <c r="WEM15" s="628"/>
      <c r="WEP15" s="629"/>
      <c r="WES15" s="627"/>
      <c r="WET15" s="628"/>
      <c r="WEW15" s="629"/>
      <c r="WEZ15" s="627"/>
      <c r="WFA15" s="628"/>
      <c r="WFD15" s="629"/>
      <c r="WFG15" s="627"/>
      <c r="WFH15" s="628"/>
      <c r="WFK15" s="629"/>
      <c r="WFN15" s="627"/>
      <c r="WFO15" s="628"/>
      <c r="WFR15" s="629"/>
      <c r="WFU15" s="627"/>
      <c r="WFV15" s="628"/>
      <c r="WFY15" s="629"/>
      <c r="WGB15" s="627"/>
      <c r="WGC15" s="628"/>
      <c r="WGF15" s="629"/>
      <c r="WGI15" s="627"/>
      <c r="WGJ15" s="628"/>
      <c r="WGM15" s="629"/>
      <c r="WGP15" s="627"/>
      <c r="WGQ15" s="628"/>
      <c r="WGT15" s="629"/>
      <c r="WGW15" s="627"/>
      <c r="WGX15" s="628"/>
      <c r="WHA15" s="629"/>
      <c r="WHD15" s="627"/>
      <c r="WHE15" s="628"/>
      <c r="WHH15" s="629"/>
      <c r="WHK15" s="627"/>
      <c r="WHL15" s="628"/>
      <c r="WHO15" s="629"/>
      <c r="WHR15" s="627"/>
      <c r="WHS15" s="628"/>
      <c r="WHV15" s="629"/>
      <c r="WHY15" s="627"/>
      <c r="WHZ15" s="628"/>
      <c r="WIC15" s="629"/>
      <c r="WIF15" s="627"/>
      <c r="WIG15" s="628"/>
      <c r="WIJ15" s="629"/>
      <c r="WIM15" s="627"/>
      <c r="WIN15" s="628"/>
      <c r="WIQ15" s="629"/>
      <c r="WIT15" s="627"/>
      <c r="WIU15" s="628"/>
      <c r="WIX15" s="629"/>
      <c r="WJA15" s="627"/>
      <c r="WJB15" s="628"/>
      <c r="WJE15" s="629"/>
      <c r="WJH15" s="627"/>
      <c r="WJI15" s="628"/>
      <c r="WJL15" s="629"/>
      <c r="WJO15" s="627"/>
      <c r="WJP15" s="628"/>
      <c r="WJS15" s="629"/>
      <c r="WJV15" s="627"/>
      <c r="WJW15" s="628"/>
      <c r="WJZ15" s="629"/>
      <c r="WKC15" s="627"/>
      <c r="WKD15" s="628"/>
      <c r="WKG15" s="629"/>
      <c r="WKJ15" s="627"/>
      <c r="WKK15" s="628"/>
      <c r="WKN15" s="629"/>
      <c r="WKQ15" s="627"/>
      <c r="WKR15" s="628"/>
      <c r="WKU15" s="629"/>
      <c r="WKX15" s="627"/>
      <c r="WKY15" s="628"/>
      <c r="WLB15" s="629"/>
      <c r="WLE15" s="627"/>
      <c r="WLF15" s="628"/>
      <c r="WLI15" s="629"/>
      <c r="WLL15" s="627"/>
      <c r="WLM15" s="628"/>
      <c r="WLP15" s="629"/>
      <c r="WLS15" s="627"/>
      <c r="WLT15" s="628"/>
      <c r="WLW15" s="629"/>
      <c r="WLZ15" s="627"/>
      <c r="WMA15" s="628"/>
      <c r="WMD15" s="629"/>
      <c r="WMG15" s="627"/>
      <c r="WMH15" s="628"/>
      <c r="WMK15" s="629"/>
      <c r="WMN15" s="627"/>
      <c r="WMO15" s="628"/>
      <c r="WMR15" s="629"/>
      <c r="WMU15" s="627"/>
      <c r="WMV15" s="628"/>
      <c r="WMY15" s="629"/>
      <c r="WNB15" s="627"/>
      <c r="WNC15" s="628"/>
      <c r="WNF15" s="629"/>
      <c r="WNI15" s="627"/>
      <c r="WNJ15" s="628"/>
      <c r="WNM15" s="629"/>
      <c r="WNP15" s="627"/>
      <c r="WNQ15" s="628"/>
      <c r="WNT15" s="629"/>
      <c r="WNW15" s="627"/>
      <c r="WNX15" s="628"/>
      <c r="WOA15" s="629"/>
      <c r="WOD15" s="627"/>
      <c r="WOE15" s="628"/>
      <c r="WOH15" s="629"/>
      <c r="WOK15" s="627"/>
      <c r="WOL15" s="628"/>
      <c r="WOO15" s="629"/>
      <c r="WOR15" s="627"/>
      <c r="WOS15" s="628"/>
      <c r="WOV15" s="629"/>
      <c r="WOY15" s="627"/>
      <c r="WOZ15" s="628"/>
      <c r="WPC15" s="629"/>
      <c r="WPF15" s="627"/>
      <c r="WPG15" s="628"/>
      <c r="WPJ15" s="629"/>
      <c r="WPM15" s="627"/>
      <c r="WPN15" s="628"/>
      <c r="WPQ15" s="629"/>
      <c r="WPT15" s="627"/>
      <c r="WPU15" s="628"/>
      <c r="WPX15" s="629"/>
      <c r="WQA15" s="627"/>
      <c r="WQB15" s="628"/>
      <c r="WQE15" s="629"/>
      <c r="WQH15" s="627"/>
      <c r="WQI15" s="628"/>
      <c r="WQL15" s="629"/>
      <c r="WQO15" s="627"/>
      <c r="WQP15" s="628"/>
      <c r="WQS15" s="629"/>
      <c r="WQV15" s="627"/>
      <c r="WQW15" s="628"/>
      <c r="WQZ15" s="629"/>
      <c r="WRC15" s="627"/>
      <c r="WRD15" s="628"/>
      <c r="WRG15" s="629"/>
      <c r="WRJ15" s="627"/>
      <c r="WRK15" s="628"/>
      <c r="WRN15" s="629"/>
      <c r="WRQ15" s="627"/>
      <c r="WRR15" s="628"/>
      <c r="WRU15" s="629"/>
      <c r="WRX15" s="627"/>
      <c r="WRY15" s="628"/>
      <c r="WSB15" s="629"/>
      <c r="WSE15" s="627"/>
      <c r="WSF15" s="628"/>
      <c r="WSI15" s="629"/>
      <c r="WSL15" s="627"/>
      <c r="WSM15" s="628"/>
      <c r="WSP15" s="629"/>
      <c r="WSS15" s="627"/>
      <c r="WST15" s="628"/>
      <c r="WSW15" s="629"/>
      <c r="WSZ15" s="627"/>
      <c r="WTA15" s="628"/>
      <c r="WTD15" s="629"/>
      <c r="WTG15" s="627"/>
      <c r="WTH15" s="628"/>
      <c r="WTK15" s="629"/>
      <c r="WTN15" s="627"/>
      <c r="WTO15" s="628"/>
      <c r="WTR15" s="629"/>
      <c r="WTU15" s="627"/>
      <c r="WTV15" s="628"/>
      <c r="WTY15" s="629"/>
      <c r="WUB15" s="627"/>
      <c r="WUC15" s="628"/>
      <c r="WUF15" s="629"/>
      <c r="WUI15" s="627"/>
      <c r="WUJ15" s="628"/>
      <c r="WUM15" s="629"/>
      <c r="WUP15" s="627"/>
      <c r="WUQ15" s="628"/>
      <c r="WUT15" s="629"/>
      <c r="WUW15" s="627"/>
      <c r="WUX15" s="628"/>
      <c r="WVA15" s="629"/>
      <c r="WVD15" s="627"/>
      <c r="WVE15" s="628"/>
      <c r="WVH15" s="629"/>
      <c r="WVK15" s="627"/>
      <c r="WVL15" s="628"/>
      <c r="WVO15" s="629"/>
      <c r="WVR15" s="627"/>
      <c r="WVS15" s="628"/>
      <c r="WVV15" s="629"/>
      <c r="WVY15" s="627"/>
      <c r="WVZ15" s="628"/>
      <c r="WWC15" s="629"/>
      <c r="WWF15" s="627"/>
      <c r="WWG15" s="628"/>
      <c r="WWJ15" s="629"/>
      <c r="WWM15" s="627"/>
      <c r="WWN15" s="628"/>
      <c r="WWQ15" s="629"/>
      <c r="WWT15" s="627"/>
      <c r="WWU15" s="628"/>
      <c r="WWX15" s="629"/>
      <c r="WXA15" s="627"/>
      <c r="WXB15" s="628"/>
      <c r="WXE15" s="629"/>
      <c r="WXH15" s="627"/>
      <c r="WXI15" s="628"/>
      <c r="WXL15" s="629"/>
      <c r="WXO15" s="627"/>
      <c r="WXP15" s="628"/>
      <c r="WXS15" s="629"/>
      <c r="WXV15" s="627"/>
      <c r="WXW15" s="628"/>
      <c r="WXZ15" s="629"/>
      <c r="WYC15" s="627"/>
      <c r="WYD15" s="628"/>
      <c r="WYG15" s="629"/>
      <c r="WYJ15" s="627"/>
      <c r="WYK15" s="628"/>
      <c r="WYN15" s="629"/>
      <c r="WYQ15" s="627"/>
      <c r="WYR15" s="628"/>
      <c r="WYU15" s="629"/>
      <c r="WYX15" s="627"/>
      <c r="WYY15" s="628"/>
      <c r="WZB15" s="629"/>
      <c r="WZE15" s="627"/>
      <c r="WZF15" s="628"/>
      <c r="WZI15" s="629"/>
      <c r="WZL15" s="627"/>
      <c r="WZM15" s="628"/>
      <c r="WZP15" s="629"/>
      <c r="WZS15" s="627"/>
      <c r="WZT15" s="628"/>
      <c r="WZW15" s="629"/>
      <c r="WZZ15" s="627"/>
      <c r="XAA15" s="628"/>
      <c r="XAD15" s="629"/>
      <c r="XAG15" s="627"/>
      <c r="XAH15" s="628"/>
      <c r="XAK15" s="629"/>
      <c r="XAN15" s="627"/>
      <c r="XAO15" s="628"/>
      <c r="XAR15" s="629"/>
      <c r="XAU15" s="627"/>
      <c r="XAV15" s="628"/>
      <c r="XAY15" s="629"/>
      <c r="XBB15" s="627"/>
      <c r="XBC15" s="628"/>
      <c r="XBF15" s="629"/>
      <c r="XBI15" s="627"/>
      <c r="XBJ15" s="628"/>
      <c r="XBM15" s="629"/>
      <c r="XBP15" s="627"/>
      <c r="XBQ15" s="628"/>
      <c r="XBT15" s="629"/>
      <c r="XBW15" s="627"/>
      <c r="XBX15" s="628"/>
      <c r="XCA15" s="629"/>
      <c r="XCD15" s="627"/>
      <c r="XCE15" s="628"/>
      <c r="XCH15" s="629"/>
      <c r="XCK15" s="627"/>
      <c r="XCL15" s="628"/>
      <c r="XCO15" s="629"/>
      <c r="XCR15" s="627"/>
      <c r="XCS15" s="628"/>
      <c r="XCV15" s="629"/>
      <c r="XCY15" s="627"/>
      <c r="XCZ15" s="628"/>
      <c r="XDC15" s="629"/>
      <c r="XDF15" s="627"/>
      <c r="XDG15" s="628"/>
      <c r="XDJ15" s="629"/>
      <c r="XDM15" s="627"/>
      <c r="XDN15" s="628"/>
      <c r="XDQ15" s="629"/>
      <c r="XDT15" s="627"/>
      <c r="XDU15" s="628"/>
      <c r="XDX15" s="629"/>
      <c r="XEA15" s="627"/>
      <c r="XEB15" s="628"/>
      <c r="XEE15" s="629"/>
      <c r="XEH15" s="627"/>
      <c r="XEI15" s="628"/>
      <c r="XEL15" s="629"/>
      <c r="XEO15" s="627"/>
      <c r="XEP15" s="628"/>
      <c r="XES15" s="629"/>
      <c r="XEV15" s="627"/>
      <c r="XEW15" s="628"/>
    </row>
    <row r="16" spans="1:1022 1025:2048 2051:3070 3073:4095 4098:6143 6146:7168 7171:8190 8193:9216 9219:10238 10241:11263 11266:13311 13314:14336 14339:15358 15361:16377" s="58" customFormat="1" ht="27.75" customHeight="1" x14ac:dyDescent="0.25">
      <c r="A16" s="630" t="s">
        <v>249</v>
      </c>
      <c r="B16" s="238" t="s">
        <v>250</v>
      </c>
      <c r="C16" s="144">
        <f>SUM(C17:C22)</f>
        <v>3619650</v>
      </c>
      <c r="D16" s="89">
        <f>SUM(D17:D22)</f>
        <v>280600</v>
      </c>
      <c r="E16" s="89">
        <f>SUM(E17:E22)</f>
        <v>30343933.510000002</v>
      </c>
      <c r="F16" s="89">
        <f>SUM(F17:F22)</f>
        <v>0</v>
      </c>
      <c r="G16" s="89">
        <f>SUM(G17:G22)</f>
        <v>34244183.510000005</v>
      </c>
    </row>
    <row r="17" spans="1:7" s="58" customFormat="1" ht="29.25" customHeight="1" x14ac:dyDescent="0.25">
      <c r="A17" s="245" t="s">
        <v>35</v>
      </c>
      <c r="B17" s="106" t="s">
        <v>36</v>
      </c>
      <c r="C17" s="192">
        <v>3619650</v>
      </c>
      <c r="D17" s="76">
        <v>280600</v>
      </c>
      <c r="E17" s="662">
        <v>23609983.510000002</v>
      </c>
      <c r="F17" s="89">
        <f>SUM(F18:F23)</f>
        <v>0</v>
      </c>
      <c r="G17" s="76">
        <f t="shared" ref="G17:G22" si="0">SUM(C17:F17)</f>
        <v>27510233.510000002</v>
      </c>
    </row>
    <row r="18" spans="1:7" s="58" customFormat="1" ht="33.75" customHeight="1" x14ac:dyDescent="0.25">
      <c r="A18" s="245" t="s">
        <v>24</v>
      </c>
      <c r="B18" s="107" t="s">
        <v>25</v>
      </c>
      <c r="C18" s="81">
        <v>0</v>
      </c>
      <c r="D18" s="76">
        <v>0</v>
      </c>
      <c r="E18" s="662">
        <v>6378650</v>
      </c>
      <c r="F18" s="89">
        <f>SUM(F19:F24)</f>
        <v>0</v>
      </c>
      <c r="G18" s="76">
        <f t="shared" si="0"/>
        <v>6378650</v>
      </c>
    </row>
    <row r="19" spans="1:7" s="58" customFormat="1" ht="25.5" customHeight="1" x14ac:dyDescent="0.25">
      <c r="A19" s="245" t="s">
        <v>29</v>
      </c>
      <c r="B19" s="107" t="s">
        <v>30</v>
      </c>
      <c r="C19" s="81">
        <v>0</v>
      </c>
      <c r="D19" s="76">
        <v>0</v>
      </c>
      <c r="E19" s="662">
        <v>355300</v>
      </c>
      <c r="F19" s="89">
        <f>SUM(F21:F25)</f>
        <v>0</v>
      </c>
      <c r="G19" s="76">
        <f t="shared" si="0"/>
        <v>355300</v>
      </c>
    </row>
    <row r="20" spans="1:7" s="58" customFormat="1" ht="24.95" customHeight="1" x14ac:dyDescent="0.25">
      <c r="A20" s="245" t="s">
        <v>376</v>
      </c>
      <c r="B20" s="107" t="s">
        <v>377</v>
      </c>
      <c r="C20" s="81">
        <v>0</v>
      </c>
      <c r="D20" s="76">
        <v>0</v>
      </c>
      <c r="E20" s="662">
        <v>0</v>
      </c>
      <c r="F20" s="89">
        <f>SUM(F22:F27)</f>
        <v>0</v>
      </c>
      <c r="G20" s="76">
        <f t="shared" si="0"/>
        <v>0</v>
      </c>
    </row>
    <row r="21" spans="1:7" s="58" customFormat="1" ht="24.95" customHeight="1" x14ac:dyDescent="0.25">
      <c r="A21" s="488" t="s">
        <v>275</v>
      </c>
      <c r="B21" s="106" t="s">
        <v>276</v>
      </c>
      <c r="C21" s="81">
        <v>0</v>
      </c>
      <c r="D21" s="76">
        <v>0</v>
      </c>
      <c r="E21" s="662">
        <v>0</v>
      </c>
      <c r="F21" s="89">
        <f>SUM(F22:F27)</f>
        <v>0</v>
      </c>
      <c r="G21" s="76">
        <f t="shared" si="0"/>
        <v>0</v>
      </c>
    </row>
    <row r="22" spans="1:7" s="58" customFormat="1" ht="33" customHeight="1" x14ac:dyDescent="0.2">
      <c r="A22" s="245" t="s">
        <v>277</v>
      </c>
      <c r="B22" s="106" t="s">
        <v>278</v>
      </c>
      <c r="C22" s="76">
        <v>0</v>
      </c>
      <c r="D22" s="76">
        <v>0</v>
      </c>
      <c r="E22" s="663">
        <v>0</v>
      </c>
      <c r="F22" s="76"/>
      <c r="G22" s="76">
        <f t="shared" si="0"/>
        <v>0</v>
      </c>
    </row>
    <row r="23" spans="1:7" s="58" customFormat="1" ht="24.95" customHeight="1" thickBot="1" x14ac:dyDescent="0.3">
      <c r="A23" s="625" t="s">
        <v>318</v>
      </c>
      <c r="B23" s="108" t="s">
        <v>410</v>
      </c>
      <c r="C23" s="145">
        <f>SUM(C24)</f>
        <v>0</v>
      </c>
      <c r="D23" s="83">
        <f>+D24</f>
        <v>298300</v>
      </c>
      <c r="E23" s="83">
        <f>E24</f>
        <v>0</v>
      </c>
      <c r="F23" s="83">
        <f>+F24</f>
        <v>0</v>
      </c>
      <c r="G23" s="83">
        <f>G24</f>
        <v>298300</v>
      </c>
    </row>
    <row r="24" spans="1:7" s="58" customFormat="1" ht="30.75" customHeight="1" x14ac:dyDescent="0.2">
      <c r="A24" s="245" t="s">
        <v>63</v>
      </c>
      <c r="B24" s="106" t="s">
        <v>64</v>
      </c>
      <c r="C24" s="76">
        <v>0</v>
      </c>
      <c r="D24" s="84">
        <v>298300</v>
      </c>
      <c r="E24" s="664">
        <v>0</v>
      </c>
      <c r="F24" s="84">
        <v>0</v>
      </c>
      <c r="G24" s="76">
        <f>SUM(C24:F24)</f>
        <v>298300</v>
      </c>
    </row>
    <row r="25" spans="1:7" s="58" customFormat="1" ht="40.5" customHeight="1" thickBot="1" x14ac:dyDescent="0.3">
      <c r="A25" s="625" t="s">
        <v>359</v>
      </c>
      <c r="B25" s="109" t="s">
        <v>319</v>
      </c>
      <c r="C25" s="83">
        <f>C26+C27</f>
        <v>0</v>
      </c>
      <c r="D25" s="83">
        <f>+D27</f>
        <v>0</v>
      </c>
      <c r="E25" s="83">
        <f>E27</f>
        <v>0</v>
      </c>
      <c r="F25" s="83">
        <f>+F27</f>
        <v>0</v>
      </c>
      <c r="G25" s="83">
        <f>C25+D25+E25</f>
        <v>0</v>
      </c>
    </row>
    <row r="26" spans="1:7" s="58" customFormat="1" ht="24.95" customHeight="1" x14ac:dyDescent="0.25">
      <c r="A26" s="631" t="s">
        <v>394</v>
      </c>
      <c r="B26" s="110" t="s">
        <v>400</v>
      </c>
      <c r="C26" s="85">
        <v>0</v>
      </c>
      <c r="D26" s="86">
        <v>0</v>
      </c>
      <c r="E26" s="86">
        <v>0</v>
      </c>
      <c r="F26" s="86">
        <v>0</v>
      </c>
      <c r="G26" s="85">
        <f>C26+D26+E26+F26</f>
        <v>0</v>
      </c>
    </row>
    <row r="27" spans="1:7" s="632" customFormat="1" ht="24.95" customHeight="1" x14ac:dyDescent="0.25">
      <c r="A27" s="631" t="s">
        <v>313</v>
      </c>
      <c r="B27" s="108" t="s">
        <v>395</v>
      </c>
      <c r="C27" s="76">
        <v>0</v>
      </c>
      <c r="D27" s="146">
        <v>0</v>
      </c>
      <c r="E27" s="86">
        <v>0</v>
      </c>
      <c r="F27" s="146">
        <v>0</v>
      </c>
      <c r="G27" s="80">
        <f>C27+D27+E27+F27</f>
        <v>0</v>
      </c>
    </row>
    <row r="28" spans="1:7" s="58" customFormat="1" ht="27.75" customHeight="1" thickBot="1" x14ac:dyDescent="0.3">
      <c r="A28" s="633" t="s">
        <v>133</v>
      </c>
      <c r="B28" s="109" t="s">
        <v>132</v>
      </c>
      <c r="C28" s="83">
        <f>C29</f>
        <v>0</v>
      </c>
      <c r="D28" s="83">
        <f>+D29</f>
        <v>0</v>
      </c>
      <c r="E28" s="83">
        <f>+E29</f>
        <v>0</v>
      </c>
      <c r="F28" s="83">
        <f>+F29</f>
        <v>0</v>
      </c>
      <c r="G28" s="83">
        <f>+G29</f>
        <v>0</v>
      </c>
    </row>
    <row r="29" spans="1:7" s="58" customFormat="1" ht="24.95" customHeight="1" x14ac:dyDescent="0.2">
      <c r="A29" s="292" t="s">
        <v>271</v>
      </c>
      <c r="B29" s="111" t="s">
        <v>272</v>
      </c>
      <c r="C29" s="76">
        <v>0</v>
      </c>
      <c r="D29" s="76">
        <v>0</v>
      </c>
      <c r="E29" s="76">
        <v>0</v>
      </c>
      <c r="F29" s="76">
        <v>0</v>
      </c>
      <c r="G29" s="76">
        <f>SUM(C29:F29)</f>
        <v>0</v>
      </c>
    </row>
    <row r="30" spans="1:7" s="58" customFormat="1" ht="30" customHeight="1" thickBot="1" x14ac:dyDescent="0.3">
      <c r="A30" s="634" t="s">
        <v>134</v>
      </c>
      <c r="B30" s="109" t="s">
        <v>135</v>
      </c>
      <c r="C30" s="145">
        <f>SUM(C31:C33)</f>
        <v>648759.38500000013</v>
      </c>
      <c r="D30" s="83">
        <f>SUM(D31:D33)</f>
        <v>-16583.46</v>
      </c>
      <c r="E30" s="665">
        <f>SUM(E31:E33)</f>
        <v>4651178.57</v>
      </c>
      <c r="F30" s="83">
        <f>SUM(F31:F33)</f>
        <v>0</v>
      </c>
      <c r="G30" s="83">
        <f>SUM(G31:G33)</f>
        <v>5283354.4950000001</v>
      </c>
    </row>
    <row r="31" spans="1:7" s="58" customFormat="1" ht="31.5" customHeight="1" x14ac:dyDescent="0.2">
      <c r="A31" s="245" t="s">
        <v>31</v>
      </c>
      <c r="B31" s="106" t="s">
        <v>32</v>
      </c>
      <c r="C31" s="192">
        <v>315037.61</v>
      </c>
      <c r="D31" s="84">
        <v>-8530.24</v>
      </c>
      <c r="E31" s="662">
        <v>2148089.98</v>
      </c>
      <c r="F31" s="76">
        <v>0</v>
      </c>
      <c r="G31" s="76">
        <f>SUM(C31:F31)</f>
        <v>2454597.35</v>
      </c>
    </row>
    <row r="32" spans="1:7" s="58" customFormat="1" ht="31.5" customHeight="1" x14ac:dyDescent="0.2">
      <c r="A32" s="245" t="s">
        <v>33</v>
      </c>
      <c r="B32" s="108" t="s">
        <v>34</v>
      </c>
      <c r="C32" s="192">
        <v>287304.13500000007</v>
      </c>
      <c r="D32" s="84">
        <v>-8053.22</v>
      </c>
      <c r="E32" s="662">
        <v>2154419.27</v>
      </c>
      <c r="F32" s="76">
        <v>0</v>
      </c>
      <c r="G32" s="76">
        <f>SUM(C32:F32)</f>
        <v>2433670.1850000001</v>
      </c>
    </row>
    <row r="33" spans="1:7" s="58" customFormat="1" ht="31.5" customHeight="1" x14ac:dyDescent="0.2">
      <c r="A33" s="245" t="s">
        <v>27</v>
      </c>
      <c r="B33" s="107" t="s">
        <v>28</v>
      </c>
      <c r="C33" s="192">
        <v>46417.64</v>
      </c>
      <c r="D33" s="84">
        <v>0</v>
      </c>
      <c r="E33" s="662">
        <v>348669.32</v>
      </c>
      <c r="F33" s="76">
        <v>0</v>
      </c>
      <c r="G33" s="76">
        <f>SUM(C33:F33)</f>
        <v>395086.96</v>
      </c>
    </row>
    <row r="34" spans="1:7" s="58" customFormat="1" ht="30" customHeight="1" thickBot="1" x14ac:dyDescent="0.3">
      <c r="A34" s="626">
        <v>2.2000000000000002</v>
      </c>
      <c r="B34" s="253" t="s">
        <v>95</v>
      </c>
      <c r="C34" s="88">
        <f>C35+C43+C46+C49+C53+C57+C62+C65+C73</f>
        <v>310184.60000000003</v>
      </c>
      <c r="D34" s="88">
        <f>D35+D43+D46+D53+D57+D62+D73+D49+D65</f>
        <v>12173.81</v>
      </c>
      <c r="E34" s="88">
        <f>E35+E43+E46+E53+E57+E62+E73+E49+E65</f>
        <v>4587150.4499999993</v>
      </c>
      <c r="F34" s="88">
        <f>F46+F53+F62+F65+F35</f>
        <v>0</v>
      </c>
      <c r="G34" s="88">
        <f>G35+G43+G46+G49+G53+G57+G62+G65+G73</f>
        <v>4909508.8600000013</v>
      </c>
    </row>
    <row r="35" spans="1:7" s="58" customFormat="1" ht="27.75" customHeight="1" x14ac:dyDescent="0.25">
      <c r="A35" s="634" t="s">
        <v>136</v>
      </c>
      <c r="B35" s="104" t="s">
        <v>137</v>
      </c>
      <c r="C35" s="80">
        <f>C36+C37+C38+C39+C40+C41+C42</f>
        <v>0</v>
      </c>
      <c r="D35" s="80">
        <f>SUM(D39:D42)</f>
        <v>11636</v>
      </c>
      <c r="E35" s="98">
        <f>E36+E37+E39+E40+E41+E42</f>
        <v>1368936.05</v>
      </c>
      <c r="F35" s="86">
        <f>SUM(F37:F42)</f>
        <v>0</v>
      </c>
      <c r="G35" s="86">
        <f>G36+G37+G38+G39+G40+G41+G42</f>
        <v>1380572.05</v>
      </c>
    </row>
    <row r="36" spans="1:7" s="58" customFormat="1" ht="24.95" customHeight="1" x14ac:dyDescent="0.25">
      <c r="A36" s="245" t="s">
        <v>378</v>
      </c>
      <c r="B36" s="106" t="s">
        <v>379</v>
      </c>
      <c r="C36" s="86">
        <v>0</v>
      </c>
      <c r="D36" s="86">
        <v>0</v>
      </c>
      <c r="E36" s="86">
        <v>0</v>
      </c>
      <c r="F36" s="86">
        <v>0</v>
      </c>
      <c r="G36" s="86">
        <v>0</v>
      </c>
    </row>
    <row r="37" spans="1:7" s="58" customFormat="1" ht="27" customHeight="1" x14ac:dyDescent="0.25">
      <c r="A37" s="245" t="s">
        <v>26</v>
      </c>
      <c r="B37" s="106" t="s">
        <v>20</v>
      </c>
      <c r="C37" s="76">
        <v>0</v>
      </c>
      <c r="D37" s="86">
        <v>0</v>
      </c>
      <c r="E37" s="666">
        <v>989118.48</v>
      </c>
      <c r="F37" s="86">
        <f>SUM(F39:F43)</f>
        <v>0</v>
      </c>
      <c r="G37" s="76">
        <f>C37+D37+E37</f>
        <v>989118.48</v>
      </c>
    </row>
    <row r="38" spans="1:7" s="58" customFormat="1" ht="24.95" customHeight="1" x14ac:dyDescent="0.25">
      <c r="A38" s="245" t="s">
        <v>365</v>
      </c>
      <c r="B38" s="58" t="s">
        <v>367</v>
      </c>
      <c r="C38" s="192">
        <v>0</v>
      </c>
      <c r="D38" s="86">
        <v>0</v>
      </c>
      <c r="E38" s="667">
        <v>0</v>
      </c>
      <c r="F38" s="80"/>
      <c r="G38" s="76">
        <f>C38+D38+E38</f>
        <v>0</v>
      </c>
    </row>
    <row r="39" spans="1:7" s="58" customFormat="1" ht="29.25" customHeight="1" x14ac:dyDescent="0.25">
      <c r="A39" s="245" t="s">
        <v>48</v>
      </c>
      <c r="B39" s="108" t="s">
        <v>49</v>
      </c>
      <c r="C39" s="81">
        <v>0</v>
      </c>
      <c r="D39" s="86">
        <v>0</v>
      </c>
      <c r="E39" s="666">
        <v>108933</v>
      </c>
      <c r="F39" s="86">
        <f t="shared" ref="F39:F41" si="1">SUM(F40:F44)</f>
        <v>0</v>
      </c>
      <c r="G39" s="76">
        <f>C39+D39+E39</f>
        <v>108933</v>
      </c>
    </row>
    <row r="40" spans="1:7" s="58" customFormat="1" ht="29.25" customHeight="1" x14ac:dyDescent="0.25">
      <c r="A40" s="245" t="s">
        <v>69</v>
      </c>
      <c r="B40" s="106" t="s">
        <v>68</v>
      </c>
      <c r="C40" s="81">
        <v>0</v>
      </c>
      <c r="D40" s="86">
        <v>0</v>
      </c>
      <c r="E40" s="666">
        <v>270884.57</v>
      </c>
      <c r="F40" s="86">
        <f t="shared" si="1"/>
        <v>0</v>
      </c>
      <c r="G40" s="76">
        <f>C40+D40+E40</f>
        <v>270884.57</v>
      </c>
    </row>
    <row r="41" spans="1:7" s="58" customFormat="1" ht="24.95" customHeight="1" x14ac:dyDescent="0.25">
      <c r="A41" s="245" t="s">
        <v>307</v>
      </c>
      <c r="B41" s="106" t="s">
        <v>308</v>
      </c>
      <c r="C41" s="76">
        <v>0</v>
      </c>
      <c r="D41" s="86">
        <v>3525</v>
      </c>
      <c r="E41" s="86">
        <v>0</v>
      </c>
      <c r="F41" s="86">
        <f t="shared" si="1"/>
        <v>0</v>
      </c>
      <c r="G41" s="76">
        <f t="shared" ref="G41:G45" si="2">C41+D41+E41+F41</f>
        <v>3525</v>
      </c>
    </row>
    <row r="42" spans="1:7" s="58" customFormat="1" ht="24.95" customHeight="1" x14ac:dyDescent="0.25">
      <c r="A42" s="245" t="s">
        <v>98</v>
      </c>
      <c r="B42" s="106" t="s">
        <v>126</v>
      </c>
      <c r="C42" s="76">
        <v>0</v>
      </c>
      <c r="D42" s="86">
        <v>8111</v>
      </c>
      <c r="E42" s="86">
        <v>0</v>
      </c>
      <c r="F42" s="76"/>
      <c r="G42" s="76">
        <f t="shared" si="2"/>
        <v>8111</v>
      </c>
    </row>
    <row r="43" spans="1:7" s="58" customFormat="1" ht="37.5" customHeight="1" thickBot="1" x14ac:dyDescent="0.3">
      <c r="A43" s="635" t="s">
        <v>138</v>
      </c>
      <c r="B43" s="109" t="s">
        <v>139</v>
      </c>
      <c r="C43" s="83">
        <f>C44+C45</f>
        <v>0</v>
      </c>
      <c r="D43" s="83">
        <f>D44+D45+D46</f>
        <v>0</v>
      </c>
      <c r="E43" s="83">
        <f>E44+E45</f>
        <v>0</v>
      </c>
      <c r="F43" s="83">
        <f>SUM(F44:F45)</f>
        <v>0</v>
      </c>
      <c r="G43" s="83">
        <f>SUM(C43:F43)</f>
        <v>0</v>
      </c>
    </row>
    <row r="44" spans="1:7" s="58" customFormat="1" ht="24.95" customHeight="1" x14ac:dyDescent="0.2">
      <c r="A44" s="488" t="s">
        <v>79</v>
      </c>
      <c r="B44" s="106" t="s">
        <v>96</v>
      </c>
      <c r="C44" s="76">
        <v>0</v>
      </c>
      <c r="D44" s="82">
        <v>0</v>
      </c>
      <c r="E44" s="664">
        <v>0</v>
      </c>
      <c r="F44" s="76">
        <v>0</v>
      </c>
      <c r="G44" s="76">
        <f>SUM(C44:F44)</f>
        <v>0</v>
      </c>
    </row>
    <row r="45" spans="1:7" s="58" customFormat="1" ht="24.95" customHeight="1" x14ac:dyDescent="0.2">
      <c r="A45" s="631" t="s">
        <v>102</v>
      </c>
      <c r="B45" s="110" t="s">
        <v>125</v>
      </c>
      <c r="C45" s="192">
        <v>0</v>
      </c>
      <c r="D45" s="76">
        <v>0</v>
      </c>
      <c r="E45" s="664">
        <v>0</v>
      </c>
      <c r="F45" s="76">
        <v>0</v>
      </c>
      <c r="G45" s="76">
        <f t="shared" si="2"/>
        <v>0</v>
      </c>
    </row>
    <row r="46" spans="1:7" s="58" customFormat="1" ht="31.5" customHeight="1" thickBot="1" x14ac:dyDescent="0.3">
      <c r="A46" s="633" t="s">
        <v>141</v>
      </c>
      <c r="B46" s="104" t="s">
        <v>140</v>
      </c>
      <c r="C46" s="83">
        <f>SUM(C47+C48)</f>
        <v>245920</v>
      </c>
      <c r="D46" s="83">
        <f>D47+D48</f>
        <v>0</v>
      </c>
      <c r="E46" s="668">
        <v>0</v>
      </c>
      <c r="F46" s="83">
        <f>SUM(F47)</f>
        <v>0</v>
      </c>
      <c r="G46" s="83">
        <f>SUM(G47+G48)</f>
        <v>245920</v>
      </c>
    </row>
    <row r="47" spans="1:7" s="58" customFormat="1" ht="30" customHeight="1" x14ac:dyDescent="0.2">
      <c r="A47" s="245" t="s">
        <v>86</v>
      </c>
      <c r="B47" s="106" t="s">
        <v>267</v>
      </c>
      <c r="C47" s="192">
        <v>245920</v>
      </c>
      <c r="D47" s="76">
        <v>0</v>
      </c>
      <c r="E47" s="669">
        <v>0</v>
      </c>
      <c r="F47" s="76">
        <v>0</v>
      </c>
      <c r="G47" s="76">
        <f>SUM(C47:F47)</f>
        <v>245920</v>
      </c>
    </row>
    <row r="48" spans="1:7" s="58" customFormat="1" ht="30" customHeight="1" x14ac:dyDescent="0.2">
      <c r="A48" s="245" t="s">
        <v>471</v>
      </c>
      <c r="B48" s="106" t="s">
        <v>472</v>
      </c>
      <c r="C48" s="636">
        <v>0</v>
      </c>
      <c r="D48" s="87">
        <v>0</v>
      </c>
      <c r="E48" s="664">
        <v>0</v>
      </c>
      <c r="F48" s="87">
        <v>0</v>
      </c>
      <c r="G48" s="76">
        <f>C48+D48+E48</f>
        <v>0</v>
      </c>
    </row>
    <row r="49" spans="1:7" s="58" customFormat="1" ht="30" customHeight="1" thickBot="1" x14ac:dyDescent="0.3">
      <c r="A49" s="625" t="s">
        <v>142</v>
      </c>
      <c r="B49" s="104" t="s">
        <v>143</v>
      </c>
      <c r="C49" s="83">
        <f>C50+C51+C52</f>
        <v>41800</v>
      </c>
      <c r="D49" s="83">
        <v>0</v>
      </c>
      <c r="E49" s="83">
        <f>E50+E51+E52</f>
        <v>203000</v>
      </c>
      <c r="F49" s="83">
        <f>+F50+F52+F51</f>
        <v>0</v>
      </c>
      <c r="G49" s="83">
        <f>SUM(C49:F49)</f>
        <v>244800</v>
      </c>
    </row>
    <row r="50" spans="1:7" s="58" customFormat="1" ht="30" customHeight="1" x14ac:dyDescent="0.2">
      <c r="A50" s="292" t="s">
        <v>80</v>
      </c>
      <c r="B50" s="106" t="s">
        <v>94</v>
      </c>
      <c r="C50" s="76">
        <v>0</v>
      </c>
      <c r="D50" s="84">
        <v>0</v>
      </c>
      <c r="E50" s="76">
        <v>0</v>
      </c>
      <c r="F50" s="76">
        <v>0</v>
      </c>
      <c r="G50" s="76">
        <f t="shared" ref="G50:G52" si="3">SUM(C50:F50)</f>
        <v>0</v>
      </c>
    </row>
    <row r="51" spans="1:7" s="58" customFormat="1" ht="30" customHeight="1" x14ac:dyDescent="0.2">
      <c r="A51" s="245" t="s">
        <v>310</v>
      </c>
      <c r="B51" s="112" t="s">
        <v>311</v>
      </c>
      <c r="C51" s="76">
        <v>0</v>
      </c>
      <c r="D51" s="76">
        <v>0</v>
      </c>
      <c r="E51" s="76">
        <v>203000</v>
      </c>
      <c r="F51" s="76">
        <v>0</v>
      </c>
      <c r="G51" s="76">
        <f t="shared" si="3"/>
        <v>203000</v>
      </c>
    </row>
    <row r="52" spans="1:7" s="58" customFormat="1" ht="30" customHeight="1" x14ac:dyDescent="0.25">
      <c r="A52" s="245" t="s">
        <v>76</v>
      </c>
      <c r="B52" s="106" t="s">
        <v>78</v>
      </c>
      <c r="C52" s="192">
        <v>41800</v>
      </c>
      <c r="D52" s="80">
        <v>0</v>
      </c>
      <c r="E52" s="76">
        <v>0</v>
      </c>
      <c r="F52" s="76">
        <v>0</v>
      </c>
      <c r="G52" s="76">
        <f t="shared" si="3"/>
        <v>41800</v>
      </c>
    </row>
    <row r="53" spans="1:7" s="58" customFormat="1" ht="24.95" customHeight="1" thickBot="1" x14ac:dyDescent="0.3">
      <c r="A53" s="633" t="s">
        <v>145</v>
      </c>
      <c r="B53" s="104" t="s">
        <v>144</v>
      </c>
      <c r="C53" s="83">
        <f>C54+C55+C56+C56</f>
        <v>0</v>
      </c>
      <c r="D53" s="670"/>
      <c r="E53" s="83">
        <f>E54+E55+E56</f>
        <v>0</v>
      </c>
      <c r="F53" s="83">
        <v>0</v>
      </c>
      <c r="G53" s="83">
        <f>SUM(C53:F53)</f>
        <v>0</v>
      </c>
    </row>
    <row r="54" spans="1:7" s="58" customFormat="1" ht="24.95" customHeight="1" x14ac:dyDescent="0.2">
      <c r="A54" s="292" t="s">
        <v>344</v>
      </c>
      <c r="B54" s="107" t="s">
        <v>347</v>
      </c>
      <c r="C54" s="76">
        <v>0</v>
      </c>
      <c r="D54" s="82">
        <v>0</v>
      </c>
      <c r="E54" s="664">
        <v>0</v>
      </c>
      <c r="F54" s="76">
        <v>0</v>
      </c>
      <c r="G54" s="76">
        <f>SUM(C54:F54)</f>
        <v>0</v>
      </c>
    </row>
    <row r="55" spans="1:7" s="58" customFormat="1" ht="24.95" customHeight="1" x14ac:dyDescent="0.2">
      <c r="A55" s="292" t="s">
        <v>258</v>
      </c>
      <c r="B55" s="110" t="s">
        <v>314</v>
      </c>
      <c r="C55" s="76">
        <v>0</v>
      </c>
      <c r="D55" s="76">
        <v>0</v>
      </c>
      <c r="E55" s="664">
        <v>0</v>
      </c>
      <c r="F55" s="76">
        <v>0</v>
      </c>
      <c r="G55" s="76">
        <f>SUM(C55:F55)</f>
        <v>0</v>
      </c>
    </row>
    <row r="56" spans="1:7" s="58" customFormat="1" ht="24.95" customHeight="1" x14ac:dyDescent="0.2">
      <c r="A56" s="292" t="s">
        <v>373</v>
      </c>
      <c r="B56" s="110" t="s">
        <v>374</v>
      </c>
      <c r="C56" s="87">
        <v>0</v>
      </c>
      <c r="D56" s="87">
        <v>0</v>
      </c>
      <c r="E56" s="87">
        <v>0</v>
      </c>
      <c r="F56" s="87"/>
      <c r="G56" s="76">
        <f>SUM(C56:F56)</f>
        <v>0</v>
      </c>
    </row>
    <row r="57" spans="1:7" s="58" customFormat="1" ht="24.95" customHeight="1" thickBot="1" x14ac:dyDescent="0.3">
      <c r="A57" s="633" t="s">
        <v>146</v>
      </c>
      <c r="B57" s="113" t="s">
        <v>147</v>
      </c>
      <c r="C57" s="83">
        <f>C58+C59+C60+C61</f>
        <v>0</v>
      </c>
      <c r="D57" s="83">
        <f>SUM(D58:D61)</f>
        <v>0</v>
      </c>
      <c r="E57" s="83">
        <f>E58+E59+E60+E61</f>
        <v>0</v>
      </c>
      <c r="F57" s="83">
        <f>SUM(F59)</f>
        <v>0</v>
      </c>
      <c r="G57" s="83">
        <f>SUM(G58:G61)</f>
        <v>0</v>
      </c>
    </row>
    <row r="58" spans="1:7" s="58" customFormat="1" ht="24.95" customHeight="1" x14ac:dyDescent="0.2">
      <c r="A58" s="245" t="s">
        <v>106</v>
      </c>
      <c r="B58" s="106" t="s">
        <v>107</v>
      </c>
      <c r="C58" s="76">
        <v>0</v>
      </c>
      <c r="D58" s="76">
        <v>0</v>
      </c>
      <c r="E58" s="76">
        <v>0</v>
      </c>
      <c r="F58" s="76">
        <v>0</v>
      </c>
      <c r="G58" s="76">
        <f t="shared" ref="G58:G64" si="4">SUM(C58:F58)</f>
        <v>0</v>
      </c>
    </row>
    <row r="59" spans="1:7" s="58" customFormat="1" ht="24.95" customHeight="1" x14ac:dyDescent="0.2">
      <c r="A59" s="631" t="s">
        <v>108</v>
      </c>
      <c r="B59" s="110" t="s">
        <v>109</v>
      </c>
      <c r="C59" s="76">
        <v>0</v>
      </c>
      <c r="D59" s="76">
        <v>0</v>
      </c>
      <c r="E59" s="76"/>
      <c r="F59" s="76">
        <v>0</v>
      </c>
      <c r="G59" s="76">
        <f t="shared" si="4"/>
        <v>0</v>
      </c>
    </row>
    <row r="60" spans="1:7" s="58" customFormat="1" ht="24.95" customHeight="1" x14ac:dyDescent="0.2">
      <c r="A60" s="631" t="s">
        <v>396</v>
      </c>
      <c r="B60" s="110" t="s">
        <v>399</v>
      </c>
      <c r="C60" s="85">
        <v>0</v>
      </c>
      <c r="D60" s="85">
        <v>0</v>
      </c>
      <c r="E60" s="85"/>
      <c r="F60" s="85">
        <v>0</v>
      </c>
      <c r="G60" s="76">
        <f t="shared" si="4"/>
        <v>0</v>
      </c>
    </row>
    <row r="61" spans="1:7" s="58" customFormat="1" ht="24.95" customHeight="1" x14ac:dyDescent="0.2">
      <c r="A61" s="631" t="s">
        <v>397</v>
      </c>
      <c r="B61" s="110" t="s">
        <v>398</v>
      </c>
      <c r="C61" s="85">
        <v>0</v>
      </c>
      <c r="D61" s="85">
        <v>0</v>
      </c>
      <c r="E61" s="85">
        <v>0</v>
      </c>
      <c r="F61" s="85">
        <v>0</v>
      </c>
      <c r="G61" s="76">
        <f t="shared" si="4"/>
        <v>0</v>
      </c>
    </row>
    <row r="62" spans="1:7" s="58" customFormat="1" ht="36" customHeight="1" thickBot="1" x14ac:dyDescent="0.3">
      <c r="A62" s="633" t="s">
        <v>148</v>
      </c>
      <c r="B62" s="109" t="s">
        <v>149</v>
      </c>
      <c r="C62" s="83">
        <f>SUM(C64)</f>
        <v>7166.02</v>
      </c>
      <c r="D62" s="83">
        <f>D63+D64</f>
        <v>0</v>
      </c>
      <c r="E62" s="83">
        <f>E63+E64</f>
        <v>783815</v>
      </c>
      <c r="F62" s="83">
        <f>SUM(F63:F64)</f>
        <v>0</v>
      </c>
      <c r="G62" s="83">
        <f t="shared" si="4"/>
        <v>790981.02</v>
      </c>
    </row>
    <row r="63" spans="1:7" s="58" customFormat="1" ht="30.75" customHeight="1" x14ac:dyDescent="0.2">
      <c r="A63" s="488" t="s">
        <v>110</v>
      </c>
      <c r="B63" s="107" t="s">
        <v>306</v>
      </c>
      <c r="C63" s="76">
        <v>0</v>
      </c>
      <c r="D63" s="76">
        <v>0</v>
      </c>
      <c r="E63" s="76">
        <v>0</v>
      </c>
      <c r="F63" s="76">
        <v>0</v>
      </c>
      <c r="G63" s="76">
        <f t="shared" si="4"/>
        <v>0</v>
      </c>
    </row>
    <row r="64" spans="1:7" s="58" customFormat="1" ht="30.75" customHeight="1" x14ac:dyDescent="0.2">
      <c r="A64" s="245" t="s">
        <v>55</v>
      </c>
      <c r="B64" s="107" t="s">
        <v>47</v>
      </c>
      <c r="C64" s="192">
        <v>7166.02</v>
      </c>
      <c r="D64" s="76">
        <v>0</v>
      </c>
      <c r="E64" s="76">
        <v>783815</v>
      </c>
      <c r="F64" s="76">
        <v>0</v>
      </c>
      <c r="G64" s="76">
        <f t="shared" si="4"/>
        <v>790981.02</v>
      </c>
    </row>
    <row r="65" spans="1:7" s="58" customFormat="1" ht="39" customHeight="1" thickBot="1" x14ac:dyDescent="0.3">
      <c r="A65" s="625" t="s">
        <v>151</v>
      </c>
      <c r="B65" s="109" t="s">
        <v>150</v>
      </c>
      <c r="C65" s="83">
        <f>SUM(C66:C72)</f>
        <v>8448.58</v>
      </c>
      <c r="D65" s="83">
        <f>SUM(D66:D72)</f>
        <v>537.80999999999995</v>
      </c>
      <c r="E65" s="83">
        <f>E66+E67+E68+E69+E70+E71+E72</f>
        <v>2152540</v>
      </c>
      <c r="F65" s="83">
        <f>SUM(F66:F72)</f>
        <v>0</v>
      </c>
      <c r="G65" s="83">
        <f>SUM(C65:F65)</f>
        <v>2161526.39</v>
      </c>
    </row>
    <row r="66" spans="1:7" s="58" customFormat="1" ht="24.95" customHeight="1" x14ac:dyDescent="0.25">
      <c r="A66" s="245" t="s">
        <v>358</v>
      </c>
      <c r="B66" s="107" t="s">
        <v>360</v>
      </c>
      <c r="C66" s="76">
        <v>0</v>
      </c>
      <c r="D66" s="86">
        <v>0</v>
      </c>
      <c r="E66" s="79">
        <v>0</v>
      </c>
      <c r="F66" s="86">
        <v>0</v>
      </c>
      <c r="G66" s="86">
        <f>C66+D66+E66+F66</f>
        <v>0</v>
      </c>
    </row>
    <row r="67" spans="1:7" s="58" customFormat="1" ht="24.95" customHeight="1" x14ac:dyDescent="0.25">
      <c r="A67" s="245" t="s">
        <v>65</v>
      </c>
      <c r="B67" s="107" t="s">
        <v>21</v>
      </c>
      <c r="C67" s="76">
        <v>6551.33</v>
      </c>
      <c r="D67" s="86">
        <v>1935.06</v>
      </c>
      <c r="E67" s="76">
        <v>0</v>
      </c>
      <c r="F67" s="76">
        <v>0</v>
      </c>
      <c r="G67" s="76">
        <f>SUM(C67:F67)</f>
        <v>8486.39</v>
      </c>
    </row>
    <row r="68" spans="1:7" s="58" customFormat="1" ht="24.95" customHeight="1" x14ac:dyDescent="0.2">
      <c r="A68" s="245" t="s">
        <v>259</v>
      </c>
      <c r="B68" s="107" t="s">
        <v>279</v>
      </c>
      <c r="C68" s="76">
        <v>500</v>
      </c>
      <c r="D68" s="76">
        <v>0</v>
      </c>
      <c r="E68" s="76">
        <v>2152540</v>
      </c>
      <c r="F68" s="76">
        <v>0</v>
      </c>
      <c r="G68" s="76">
        <f t="shared" ref="G68:G71" si="5">SUM(C68:F68)</f>
        <v>2153040</v>
      </c>
    </row>
    <row r="69" spans="1:7" s="58" customFormat="1" ht="24.95" customHeight="1" x14ac:dyDescent="0.2">
      <c r="A69" s="245" t="s">
        <v>372</v>
      </c>
      <c r="B69" s="107" t="s">
        <v>375</v>
      </c>
      <c r="C69" s="192">
        <v>0</v>
      </c>
      <c r="D69" s="76">
        <v>0</v>
      </c>
      <c r="E69" s="76">
        <v>0</v>
      </c>
      <c r="F69" s="76">
        <v>0</v>
      </c>
      <c r="G69" s="76">
        <f>SUM(C69:F69)</f>
        <v>0</v>
      </c>
    </row>
    <row r="70" spans="1:7" s="58" customFormat="1" ht="24.95" customHeight="1" x14ac:dyDescent="0.2">
      <c r="A70" s="292" t="s">
        <v>338</v>
      </c>
      <c r="B70" s="107" t="s">
        <v>341</v>
      </c>
      <c r="C70" s="76">
        <v>0</v>
      </c>
      <c r="D70" s="76">
        <v>0</v>
      </c>
      <c r="E70" s="76">
        <v>0</v>
      </c>
      <c r="F70" s="76">
        <v>0</v>
      </c>
      <c r="G70" s="76">
        <f t="shared" si="5"/>
        <v>0</v>
      </c>
    </row>
    <row r="71" spans="1:7" s="58" customFormat="1" ht="24.95" customHeight="1" x14ac:dyDescent="0.2">
      <c r="A71" s="488" t="s">
        <v>73</v>
      </c>
      <c r="B71" s="107" t="s">
        <v>74</v>
      </c>
      <c r="C71" s="76">
        <v>0</v>
      </c>
      <c r="D71" s="76">
        <v>0</v>
      </c>
      <c r="E71" s="76">
        <v>0</v>
      </c>
      <c r="F71" s="76">
        <v>0</v>
      </c>
      <c r="G71" s="76">
        <f t="shared" si="5"/>
        <v>0</v>
      </c>
    </row>
    <row r="72" spans="1:7" s="58" customFormat="1" ht="24.95" customHeight="1" x14ac:dyDescent="0.2">
      <c r="A72" s="245" t="s">
        <v>66</v>
      </c>
      <c r="B72" s="107" t="s">
        <v>67</v>
      </c>
      <c r="C72" s="76">
        <v>1397.25</v>
      </c>
      <c r="D72" s="76">
        <v>-1397.25</v>
      </c>
      <c r="E72" s="76">
        <v>0</v>
      </c>
      <c r="F72" s="76">
        <v>0</v>
      </c>
      <c r="G72" s="76">
        <f>SUM(C72:F72)</f>
        <v>0</v>
      </c>
    </row>
    <row r="73" spans="1:7" s="58" customFormat="1" ht="30.75" customHeight="1" x14ac:dyDescent="0.25">
      <c r="A73" s="625" t="s">
        <v>152</v>
      </c>
      <c r="B73" s="109" t="s">
        <v>153</v>
      </c>
      <c r="C73" s="89">
        <f>C74+C75</f>
        <v>6850</v>
      </c>
      <c r="D73" s="76">
        <v>0</v>
      </c>
      <c r="E73" s="89">
        <f>E74+E75</f>
        <v>78859.399999999994</v>
      </c>
      <c r="F73" s="80">
        <f>SUM(F75:F75)</f>
        <v>0</v>
      </c>
      <c r="G73" s="80">
        <f>SUM(C73:F73)</f>
        <v>85709.4</v>
      </c>
    </row>
    <row r="74" spans="1:7" s="58" customFormat="1" ht="24.95" customHeight="1" x14ac:dyDescent="0.25">
      <c r="A74" s="245" t="s">
        <v>366</v>
      </c>
      <c r="B74" s="58" t="s">
        <v>368</v>
      </c>
      <c r="C74" s="254">
        <v>0</v>
      </c>
      <c r="D74" s="255">
        <v>0</v>
      </c>
      <c r="E74" s="255">
        <v>0</v>
      </c>
      <c r="F74" s="89">
        <v>0</v>
      </c>
      <c r="G74" s="89">
        <f>SUM(C74:F74)</f>
        <v>0</v>
      </c>
    </row>
    <row r="75" spans="1:7" s="58" customFormat="1" ht="24.95" customHeight="1" x14ac:dyDescent="0.2">
      <c r="A75" s="245" t="s">
        <v>100</v>
      </c>
      <c r="B75" s="106" t="s">
        <v>268</v>
      </c>
      <c r="C75" s="192">
        <v>6850</v>
      </c>
      <c r="D75" s="76">
        <v>0</v>
      </c>
      <c r="E75" s="664">
        <v>78859.399999999994</v>
      </c>
      <c r="F75" s="76">
        <v>0</v>
      </c>
      <c r="G75" s="76">
        <f>SUM(C75:F75)</f>
        <v>85709.4</v>
      </c>
    </row>
    <row r="76" spans="1:7" s="58" customFormat="1" ht="27.75" customHeight="1" thickBot="1" x14ac:dyDescent="0.3">
      <c r="A76" s="637">
        <v>2.2999999999999998</v>
      </c>
      <c r="B76" s="114" t="s">
        <v>154</v>
      </c>
      <c r="C76" s="92">
        <f>C77+C82+C87+C93+C96+C109+C101+C106+C111</f>
        <v>165172.69</v>
      </c>
      <c r="D76" s="92">
        <f>D77+D82+D87+D93+D96+D101+D106+D109+D111</f>
        <v>0</v>
      </c>
      <c r="E76" s="92">
        <f>E77+E82+E123+E87+E93+E96+E101+E106+E109+E111</f>
        <v>11469347.120000001</v>
      </c>
      <c r="F76" s="92">
        <f>F77+F87+F96+F101+F106+F111+F82+F93</f>
        <v>0</v>
      </c>
      <c r="G76" s="92">
        <f>+G77+G87+G93+G96+G101+G106+G109+G111+G82</f>
        <v>11634519.810000001</v>
      </c>
    </row>
    <row r="77" spans="1:7" s="58" customFormat="1" ht="34.5" customHeight="1" x14ac:dyDescent="0.25">
      <c r="A77" s="635" t="s">
        <v>155</v>
      </c>
      <c r="B77" s="109" t="s">
        <v>156</v>
      </c>
      <c r="C77" s="80">
        <f>C78+C79+C80+C81</f>
        <v>37924.659999999996</v>
      </c>
      <c r="D77" s="80">
        <v>0</v>
      </c>
      <c r="E77" s="80">
        <f>E78+E79+E80+E81</f>
        <v>10490</v>
      </c>
      <c r="F77" s="80">
        <f>SUM(F78:F81)</f>
        <v>0</v>
      </c>
      <c r="G77" s="80">
        <f>SUM(G78:G81)</f>
        <v>48414.659999999996</v>
      </c>
    </row>
    <row r="78" spans="1:7" s="58" customFormat="1" ht="24.95" customHeight="1" x14ac:dyDescent="0.2">
      <c r="A78" s="245" t="s">
        <v>50</v>
      </c>
      <c r="B78" s="106" t="s">
        <v>51</v>
      </c>
      <c r="C78" s="87">
        <v>33785.699999999997</v>
      </c>
      <c r="D78" s="72">
        <v>0</v>
      </c>
      <c r="E78" s="664">
        <v>6360</v>
      </c>
      <c r="F78" s="76">
        <v>0</v>
      </c>
      <c r="G78" s="76">
        <f>SUM(C78:F78)</f>
        <v>40145.699999999997</v>
      </c>
    </row>
    <row r="79" spans="1:7" s="58" customFormat="1" ht="24.95" customHeight="1" x14ac:dyDescent="0.2">
      <c r="A79" s="245" t="s">
        <v>72</v>
      </c>
      <c r="B79" s="106" t="s">
        <v>280</v>
      </c>
      <c r="C79" s="87">
        <v>4138.96</v>
      </c>
      <c r="D79" s="84">
        <v>0</v>
      </c>
      <c r="E79" s="664">
        <v>0</v>
      </c>
      <c r="F79" s="76">
        <v>0</v>
      </c>
      <c r="G79" s="76">
        <f>SUM(C79:F79)</f>
        <v>4138.96</v>
      </c>
    </row>
    <row r="80" spans="1:7" s="58" customFormat="1" ht="24.95" customHeight="1" x14ac:dyDescent="0.25">
      <c r="A80" s="638" t="s">
        <v>81</v>
      </c>
      <c r="B80" s="106" t="s">
        <v>270</v>
      </c>
      <c r="C80" s="80">
        <f t="shared" ref="C80" si="6">C81+C82+C83+C84</f>
        <v>0</v>
      </c>
      <c r="D80" s="40">
        <v>0</v>
      </c>
      <c r="E80" s="664">
        <v>4130</v>
      </c>
      <c r="F80" s="76">
        <v>0</v>
      </c>
      <c r="G80" s="76">
        <f>SUM(C80:F80)</f>
        <v>4130</v>
      </c>
    </row>
    <row r="81" spans="1:7" s="58" customFormat="1" ht="24.95" customHeight="1" x14ac:dyDescent="0.2">
      <c r="A81" s="245" t="s">
        <v>104</v>
      </c>
      <c r="B81" s="106" t="s">
        <v>309</v>
      </c>
      <c r="C81" s="76">
        <v>0</v>
      </c>
      <c r="D81" s="84">
        <v>0</v>
      </c>
      <c r="E81" s="664">
        <v>0</v>
      </c>
      <c r="F81" s="76">
        <v>0</v>
      </c>
      <c r="G81" s="76">
        <f>SUM(C81:F81)</f>
        <v>0</v>
      </c>
    </row>
    <row r="82" spans="1:7" s="58" customFormat="1" ht="24.95" customHeight="1" thickBot="1" x14ac:dyDescent="0.3">
      <c r="A82" s="625" t="s">
        <v>157</v>
      </c>
      <c r="B82" s="115" t="s">
        <v>158</v>
      </c>
      <c r="C82" s="83">
        <f>C83+C84+C85+C86</f>
        <v>0</v>
      </c>
      <c r="D82" s="83">
        <v>0</v>
      </c>
      <c r="E82" s="83">
        <f>SUM(E83:E86)</f>
        <v>0</v>
      </c>
      <c r="F82" s="83">
        <f>SUM(F83:F86)</f>
        <v>0</v>
      </c>
      <c r="G82" s="83">
        <f>SUM(G83:G86)</f>
        <v>0</v>
      </c>
    </row>
    <row r="83" spans="1:7" s="58" customFormat="1" ht="24.95" customHeight="1" x14ac:dyDescent="0.25">
      <c r="A83" s="488" t="s">
        <v>361</v>
      </c>
      <c r="B83" s="107" t="s">
        <v>364</v>
      </c>
      <c r="C83" s="86">
        <v>0</v>
      </c>
      <c r="D83" s="86">
        <v>0</v>
      </c>
      <c r="E83" s="85">
        <v>0</v>
      </c>
      <c r="F83" s="85">
        <v>0</v>
      </c>
      <c r="G83" s="85">
        <f>F83+E83+D83+C83</f>
        <v>0</v>
      </c>
    </row>
    <row r="84" spans="1:7" s="58" customFormat="1" ht="24.95" customHeight="1" x14ac:dyDescent="0.25">
      <c r="A84" s="488" t="s">
        <v>82</v>
      </c>
      <c r="B84" s="106" t="s">
        <v>290</v>
      </c>
      <c r="C84" s="86">
        <v>0</v>
      </c>
      <c r="D84" s="84">
        <v>0</v>
      </c>
      <c r="E84" s="76">
        <v>0</v>
      </c>
      <c r="F84" s="76">
        <v>0</v>
      </c>
      <c r="G84" s="76">
        <f>SUM(C84:F84)</f>
        <v>0</v>
      </c>
    </row>
    <row r="85" spans="1:7" s="58" customFormat="1" ht="24.95" customHeight="1" x14ac:dyDescent="0.2">
      <c r="A85" s="292" t="s">
        <v>85</v>
      </c>
      <c r="B85" s="106" t="s">
        <v>92</v>
      </c>
      <c r="C85" s="76">
        <v>0</v>
      </c>
      <c r="D85" s="76">
        <v>0</v>
      </c>
      <c r="E85" s="76">
        <v>0</v>
      </c>
      <c r="F85" s="76">
        <v>0</v>
      </c>
      <c r="G85" s="76">
        <f>SUM(C85:F85)</f>
        <v>0</v>
      </c>
    </row>
    <row r="86" spans="1:7" s="58" customFormat="1" ht="24.95" customHeight="1" x14ac:dyDescent="0.2">
      <c r="A86" s="245" t="s">
        <v>42</v>
      </c>
      <c r="B86" s="106" t="s">
        <v>43</v>
      </c>
      <c r="C86" s="81">
        <v>0</v>
      </c>
      <c r="D86" s="84">
        <v>0</v>
      </c>
      <c r="E86" s="76">
        <v>0</v>
      </c>
      <c r="F86" s="76">
        <v>0</v>
      </c>
      <c r="G86" s="76">
        <f>SUM(C86:F86)</f>
        <v>0</v>
      </c>
    </row>
    <row r="87" spans="1:7" s="58" customFormat="1" ht="27" customHeight="1" thickBot="1" x14ac:dyDescent="0.3">
      <c r="A87" s="625" t="s">
        <v>159</v>
      </c>
      <c r="B87" s="109" t="s">
        <v>160</v>
      </c>
      <c r="C87" s="83">
        <f>SUM(C88:C92)</f>
        <v>1664.93</v>
      </c>
      <c r="D87" s="83">
        <f>SUM(D88:D92)</f>
        <v>0</v>
      </c>
      <c r="E87" s="83">
        <f>E88+E89+E90+E91+E92</f>
        <v>267871.8</v>
      </c>
      <c r="F87" s="83">
        <f>SUM(F88:F92)</f>
        <v>0</v>
      </c>
      <c r="G87" s="83">
        <f>SUM(G88:G92)</f>
        <v>269536.73</v>
      </c>
    </row>
    <row r="88" spans="1:7" s="58" customFormat="1" ht="24.95" customHeight="1" x14ac:dyDescent="0.2">
      <c r="A88" s="631" t="s">
        <v>281</v>
      </c>
      <c r="B88" s="110" t="s">
        <v>305</v>
      </c>
      <c r="C88" s="76">
        <v>0</v>
      </c>
      <c r="D88" s="84">
        <v>0</v>
      </c>
      <c r="E88" s="664">
        <v>267871.8</v>
      </c>
      <c r="F88" s="76">
        <v>0</v>
      </c>
      <c r="G88" s="76">
        <f>SUM(C88:F88)</f>
        <v>267871.8</v>
      </c>
    </row>
    <row r="89" spans="1:7" s="58" customFormat="1" ht="24.95" customHeight="1" x14ac:dyDescent="0.2">
      <c r="A89" s="245" t="s">
        <v>56</v>
      </c>
      <c r="B89" s="106" t="s">
        <v>57</v>
      </c>
      <c r="C89" s="76">
        <v>1664.93</v>
      </c>
      <c r="D89" s="76">
        <v>0</v>
      </c>
      <c r="E89" s="664">
        <v>0</v>
      </c>
      <c r="F89" s="84">
        <v>0</v>
      </c>
      <c r="G89" s="76">
        <f>SUM(C89:F89)</f>
        <v>1664.93</v>
      </c>
    </row>
    <row r="90" spans="1:7" s="58" customFormat="1" ht="24.95" customHeight="1" x14ac:dyDescent="0.2">
      <c r="A90" s="245" t="s">
        <v>99</v>
      </c>
      <c r="B90" s="106" t="s">
        <v>111</v>
      </c>
      <c r="C90" s="76">
        <v>0</v>
      </c>
      <c r="D90" s="84">
        <v>0</v>
      </c>
      <c r="E90" s="664">
        <v>0</v>
      </c>
      <c r="F90" s="84">
        <v>0</v>
      </c>
      <c r="G90" s="76">
        <f>SUM(C90:F90)</f>
        <v>0</v>
      </c>
    </row>
    <row r="91" spans="1:7" s="58" customFormat="1" ht="24.95" customHeight="1" x14ac:dyDescent="0.2">
      <c r="A91" s="292" t="s">
        <v>303</v>
      </c>
      <c r="B91" s="106" t="s">
        <v>304</v>
      </c>
      <c r="C91" s="76">
        <v>0</v>
      </c>
      <c r="D91" s="76">
        <v>0</v>
      </c>
      <c r="E91" s="76">
        <v>0</v>
      </c>
      <c r="F91" s="84">
        <v>0</v>
      </c>
      <c r="G91" s="76">
        <f>SUM(C91:F91)</f>
        <v>0</v>
      </c>
    </row>
    <row r="92" spans="1:7" s="58" customFormat="1" ht="24.95" customHeight="1" x14ac:dyDescent="0.2">
      <c r="A92" s="245" t="s">
        <v>252</v>
      </c>
      <c r="B92" s="106" t="s">
        <v>253</v>
      </c>
      <c r="C92" s="76">
        <v>0</v>
      </c>
      <c r="D92" s="76">
        <v>0</v>
      </c>
      <c r="E92" s="76">
        <v>0</v>
      </c>
      <c r="F92" s="84">
        <v>0</v>
      </c>
      <c r="G92" s="76">
        <f>SUM(C92:F92)</f>
        <v>0</v>
      </c>
    </row>
    <row r="93" spans="1:7" s="58" customFormat="1" ht="31.5" customHeight="1" thickBot="1" x14ac:dyDescent="0.3">
      <c r="A93" s="625" t="s">
        <v>161</v>
      </c>
      <c r="B93" s="115" t="s">
        <v>162</v>
      </c>
      <c r="C93" s="83">
        <f>C94+C95</f>
        <v>7090</v>
      </c>
      <c r="D93" s="83">
        <f>SUM(D94:D95)</f>
        <v>0</v>
      </c>
      <c r="E93" s="83">
        <f>SUM(E94:E95)</f>
        <v>10937050</v>
      </c>
      <c r="F93" s="83">
        <v>0</v>
      </c>
      <c r="G93" s="83">
        <f>SUM(G94:G95)</f>
        <v>10944140</v>
      </c>
    </row>
    <row r="94" spans="1:7" s="58" customFormat="1" ht="24.95" customHeight="1" x14ac:dyDescent="0.2">
      <c r="A94" s="245" t="s">
        <v>87</v>
      </c>
      <c r="B94" s="107" t="s">
        <v>312</v>
      </c>
      <c r="C94" s="192">
        <v>0</v>
      </c>
      <c r="D94" s="76">
        <v>0</v>
      </c>
      <c r="E94" s="664">
        <v>0</v>
      </c>
      <c r="F94" s="76">
        <v>0</v>
      </c>
      <c r="G94" s="76">
        <f>SUM(C94:F94)</f>
        <v>0</v>
      </c>
    </row>
    <row r="95" spans="1:7" s="58" customFormat="1" ht="24.95" customHeight="1" x14ac:dyDescent="0.2">
      <c r="A95" s="245" t="s">
        <v>75</v>
      </c>
      <c r="B95" s="107" t="s">
        <v>273</v>
      </c>
      <c r="C95" s="192">
        <v>7090</v>
      </c>
      <c r="D95" s="84">
        <v>0</v>
      </c>
      <c r="E95" s="664">
        <v>10937050</v>
      </c>
      <c r="F95" s="84">
        <v>0</v>
      </c>
      <c r="G95" s="76">
        <f>SUM(C95:F95)</f>
        <v>10944140</v>
      </c>
    </row>
    <row r="96" spans="1:7" s="58" customFormat="1" ht="28.5" customHeight="1" thickBot="1" x14ac:dyDescent="0.3">
      <c r="A96" s="625" t="s">
        <v>163</v>
      </c>
      <c r="B96" s="109" t="s">
        <v>164</v>
      </c>
      <c r="C96" s="83">
        <f>C97+C98+C99+C100</f>
        <v>7184.7</v>
      </c>
      <c r="D96" s="83">
        <f>SUM(D97:D100)</f>
        <v>0</v>
      </c>
      <c r="E96" s="83">
        <f>SUM(E97:E100)</f>
        <v>0</v>
      </c>
      <c r="F96" s="83">
        <v>0</v>
      </c>
      <c r="G96" s="83">
        <f>SUM(G97:G100)</f>
        <v>7184.7</v>
      </c>
    </row>
    <row r="97" spans="1:7" s="58" customFormat="1" ht="24.95" customHeight="1" x14ac:dyDescent="0.25">
      <c r="A97" s="292" t="s">
        <v>345</v>
      </c>
      <c r="B97" s="116" t="s">
        <v>348</v>
      </c>
      <c r="C97" s="85">
        <v>0</v>
      </c>
      <c r="D97" s="86">
        <v>0</v>
      </c>
      <c r="E97" s="86">
        <v>0</v>
      </c>
      <c r="F97" s="86">
        <v>0</v>
      </c>
      <c r="G97" s="85">
        <f>C97+D97+E97+F97</f>
        <v>0</v>
      </c>
    </row>
    <row r="98" spans="1:7" s="58" customFormat="1" ht="24.95" customHeight="1" x14ac:dyDescent="0.25">
      <c r="A98" s="245" t="s">
        <v>103</v>
      </c>
      <c r="B98" s="106" t="s">
        <v>264</v>
      </c>
      <c r="C98" s="76">
        <v>0</v>
      </c>
      <c r="D98" s="84">
        <v>0</v>
      </c>
      <c r="E98" s="85">
        <v>0</v>
      </c>
      <c r="F98" s="80">
        <v>0</v>
      </c>
      <c r="G98" s="87">
        <f>SUM(C98:F98)</f>
        <v>0</v>
      </c>
    </row>
    <row r="99" spans="1:7" s="58" customFormat="1" ht="24.95" customHeight="1" x14ac:dyDescent="0.2">
      <c r="A99" s="245" t="s">
        <v>83</v>
      </c>
      <c r="B99" s="106" t="s">
        <v>93</v>
      </c>
      <c r="C99" s="76">
        <v>0</v>
      </c>
      <c r="D99" s="84">
        <v>0</v>
      </c>
      <c r="E99" s="85">
        <v>0</v>
      </c>
      <c r="F99" s="76">
        <v>0</v>
      </c>
      <c r="G99" s="76">
        <f>SUM(C99:F99)</f>
        <v>0</v>
      </c>
    </row>
    <row r="100" spans="1:7" s="58" customFormat="1" ht="24.95" customHeight="1" x14ac:dyDescent="0.2">
      <c r="A100" s="245" t="s">
        <v>58</v>
      </c>
      <c r="B100" s="106" t="s">
        <v>59</v>
      </c>
      <c r="C100" s="76">
        <v>7184.7</v>
      </c>
      <c r="D100" s="72">
        <v>0</v>
      </c>
      <c r="E100" s="664">
        <v>0</v>
      </c>
      <c r="F100" s="76">
        <v>0</v>
      </c>
      <c r="G100" s="76">
        <f>SUM(C100:F100)</f>
        <v>7184.7</v>
      </c>
    </row>
    <row r="101" spans="1:7" s="58" customFormat="1" ht="37.5" customHeight="1" thickBot="1" x14ac:dyDescent="0.3">
      <c r="A101" s="625" t="s">
        <v>166</v>
      </c>
      <c r="B101" s="109" t="s">
        <v>165</v>
      </c>
      <c r="C101" s="83">
        <f>SUM(C102:C104)</f>
        <v>12209.15</v>
      </c>
      <c r="D101" s="83">
        <v>0</v>
      </c>
      <c r="E101" s="83">
        <f>E102+E103+E104+E105</f>
        <v>1239</v>
      </c>
      <c r="F101" s="83">
        <f>SUM(F102:F104)</f>
        <v>0</v>
      </c>
      <c r="G101" s="83">
        <f>SUM(G102:G105)</f>
        <v>13448.15</v>
      </c>
    </row>
    <row r="102" spans="1:7" s="58" customFormat="1" ht="26.25" customHeight="1" x14ac:dyDescent="0.2">
      <c r="A102" s="631" t="s">
        <v>101</v>
      </c>
      <c r="B102" s="107" t="s">
        <v>127</v>
      </c>
      <c r="C102" s="76">
        <v>0</v>
      </c>
      <c r="D102" s="84">
        <v>0</v>
      </c>
      <c r="E102" s="76">
        <v>0</v>
      </c>
      <c r="F102" s="76">
        <v>0</v>
      </c>
      <c r="G102" s="76">
        <f>SUM(C102:F102)</f>
        <v>0</v>
      </c>
    </row>
    <row r="103" spans="1:7" s="58" customFormat="1" ht="24.95" customHeight="1" x14ac:dyDescent="0.2">
      <c r="A103" s="488" t="s">
        <v>260</v>
      </c>
      <c r="B103" s="107" t="s">
        <v>274</v>
      </c>
      <c r="C103" s="76">
        <v>0</v>
      </c>
      <c r="D103" s="76">
        <v>0</v>
      </c>
      <c r="E103" s="76">
        <v>0</v>
      </c>
      <c r="F103" s="76">
        <v>0</v>
      </c>
      <c r="G103" s="76">
        <f>SUM(C103:F103)</f>
        <v>0</v>
      </c>
    </row>
    <row r="104" spans="1:7" s="58" customFormat="1" ht="24.95" customHeight="1" x14ac:dyDescent="0.2">
      <c r="A104" s="245" t="s">
        <v>70</v>
      </c>
      <c r="B104" s="107" t="s">
        <v>88</v>
      </c>
      <c r="C104" s="76">
        <v>12209.15</v>
      </c>
      <c r="D104" s="72">
        <v>0</v>
      </c>
      <c r="E104" s="76">
        <v>1239</v>
      </c>
      <c r="F104" s="76">
        <v>0</v>
      </c>
      <c r="G104" s="76">
        <f>SUM(C104:F104)</f>
        <v>13448.15</v>
      </c>
    </row>
    <row r="105" spans="1:7" s="58" customFormat="1" ht="24.95" customHeight="1" x14ac:dyDescent="0.2">
      <c r="A105" s="245" t="s">
        <v>419</v>
      </c>
      <c r="B105" s="107" t="s">
        <v>423</v>
      </c>
      <c r="C105" s="87">
        <v>0</v>
      </c>
      <c r="D105" s="147">
        <v>0</v>
      </c>
      <c r="E105" s="664">
        <v>0</v>
      </c>
      <c r="F105" s="87">
        <v>0</v>
      </c>
      <c r="G105" s="87">
        <f>SUM(C105:F105)</f>
        <v>0</v>
      </c>
    </row>
    <row r="106" spans="1:7" s="58" customFormat="1" ht="36.75" customHeight="1" thickBot="1" x14ac:dyDescent="0.3">
      <c r="A106" s="625" t="s">
        <v>167</v>
      </c>
      <c r="B106" s="109" t="s">
        <v>168</v>
      </c>
      <c r="C106" s="83">
        <f>SUM(C107:C108)</f>
        <v>22407.690000000002</v>
      </c>
      <c r="D106" s="83">
        <v>0</v>
      </c>
      <c r="E106" s="83">
        <f>E107+E108</f>
        <v>0</v>
      </c>
      <c r="F106" s="83">
        <f>SUM(F107:F108)</f>
        <v>0</v>
      </c>
      <c r="G106" s="83">
        <f>SUM(G107:G108)</f>
        <v>22407.690000000002</v>
      </c>
    </row>
    <row r="107" spans="1:7" s="58" customFormat="1" ht="24.95" customHeight="1" x14ac:dyDescent="0.2">
      <c r="A107" s="245" t="s">
        <v>54</v>
      </c>
      <c r="B107" s="106" t="s">
        <v>22</v>
      </c>
      <c r="C107" s="639">
        <v>12922.19</v>
      </c>
      <c r="D107" s="84">
        <v>0</v>
      </c>
      <c r="E107" s="664">
        <v>0</v>
      </c>
      <c r="F107" s="84">
        <v>0</v>
      </c>
      <c r="G107" s="76">
        <f>SUM(C107:F107)</f>
        <v>12922.19</v>
      </c>
    </row>
    <row r="108" spans="1:7" s="58" customFormat="1" ht="24.95" customHeight="1" x14ac:dyDescent="0.2">
      <c r="A108" s="245" t="s">
        <v>77</v>
      </c>
      <c r="B108" s="106" t="s">
        <v>112</v>
      </c>
      <c r="C108" s="192">
        <v>9485.5</v>
      </c>
      <c r="D108" s="76">
        <v>0</v>
      </c>
      <c r="E108" s="664">
        <v>0</v>
      </c>
      <c r="F108" s="84">
        <v>0</v>
      </c>
      <c r="G108" s="76">
        <f>SUM(C108:F108)</f>
        <v>9485.5</v>
      </c>
    </row>
    <row r="109" spans="1:7" s="58" customFormat="1" ht="40.5" customHeight="1" thickBot="1" x14ac:dyDescent="0.3">
      <c r="A109" s="625" t="s">
        <v>169</v>
      </c>
      <c r="B109" s="109" t="s">
        <v>170</v>
      </c>
      <c r="C109" s="83">
        <f>+C110</f>
        <v>0</v>
      </c>
      <c r="D109" s="83">
        <v>0</v>
      </c>
      <c r="E109" s="83">
        <v>0</v>
      </c>
      <c r="F109" s="83">
        <v>0</v>
      </c>
      <c r="G109" s="83">
        <v>0</v>
      </c>
    </row>
    <row r="110" spans="1:7" s="58" customFormat="1" ht="36" customHeight="1" thickBot="1" x14ac:dyDescent="0.3">
      <c r="A110" s="292" t="s">
        <v>342</v>
      </c>
      <c r="B110" s="117" t="s">
        <v>343</v>
      </c>
      <c r="C110" s="83">
        <v>0</v>
      </c>
      <c r="D110" s="83">
        <v>0</v>
      </c>
      <c r="E110" s="83">
        <v>0</v>
      </c>
      <c r="F110" s="83"/>
      <c r="G110" s="95"/>
    </row>
    <row r="111" spans="1:7" s="58" customFormat="1" ht="30" customHeight="1" thickBot="1" x14ac:dyDescent="0.3">
      <c r="A111" s="625" t="s">
        <v>171</v>
      </c>
      <c r="B111" s="115" t="s">
        <v>172</v>
      </c>
      <c r="C111" s="83">
        <f>SUM(C112:C119)</f>
        <v>76691.56</v>
      </c>
      <c r="D111" s="83">
        <v>0</v>
      </c>
      <c r="E111" s="83">
        <f>SUM(E112:E119)</f>
        <v>252696.32000000001</v>
      </c>
      <c r="F111" s="83">
        <f>SUM(F114:F119)</f>
        <v>0</v>
      </c>
      <c r="G111" s="83">
        <f>SUM(G112:G119)</f>
        <v>329387.87999999995</v>
      </c>
    </row>
    <row r="112" spans="1:7" s="58" customFormat="1" ht="24.95" customHeight="1" x14ac:dyDescent="0.25">
      <c r="A112" s="245" t="s">
        <v>60</v>
      </c>
      <c r="B112" s="106" t="str">
        <f>[1]Hoja1!$C$322</f>
        <v xml:space="preserve"> Material para limpieza </v>
      </c>
      <c r="C112" s="90">
        <v>13091.68</v>
      </c>
      <c r="D112" s="80">
        <v>0</v>
      </c>
      <c r="E112" s="664">
        <v>132677.17000000001</v>
      </c>
      <c r="F112" s="80">
        <v>0</v>
      </c>
      <c r="G112" s="76">
        <f>SUM(C112:F112)</f>
        <v>145768.85</v>
      </c>
    </row>
    <row r="113" spans="1:7" s="58" customFormat="1" ht="36" customHeight="1" x14ac:dyDescent="0.25">
      <c r="A113" s="245" t="s">
        <v>84</v>
      </c>
      <c r="B113" s="107" t="str">
        <f>[1]Hoja1!$C$324</f>
        <v xml:space="preserve"> Útiles de escritorio, oficina, informática y de enseñanza </v>
      </c>
      <c r="C113" s="90">
        <v>2190.79</v>
      </c>
      <c r="D113" s="87">
        <v>0</v>
      </c>
      <c r="E113" s="664">
        <v>0</v>
      </c>
      <c r="F113" s="80">
        <v>0</v>
      </c>
      <c r="G113" s="76">
        <f>SUM(C113:F113)</f>
        <v>2190.79</v>
      </c>
    </row>
    <row r="114" spans="1:7" s="58" customFormat="1" ht="24.95" customHeight="1" x14ac:dyDescent="0.25">
      <c r="A114" s="245" t="s">
        <v>261</v>
      </c>
      <c r="B114" s="106" t="s">
        <v>269</v>
      </c>
      <c r="C114" s="90">
        <v>1080</v>
      </c>
      <c r="D114" s="84">
        <v>0</v>
      </c>
      <c r="E114" s="664">
        <v>0</v>
      </c>
      <c r="F114" s="80">
        <v>0</v>
      </c>
      <c r="G114" s="76">
        <f>SUM(C114:F114)</f>
        <v>1080</v>
      </c>
    </row>
    <row r="115" spans="1:7" s="58" customFormat="1" ht="24.95" customHeight="1" x14ac:dyDescent="0.25">
      <c r="A115" s="488" t="s">
        <v>262</v>
      </c>
      <c r="B115" s="106" t="s">
        <v>265</v>
      </c>
      <c r="C115" s="192">
        <v>7800.7799999999988</v>
      </c>
      <c r="D115" s="76">
        <v>0</v>
      </c>
      <c r="E115" s="664">
        <v>78018.23</v>
      </c>
      <c r="F115" s="80">
        <v>0</v>
      </c>
      <c r="G115" s="76">
        <f>SUM(C115:F115)</f>
        <v>85819.01</v>
      </c>
    </row>
    <row r="116" spans="1:7" s="58" customFormat="1" ht="24.95" customHeight="1" x14ac:dyDescent="0.25">
      <c r="A116" s="245" t="s">
        <v>71</v>
      </c>
      <c r="B116" s="106" t="s">
        <v>89</v>
      </c>
      <c r="C116" s="192">
        <v>12564.74</v>
      </c>
      <c r="D116" s="76">
        <v>0</v>
      </c>
      <c r="E116" s="664">
        <v>0</v>
      </c>
      <c r="F116" s="80">
        <v>0</v>
      </c>
      <c r="G116" s="76">
        <f>SUM(C116:F116)</f>
        <v>12564.74</v>
      </c>
    </row>
    <row r="117" spans="1:7" s="58" customFormat="1" ht="24.95" customHeight="1" x14ac:dyDescent="0.25">
      <c r="A117" s="488" t="s">
        <v>320</v>
      </c>
      <c r="B117" s="106" t="s">
        <v>321</v>
      </c>
      <c r="C117" s="90">
        <v>0</v>
      </c>
      <c r="D117" s="76">
        <v>0</v>
      </c>
      <c r="E117" s="664">
        <v>42000.92</v>
      </c>
      <c r="F117" s="80">
        <v>0</v>
      </c>
      <c r="G117" s="76">
        <f t="shared" ref="G117:G119" si="7">SUM(C117:F117)</f>
        <v>42000.92</v>
      </c>
    </row>
    <row r="118" spans="1:7" s="58" customFormat="1" ht="24.95" customHeight="1" x14ac:dyDescent="0.25">
      <c r="A118" s="245" t="s">
        <v>52</v>
      </c>
      <c r="B118" s="106" t="s">
        <v>53</v>
      </c>
      <c r="C118" s="90">
        <v>31389.219999999998</v>
      </c>
      <c r="D118" s="84">
        <v>0</v>
      </c>
      <c r="E118" s="664">
        <v>0</v>
      </c>
      <c r="F118" s="80">
        <v>0</v>
      </c>
      <c r="G118" s="76">
        <f t="shared" si="7"/>
        <v>31389.219999999998</v>
      </c>
    </row>
    <row r="119" spans="1:7" s="58" customFormat="1" ht="38.25" customHeight="1" x14ac:dyDescent="0.25">
      <c r="A119" s="245" t="s">
        <v>61</v>
      </c>
      <c r="B119" s="107" t="s">
        <v>62</v>
      </c>
      <c r="C119" s="90">
        <v>8574.35</v>
      </c>
      <c r="D119" s="76">
        <v>0</v>
      </c>
      <c r="E119" s="664">
        <v>0</v>
      </c>
      <c r="F119" s="80">
        <v>0</v>
      </c>
      <c r="G119" s="76">
        <f t="shared" si="7"/>
        <v>8574.35</v>
      </c>
    </row>
    <row r="120" spans="1:7" s="58" customFormat="1" ht="27.75" customHeight="1" thickBot="1" x14ac:dyDescent="0.3">
      <c r="A120" s="640" t="s">
        <v>173</v>
      </c>
      <c r="B120" s="114" t="s">
        <v>174</v>
      </c>
      <c r="C120" s="93">
        <f>C121+C123+C125+C126+C127+C128+C130+C131</f>
        <v>-114729.89</v>
      </c>
      <c r="D120" s="88">
        <f>D121+D123+D125+D126+D127+D128+D130+D131</f>
        <v>-2365.46</v>
      </c>
      <c r="E120" s="88">
        <f>+E121</f>
        <v>0</v>
      </c>
      <c r="F120" s="88">
        <f>+F121</f>
        <v>0</v>
      </c>
      <c r="G120" s="88">
        <f>SUM(C120:F120)</f>
        <v>-117095.35</v>
      </c>
    </row>
    <row r="121" spans="1:7" s="58" customFormat="1" ht="37.5" customHeight="1" thickBot="1" x14ac:dyDescent="0.3">
      <c r="A121" s="245" t="s">
        <v>175</v>
      </c>
      <c r="B121" s="118" t="s">
        <v>411</v>
      </c>
      <c r="C121" s="94">
        <f>C122</f>
        <v>-112129.89</v>
      </c>
      <c r="D121" s="95">
        <f>D122</f>
        <v>-1715.46</v>
      </c>
      <c r="E121" s="95">
        <f>+E122+E128+E131</f>
        <v>0</v>
      </c>
      <c r="F121" s="95">
        <f>+F122+F131</f>
        <v>0</v>
      </c>
      <c r="G121" s="95">
        <f>C121+D121+E121</f>
        <v>-113845.35</v>
      </c>
    </row>
    <row r="122" spans="1:7" s="58" customFormat="1" ht="33.75" customHeight="1" x14ac:dyDescent="0.2">
      <c r="A122" s="292" t="s">
        <v>294</v>
      </c>
      <c r="B122" s="107" t="s">
        <v>302</v>
      </c>
      <c r="C122" s="76">
        <v>-112129.89</v>
      </c>
      <c r="D122" s="84">
        <v>-1715.46</v>
      </c>
      <c r="E122" s="76">
        <v>0</v>
      </c>
      <c r="F122" s="76">
        <v>0</v>
      </c>
      <c r="G122" s="82">
        <f>+C122+D122+E122+F122</f>
        <v>-113845.35</v>
      </c>
    </row>
    <row r="123" spans="1:7" s="58" customFormat="1" ht="34.5" customHeight="1" x14ac:dyDescent="0.25">
      <c r="A123" s="625" t="s">
        <v>176</v>
      </c>
      <c r="B123" s="119" t="s">
        <v>297</v>
      </c>
      <c r="C123" s="244">
        <f>C124</f>
        <v>0</v>
      </c>
      <c r="D123" s="240">
        <f>D124</f>
        <v>0</v>
      </c>
      <c r="E123" s="76">
        <f>E124</f>
        <v>0</v>
      </c>
      <c r="F123" s="76">
        <f>F124</f>
        <v>0</v>
      </c>
      <c r="G123" s="82">
        <f>D123+E123+F123</f>
        <v>0</v>
      </c>
    </row>
    <row r="124" spans="1:7" s="58" customFormat="1" ht="34.5" customHeight="1" x14ac:dyDescent="0.2">
      <c r="A124" s="245" t="s">
        <v>465</v>
      </c>
      <c r="B124" s="107" t="s">
        <v>297</v>
      </c>
      <c r="C124" s="84">
        <v>0</v>
      </c>
      <c r="D124" s="84">
        <v>0</v>
      </c>
      <c r="E124" s="76">
        <v>0</v>
      </c>
      <c r="F124" s="76">
        <v>0</v>
      </c>
      <c r="G124" s="82">
        <f>D124+E124+F124</f>
        <v>0</v>
      </c>
    </row>
    <row r="125" spans="1:7" s="58" customFormat="1" ht="33.75" customHeight="1" x14ac:dyDescent="0.25">
      <c r="A125" s="625" t="s">
        <v>177</v>
      </c>
      <c r="B125" s="107" t="s">
        <v>298</v>
      </c>
      <c r="C125" s="81">
        <v>0</v>
      </c>
      <c r="D125" s="84">
        <v>0</v>
      </c>
      <c r="E125" s="76">
        <v>0</v>
      </c>
      <c r="F125" s="76">
        <v>0</v>
      </c>
      <c r="G125" s="82">
        <f t="shared" ref="G125:G136" si="8">+C125+D125+E125+F125</f>
        <v>0</v>
      </c>
    </row>
    <row r="126" spans="1:7" s="58" customFormat="1" ht="33.75" customHeight="1" x14ac:dyDescent="0.25">
      <c r="A126" s="625" t="s">
        <v>178</v>
      </c>
      <c r="B126" s="107" t="s">
        <v>299</v>
      </c>
      <c r="C126" s="81">
        <v>0</v>
      </c>
      <c r="D126" s="84">
        <v>0</v>
      </c>
      <c r="E126" s="76">
        <v>0</v>
      </c>
      <c r="F126" s="76">
        <v>0</v>
      </c>
      <c r="G126" s="82">
        <f>+C126+D126+E126+F126</f>
        <v>0</v>
      </c>
    </row>
    <row r="127" spans="1:7" s="58" customFormat="1" ht="33.75" customHeight="1" x14ac:dyDescent="0.25">
      <c r="A127" s="625" t="s">
        <v>179</v>
      </c>
      <c r="B127" s="107" t="s">
        <v>300</v>
      </c>
      <c r="C127" s="81">
        <v>0</v>
      </c>
      <c r="D127" s="84">
        <v>0</v>
      </c>
      <c r="E127" s="76">
        <v>0</v>
      </c>
      <c r="F127" s="76">
        <v>0</v>
      </c>
      <c r="G127" s="82">
        <f t="shared" si="8"/>
        <v>0</v>
      </c>
    </row>
    <row r="128" spans="1:7" s="58" customFormat="1" ht="27" customHeight="1" x14ac:dyDescent="0.25">
      <c r="A128" s="641" t="s">
        <v>349</v>
      </c>
      <c r="B128" s="119" t="s">
        <v>350</v>
      </c>
      <c r="C128" s="81">
        <f>C129</f>
        <v>0</v>
      </c>
      <c r="D128" s="76">
        <f>D129</f>
        <v>0</v>
      </c>
      <c r="E128" s="76">
        <f>E129</f>
        <v>0</v>
      </c>
      <c r="F128" s="76">
        <f>F129</f>
        <v>0</v>
      </c>
      <c r="G128" s="82">
        <f>C128+D128+E128+F128</f>
        <v>0</v>
      </c>
    </row>
    <row r="129" spans="1:8" s="58" customFormat="1" ht="25.5" customHeight="1" x14ac:dyDescent="0.2">
      <c r="A129" s="642" t="s">
        <v>351</v>
      </c>
      <c r="B129" s="120" t="s">
        <v>352</v>
      </c>
      <c r="C129" s="81">
        <v>0</v>
      </c>
      <c r="D129" s="84">
        <v>0</v>
      </c>
      <c r="E129" s="76">
        <v>0</v>
      </c>
      <c r="F129" s="76">
        <v>0</v>
      </c>
      <c r="G129" s="82">
        <v>0</v>
      </c>
    </row>
    <row r="130" spans="1:8" s="632" customFormat="1" ht="33.75" customHeight="1" x14ac:dyDescent="0.25">
      <c r="A130" s="625" t="s">
        <v>180</v>
      </c>
      <c r="B130" s="107" t="s">
        <v>301</v>
      </c>
      <c r="C130" s="81">
        <v>0</v>
      </c>
      <c r="D130" s="84">
        <v>0</v>
      </c>
      <c r="E130" s="76">
        <v>0</v>
      </c>
      <c r="F130" s="76">
        <v>0</v>
      </c>
      <c r="G130" s="82">
        <f t="shared" si="8"/>
        <v>0</v>
      </c>
    </row>
    <row r="131" spans="1:8" s="58" customFormat="1" ht="43.5" customHeight="1" thickBot="1" x14ac:dyDescent="0.3">
      <c r="A131" s="625" t="s">
        <v>256</v>
      </c>
      <c r="B131" s="119" t="s">
        <v>245</v>
      </c>
      <c r="C131" s="96">
        <f>C132</f>
        <v>-2600</v>
      </c>
      <c r="D131" s="149">
        <f>D132</f>
        <v>-650</v>
      </c>
      <c r="E131" s="83">
        <f>E132</f>
        <v>0</v>
      </c>
      <c r="F131" s="91">
        <v>0</v>
      </c>
      <c r="G131" s="83">
        <f>SUM(C131:F131)</f>
        <v>-3250</v>
      </c>
    </row>
    <row r="132" spans="1:8" s="58" customFormat="1" ht="33.75" customHeight="1" x14ac:dyDescent="0.2">
      <c r="A132" s="245" t="s">
        <v>254</v>
      </c>
      <c r="B132" s="107" t="s">
        <v>255</v>
      </c>
      <c r="C132" s="76">
        <v>-2600</v>
      </c>
      <c r="D132" s="76">
        <v>-650</v>
      </c>
      <c r="E132" s="82">
        <v>0</v>
      </c>
      <c r="F132" s="82">
        <v>0</v>
      </c>
      <c r="G132" s="82">
        <f>SUM(C132:F132)</f>
        <v>-3250</v>
      </c>
    </row>
    <row r="133" spans="1:8" s="58" customFormat="1" ht="25.5" customHeight="1" thickBot="1" x14ac:dyDescent="0.3">
      <c r="A133" s="640" t="s">
        <v>181</v>
      </c>
      <c r="B133" s="114" t="s">
        <v>189</v>
      </c>
      <c r="C133" s="93">
        <f>C134</f>
        <v>0</v>
      </c>
      <c r="D133" s="88">
        <f>SUM(D134:D141)</f>
        <v>0</v>
      </c>
      <c r="E133" s="88">
        <f>SUM(E134:E141)</f>
        <v>0</v>
      </c>
      <c r="F133" s="88">
        <f>SUM(F134:F141)</f>
        <v>0</v>
      </c>
      <c r="G133" s="88">
        <f>G134+G136+G137+G138+G139+G140+G141</f>
        <v>0</v>
      </c>
    </row>
    <row r="134" spans="1:8" s="58" customFormat="1" ht="36" customHeight="1" x14ac:dyDescent="0.25">
      <c r="A134" s="625" t="s">
        <v>182</v>
      </c>
      <c r="B134" s="107" t="s">
        <v>412</v>
      </c>
      <c r="C134" s="81">
        <v>0</v>
      </c>
      <c r="D134" s="76">
        <v>0</v>
      </c>
      <c r="E134" s="76">
        <v>0</v>
      </c>
      <c r="F134" s="76">
        <v>0</v>
      </c>
      <c r="G134" s="82">
        <f t="shared" si="8"/>
        <v>0</v>
      </c>
    </row>
    <row r="135" spans="1:8" s="58" customFormat="1" ht="36" customHeight="1" x14ac:dyDescent="0.2">
      <c r="A135" s="488" t="s">
        <v>424</v>
      </c>
      <c r="B135" s="107" t="s">
        <v>289</v>
      </c>
      <c r="C135" s="76">
        <v>0</v>
      </c>
      <c r="D135" s="76">
        <v>0</v>
      </c>
      <c r="E135" s="76">
        <v>0</v>
      </c>
      <c r="F135" s="76">
        <v>0</v>
      </c>
      <c r="G135" s="82">
        <f>+C135+D135+E135+F135</f>
        <v>0</v>
      </c>
    </row>
    <row r="136" spans="1:8" s="58" customFormat="1" ht="36" customHeight="1" x14ac:dyDescent="0.2">
      <c r="A136" s="245" t="s">
        <v>183</v>
      </c>
      <c r="B136" s="107" t="s">
        <v>413</v>
      </c>
      <c r="C136" s="81">
        <v>0</v>
      </c>
      <c r="D136" s="76">
        <v>0</v>
      </c>
      <c r="E136" s="76">
        <v>0</v>
      </c>
      <c r="F136" s="76">
        <v>0</v>
      </c>
      <c r="G136" s="82">
        <f t="shared" si="8"/>
        <v>0</v>
      </c>
    </row>
    <row r="137" spans="1:8" s="58" customFormat="1" ht="36" customHeight="1" x14ac:dyDescent="0.2">
      <c r="A137" s="245" t="s">
        <v>184</v>
      </c>
      <c r="B137" s="107" t="s">
        <v>414</v>
      </c>
      <c r="C137" s="81">
        <v>0</v>
      </c>
      <c r="D137" s="76">
        <v>0</v>
      </c>
      <c r="E137" s="76">
        <v>0</v>
      </c>
      <c r="F137" s="76">
        <v>0</v>
      </c>
      <c r="G137" s="76">
        <v>0</v>
      </c>
    </row>
    <row r="138" spans="1:8" s="58" customFormat="1" ht="36" customHeight="1" x14ac:dyDescent="0.2">
      <c r="A138" s="245" t="s">
        <v>185</v>
      </c>
      <c r="B138" s="107" t="s">
        <v>415</v>
      </c>
      <c r="C138" s="81">
        <v>0</v>
      </c>
      <c r="D138" s="76">
        <v>0</v>
      </c>
      <c r="E138" s="76">
        <v>0</v>
      </c>
      <c r="F138" s="76">
        <v>0</v>
      </c>
      <c r="G138" s="76">
        <v>0</v>
      </c>
    </row>
    <row r="139" spans="1:8" s="58" customFormat="1" ht="36" customHeight="1" x14ac:dyDescent="0.2">
      <c r="A139" s="245" t="s">
        <v>186</v>
      </c>
      <c r="B139" s="107" t="s">
        <v>416</v>
      </c>
      <c r="C139" s="81">
        <v>0</v>
      </c>
      <c r="D139" s="76">
        <v>0</v>
      </c>
      <c r="E139" s="76">
        <v>0</v>
      </c>
      <c r="F139" s="76">
        <v>0</v>
      </c>
      <c r="G139" s="76">
        <v>0</v>
      </c>
    </row>
    <row r="140" spans="1:8" s="58" customFormat="1" ht="36" customHeight="1" x14ac:dyDescent="0.2">
      <c r="A140" s="245" t="s">
        <v>187</v>
      </c>
      <c r="B140" s="107" t="s">
        <v>417</v>
      </c>
      <c r="C140" s="81">
        <v>0</v>
      </c>
      <c r="D140" s="76">
        <v>0</v>
      </c>
      <c r="E140" s="76">
        <v>0</v>
      </c>
      <c r="F140" s="76">
        <v>0</v>
      </c>
      <c r="G140" s="76">
        <v>0</v>
      </c>
    </row>
    <row r="141" spans="1:8" s="58" customFormat="1" ht="36" customHeight="1" x14ac:dyDescent="0.2">
      <c r="A141" s="245" t="s">
        <v>188</v>
      </c>
      <c r="B141" s="107" t="s">
        <v>418</v>
      </c>
      <c r="C141" s="81">
        <v>0</v>
      </c>
      <c r="D141" s="76">
        <v>0</v>
      </c>
      <c r="E141" s="76">
        <v>0</v>
      </c>
      <c r="F141" s="76">
        <v>0</v>
      </c>
      <c r="G141" s="76">
        <v>0</v>
      </c>
    </row>
    <row r="142" spans="1:8" s="58" customFormat="1" ht="34.5" customHeight="1" thickBot="1" x14ac:dyDescent="0.3">
      <c r="A142" s="640" t="s">
        <v>190</v>
      </c>
      <c r="B142" s="121" t="s">
        <v>97</v>
      </c>
      <c r="C142" s="97">
        <f>C143+C149+C153+C157+C160+C168+C170+C173+C175</f>
        <v>9675</v>
      </c>
      <c r="D142" s="88">
        <v>0</v>
      </c>
      <c r="E142" s="88">
        <f>E143+E149+E153+E157+E160+E168</f>
        <v>408889.99</v>
      </c>
      <c r="F142" s="671">
        <v>0</v>
      </c>
      <c r="G142" s="88">
        <f>SUM(C142:F142)</f>
        <v>418564.99</v>
      </c>
    </row>
    <row r="143" spans="1:8" s="58" customFormat="1" ht="33" customHeight="1" x14ac:dyDescent="0.25">
      <c r="A143" s="625" t="s">
        <v>192</v>
      </c>
      <c r="B143" s="115" t="s">
        <v>191</v>
      </c>
      <c r="C143" s="98">
        <f>C144+C145+C146+C147+C148</f>
        <v>8000</v>
      </c>
      <c r="D143" s="98">
        <f>D144+D145+D146+D147+D148</f>
        <v>0</v>
      </c>
      <c r="E143" s="98">
        <f>E144+E145+E146+E147+E148</f>
        <v>298889.99</v>
      </c>
      <c r="F143" s="82">
        <v>0</v>
      </c>
      <c r="G143" s="675">
        <f>SUM(G144:G148)</f>
        <v>306889.99</v>
      </c>
      <c r="H143" s="45"/>
    </row>
    <row r="144" spans="1:8" s="58" customFormat="1" ht="24.95" customHeight="1" x14ac:dyDescent="0.25">
      <c r="A144" s="245" t="s">
        <v>105</v>
      </c>
      <c r="B144" s="107" t="s">
        <v>113</v>
      </c>
      <c r="C144" s="98">
        <v>0</v>
      </c>
      <c r="D144" s="98">
        <v>0</v>
      </c>
      <c r="E144" s="98">
        <v>0</v>
      </c>
      <c r="F144" s="76">
        <v>0</v>
      </c>
      <c r="G144" s="76">
        <f>SUM(C144:F144)</f>
        <v>0</v>
      </c>
    </row>
    <row r="145" spans="1:7" s="58" customFormat="1" ht="24.95" customHeight="1" x14ac:dyDescent="0.25">
      <c r="A145" s="245" t="s">
        <v>295</v>
      </c>
      <c r="B145" s="107" t="s">
        <v>296</v>
      </c>
      <c r="C145" s="98">
        <v>0</v>
      </c>
      <c r="D145" s="98">
        <v>0</v>
      </c>
      <c r="E145" s="98">
        <v>0</v>
      </c>
      <c r="F145" s="76">
        <v>0</v>
      </c>
      <c r="G145" s="76">
        <f>SUM(C145:F145)</f>
        <v>0</v>
      </c>
    </row>
    <row r="146" spans="1:7" s="58" customFormat="1" ht="35.25" customHeight="1" x14ac:dyDescent="0.25">
      <c r="A146" s="488" t="s">
        <v>114</v>
      </c>
      <c r="B146" s="107" t="s">
        <v>315</v>
      </c>
      <c r="C146" s="98">
        <v>0</v>
      </c>
      <c r="D146" s="98">
        <v>0</v>
      </c>
      <c r="E146" s="664">
        <v>298889.99</v>
      </c>
      <c r="F146" s="76">
        <v>0</v>
      </c>
      <c r="G146" s="76">
        <f>SUM(C146:F146)</f>
        <v>298889.99</v>
      </c>
    </row>
    <row r="147" spans="1:7" s="58" customFormat="1" ht="24.95" customHeight="1" x14ac:dyDescent="0.25">
      <c r="A147" s="488" t="s">
        <v>263</v>
      </c>
      <c r="B147" s="107" t="s">
        <v>266</v>
      </c>
      <c r="C147" s="98">
        <v>0</v>
      </c>
      <c r="D147" s="98">
        <v>0</v>
      </c>
      <c r="E147" s="98">
        <v>0</v>
      </c>
      <c r="F147" s="98">
        <f>SUM(F149:F153)</f>
        <v>0</v>
      </c>
      <c r="G147" s="76">
        <f>SUM(C147:F147)</f>
        <v>0</v>
      </c>
    </row>
    <row r="148" spans="1:7" s="58" customFormat="1" ht="36" customHeight="1" x14ac:dyDescent="0.25">
      <c r="A148" s="488" t="s">
        <v>386</v>
      </c>
      <c r="B148" s="107" t="s">
        <v>387</v>
      </c>
      <c r="C148" s="255">
        <v>8000</v>
      </c>
      <c r="D148" s="98">
        <v>0</v>
      </c>
      <c r="E148" s="98">
        <v>0</v>
      </c>
      <c r="F148" s="98">
        <f>SUM(F150:F154)</f>
        <v>0</v>
      </c>
      <c r="G148" s="76">
        <f>SUM(C148:F148)</f>
        <v>8000</v>
      </c>
    </row>
    <row r="149" spans="1:7" s="632" customFormat="1" ht="37.5" customHeight="1" x14ac:dyDescent="0.25">
      <c r="A149" s="625" t="s">
        <v>193</v>
      </c>
      <c r="B149" s="109" t="s">
        <v>194</v>
      </c>
      <c r="C149" s="86">
        <f>SUM(C150:C151)</f>
        <v>0</v>
      </c>
      <c r="D149" s="86">
        <f>SUM(D151:D157)</f>
        <v>0</v>
      </c>
      <c r="E149" s="98">
        <f>E150+E151+E152</f>
        <v>0</v>
      </c>
      <c r="F149" s="86">
        <f>SUM(F151:F154)</f>
        <v>0</v>
      </c>
      <c r="G149" s="89"/>
    </row>
    <row r="150" spans="1:7" s="632" customFormat="1" ht="22.5" customHeight="1" x14ac:dyDescent="0.25">
      <c r="A150" s="292" t="s">
        <v>406</v>
      </c>
      <c r="B150" s="116" t="s">
        <v>380</v>
      </c>
      <c r="C150" s="89">
        <v>0</v>
      </c>
      <c r="D150" s="89">
        <v>0</v>
      </c>
      <c r="E150" s="89">
        <v>0</v>
      </c>
      <c r="F150" s="89">
        <v>0</v>
      </c>
      <c r="G150" s="89">
        <v>0</v>
      </c>
    </row>
    <row r="151" spans="1:7" s="632" customFormat="1" ht="24" customHeight="1" x14ac:dyDescent="0.25">
      <c r="A151" s="292" t="s">
        <v>407</v>
      </c>
      <c r="B151" s="116" t="s">
        <v>357</v>
      </c>
      <c r="C151" s="89">
        <f>SUM(C153:C158)</f>
        <v>0</v>
      </c>
      <c r="D151" s="89">
        <v>0</v>
      </c>
      <c r="E151" s="76">
        <v>0</v>
      </c>
      <c r="F151" s="89">
        <f>SUM(F153:F157)</f>
        <v>0</v>
      </c>
      <c r="G151" s="76">
        <f>SUM(C151:F151)</f>
        <v>0</v>
      </c>
    </row>
    <row r="152" spans="1:7" s="632" customFormat="1" ht="21" customHeight="1" x14ac:dyDescent="0.25">
      <c r="A152" s="292" t="s">
        <v>388</v>
      </c>
      <c r="B152" s="116" t="s">
        <v>421</v>
      </c>
      <c r="C152" s="89">
        <v>0</v>
      </c>
      <c r="D152" s="89">
        <v>0</v>
      </c>
      <c r="E152" s="76">
        <v>0</v>
      </c>
      <c r="F152" s="89">
        <f>SUM(F154:F158)</f>
        <v>0</v>
      </c>
      <c r="G152" s="76"/>
    </row>
    <row r="153" spans="1:7" s="58" customFormat="1" ht="33.75" customHeight="1" x14ac:dyDescent="0.25">
      <c r="A153" s="625" t="s">
        <v>195</v>
      </c>
      <c r="B153" s="109" t="s">
        <v>196</v>
      </c>
      <c r="C153" s="89">
        <f>SUM(C154:C155)</f>
        <v>0</v>
      </c>
      <c r="D153" s="89">
        <f>SUM(D154:D155)</f>
        <v>0</v>
      </c>
      <c r="E153" s="89">
        <f>E154+E155+E156</f>
        <v>0</v>
      </c>
      <c r="F153" s="89">
        <f>SUM(F154:F154)</f>
        <v>0</v>
      </c>
      <c r="G153" s="89">
        <f>SUM(C153:F153)</f>
        <v>0</v>
      </c>
    </row>
    <row r="154" spans="1:7" s="58" customFormat="1" ht="24.95" customHeight="1" x14ac:dyDescent="0.25">
      <c r="A154" s="245" t="s">
        <v>115</v>
      </c>
      <c r="B154" s="106" t="s">
        <v>116</v>
      </c>
      <c r="C154" s="82">
        <v>0</v>
      </c>
      <c r="D154" s="82">
        <v>0</v>
      </c>
      <c r="E154" s="82">
        <v>0</v>
      </c>
      <c r="F154" s="89">
        <f t="shared" ref="F154:F156" si="9">SUM(F155:F155)</f>
        <v>0</v>
      </c>
      <c r="G154" s="82">
        <f>C154+D154+E154+F154</f>
        <v>0</v>
      </c>
    </row>
    <row r="155" spans="1:7" s="58" customFormat="1" ht="24.95" customHeight="1" x14ac:dyDescent="0.25">
      <c r="A155" s="245" t="s">
        <v>353</v>
      </c>
      <c r="B155" s="106" t="s">
        <v>354</v>
      </c>
      <c r="C155" s="85">
        <v>0</v>
      </c>
      <c r="D155" s="85">
        <v>0</v>
      </c>
      <c r="E155" s="85">
        <v>0</v>
      </c>
      <c r="F155" s="89">
        <f t="shared" si="9"/>
        <v>0</v>
      </c>
      <c r="G155" s="76">
        <f>C155+D155+E155+F155</f>
        <v>0</v>
      </c>
    </row>
    <row r="156" spans="1:7" s="58" customFormat="1" ht="26.25" customHeight="1" x14ac:dyDescent="0.25">
      <c r="A156" s="245" t="s">
        <v>369</v>
      </c>
      <c r="B156" s="107" t="s">
        <v>370</v>
      </c>
      <c r="C156" s="87">
        <v>0</v>
      </c>
      <c r="D156" s="87">
        <v>0</v>
      </c>
      <c r="E156" s="87">
        <v>0</v>
      </c>
      <c r="F156" s="89">
        <f t="shared" si="9"/>
        <v>0</v>
      </c>
      <c r="G156" s="87">
        <f>SUM(C156:F156)</f>
        <v>0</v>
      </c>
    </row>
    <row r="157" spans="1:7" s="58" customFormat="1" ht="43.5" customHeight="1" thickBot="1" x14ac:dyDescent="0.3">
      <c r="A157" s="625" t="s">
        <v>197</v>
      </c>
      <c r="B157" s="109" t="s">
        <v>198</v>
      </c>
      <c r="C157" s="83">
        <f>SUM(C159:C159)</f>
        <v>0</v>
      </c>
      <c r="D157" s="83">
        <f>SUM(D158:D159)</f>
        <v>0</v>
      </c>
      <c r="E157" s="83">
        <f>E158+E159</f>
        <v>0</v>
      </c>
      <c r="F157" s="83">
        <f>SUM(F159:F159)</f>
        <v>0</v>
      </c>
      <c r="G157" s="83">
        <f>SUM(G158:G159)</f>
        <v>0</v>
      </c>
    </row>
    <row r="158" spans="1:7" s="58" customFormat="1" ht="24.95" customHeight="1" x14ac:dyDescent="0.25">
      <c r="A158" s="245" t="s">
        <v>282</v>
      </c>
      <c r="B158" s="106" t="s">
        <v>283</v>
      </c>
      <c r="C158" s="76">
        <v>0</v>
      </c>
      <c r="D158" s="76">
        <v>0</v>
      </c>
      <c r="E158" s="76">
        <v>0</v>
      </c>
      <c r="F158" s="76">
        <v>0</v>
      </c>
      <c r="G158" s="80">
        <f>SUM(E158:F158)</f>
        <v>0</v>
      </c>
    </row>
    <row r="159" spans="1:7" s="58" customFormat="1" ht="24.95" customHeight="1" x14ac:dyDescent="0.25">
      <c r="A159" s="245" t="s">
        <v>117</v>
      </c>
      <c r="B159" s="111" t="s">
        <v>118</v>
      </c>
      <c r="C159" s="76">
        <v>0</v>
      </c>
      <c r="D159" s="76">
        <v>0</v>
      </c>
      <c r="E159" s="76">
        <v>0</v>
      </c>
      <c r="F159" s="40">
        <v>0</v>
      </c>
      <c r="G159" s="89">
        <f>SUM(C159:F159)</f>
        <v>0</v>
      </c>
    </row>
    <row r="160" spans="1:7" s="58" customFormat="1" ht="39" customHeight="1" thickBot="1" x14ac:dyDescent="0.3">
      <c r="A160" s="625" t="s">
        <v>199</v>
      </c>
      <c r="B160" s="119" t="s">
        <v>200</v>
      </c>
      <c r="C160" s="83">
        <f>C161+C162+C163+C165+C166+C167</f>
        <v>1675</v>
      </c>
      <c r="D160" s="83">
        <v>0</v>
      </c>
      <c r="E160" s="83">
        <f>E161+E162+E163+E164+E165+E166+E167</f>
        <v>110000</v>
      </c>
      <c r="F160" s="83">
        <f>+F161+F162+F163</f>
        <v>0</v>
      </c>
      <c r="G160" s="83">
        <f>SUM(C160:F160)</f>
        <v>111675</v>
      </c>
    </row>
    <row r="161" spans="1:7" s="58" customFormat="1" ht="24" customHeight="1" x14ac:dyDescent="0.25">
      <c r="A161" s="245" t="s">
        <v>119</v>
      </c>
      <c r="B161" s="106" t="s">
        <v>120</v>
      </c>
      <c r="C161" s="76">
        <v>0</v>
      </c>
      <c r="D161" s="76">
        <v>0</v>
      </c>
      <c r="E161" s="76">
        <v>0</v>
      </c>
      <c r="F161" s="76">
        <v>0</v>
      </c>
      <c r="G161" s="89">
        <f>SUM(C161:F161)</f>
        <v>0</v>
      </c>
    </row>
    <row r="162" spans="1:7" s="58" customFormat="1" ht="24" customHeight="1" x14ac:dyDescent="0.2">
      <c r="A162" s="245" t="s">
        <v>90</v>
      </c>
      <c r="B162" s="106" t="s">
        <v>91</v>
      </c>
      <c r="C162" s="76">
        <v>0</v>
      </c>
      <c r="D162" s="76">
        <v>0</v>
      </c>
      <c r="E162" s="76">
        <v>0</v>
      </c>
      <c r="F162" s="76">
        <v>0</v>
      </c>
      <c r="G162" s="76">
        <f>SUM(C162:F162)</f>
        <v>0</v>
      </c>
    </row>
    <row r="163" spans="1:7" s="58" customFormat="1" ht="24" customHeight="1" x14ac:dyDescent="0.2">
      <c r="A163" s="631" t="s">
        <v>316</v>
      </c>
      <c r="B163" s="110" t="s">
        <v>317</v>
      </c>
      <c r="C163" s="76">
        <v>0</v>
      </c>
      <c r="D163" s="76">
        <v>0</v>
      </c>
      <c r="E163" s="76">
        <v>0</v>
      </c>
      <c r="F163" s="76">
        <v>0</v>
      </c>
      <c r="G163" s="76">
        <f>SUM(E163:F163)</f>
        <v>0</v>
      </c>
    </row>
    <row r="164" spans="1:7" s="58" customFormat="1" ht="38.25" customHeight="1" x14ac:dyDescent="0.2">
      <c r="A164" s="631" t="s">
        <v>404</v>
      </c>
      <c r="B164" s="107" t="s">
        <v>405</v>
      </c>
      <c r="C164" s="76">
        <v>0</v>
      </c>
      <c r="D164" s="76">
        <v>0</v>
      </c>
      <c r="E164" s="76">
        <v>0</v>
      </c>
      <c r="F164" s="76"/>
      <c r="G164" s="76">
        <f>SUM(E164:F164)</f>
        <v>0</v>
      </c>
    </row>
    <row r="165" spans="1:7" s="58" customFormat="1" ht="24" customHeight="1" x14ac:dyDescent="0.2">
      <c r="A165" s="638" t="s">
        <v>121</v>
      </c>
      <c r="B165" s="111" t="s">
        <v>122</v>
      </c>
      <c r="C165" s="76">
        <v>0</v>
      </c>
      <c r="D165" s="76">
        <v>0</v>
      </c>
      <c r="E165" s="76">
        <v>0</v>
      </c>
      <c r="F165" s="76">
        <v>0</v>
      </c>
      <c r="G165" s="76">
        <f t="shared" ref="G165" si="10">SUM(C165:F165)</f>
        <v>0</v>
      </c>
    </row>
    <row r="166" spans="1:7" s="58" customFormat="1" ht="24" customHeight="1" x14ac:dyDescent="0.2">
      <c r="A166" s="638" t="s">
        <v>355</v>
      </c>
      <c r="B166" s="111" t="s">
        <v>356</v>
      </c>
      <c r="C166" s="76">
        <v>0</v>
      </c>
      <c r="D166" s="76">
        <v>0</v>
      </c>
      <c r="E166" s="76">
        <v>0</v>
      </c>
      <c r="F166" s="76"/>
      <c r="G166" s="76">
        <f>SUM(C166:F166)</f>
        <v>0</v>
      </c>
    </row>
    <row r="167" spans="1:7" s="58" customFormat="1" ht="24" customHeight="1" x14ac:dyDescent="0.2">
      <c r="A167" s="245" t="s">
        <v>123</v>
      </c>
      <c r="B167" s="106" t="s">
        <v>124</v>
      </c>
      <c r="C167" s="76">
        <v>1675</v>
      </c>
      <c r="D167" s="76">
        <v>0</v>
      </c>
      <c r="E167" s="76">
        <v>110000</v>
      </c>
      <c r="F167" s="76">
        <v>0</v>
      </c>
      <c r="G167" s="76">
        <f>C167+D167+E167</f>
        <v>111675</v>
      </c>
    </row>
    <row r="168" spans="1:7" s="58" customFormat="1" ht="24.75" customHeight="1" thickBot="1" x14ac:dyDescent="0.3">
      <c r="A168" s="643" t="s">
        <v>201</v>
      </c>
      <c r="B168" s="243" t="s">
        <v>202</v>
      </c>
      <c r="C168" s="83">
        <f>C169</f>
        <v>0</v>
      </c>
      <c r="D168" s="83">
        <f>D169</f>
        <v>0</v>
      </c>
      <c r="E168" s="83">
        <f>E169</f>
        <v>0</v>
      </c>
      <c r="F168" s="83">
        <v>0</v>
      </c>
      <c r="G168" s="83">
        <f>C168+D168+E168</f>
        <v>0</v>
      </c>
    </row>
    <row r="169" spans="1:7" s="58" customFormat="1" ht="24.75" customHeight="1" x14ac:dyDescent="0.25">
      <c r="A169" s="241" t="s">
        <v>467</v>
      </c>
      <c r="B169" s="242" t="s">
        <v>466</v>
      </c>
      <c r="C169" s="98">
        <v>0</v>
      </c>
      <c r="D169" s="98">
        <v>0</v>
      </c>
      <c r="E169" s="82">
        <v>0</v>
      </c>
      <c r="F169" s="98">
        <v>0</v>
      </c>
      <c r="G169" s="80"/>
    </row>
    <row r="170" spans="1:7" s="58" customFormat="1" ht="24.75" customHeight="1" x14ac:dyDescent="0.25">
      <c r="A170" s="625" t="s">
        <v>203</v>
      </c>
      <c r="B170" s="109" t="s">
        <v>207</v>
      </c>
      <c r="C170" s="89">
        <v>0</v>
      </c>
      <c r="D170" s="89">
        <v>0</v>
      </c>
      <c r="E170" s="89">
        <f>E171+E172</f>
        <v>0</v>
      </c>
      <c r="F170" s="89">
        <v>0</v>
      </c>
      <c r="G170" s="89">
        <f>C170+D170+E170</f>
        <v>0</v>
      </c>
    </row>
    <row r="171" spans="1:7" s="58" customFormat="1" ht="24.95" customHeight="1" x14ac:dyDescent="0.2">
      <c r="A171" s="292" t="s">
        <v>284</v>
      </c>
      <c r="B171" s="111" t="s">
        <v>285</v>
      </c>
      <c r="C171" s="82">
        <v>0</v>
      </c>
      <c r="D171" s="82">
        <v>0</v>
      </c>
      <c r="E171" s="82">
        <v>0</v>
      </c>
      <c r="F171" s="82">
        <v>0</v>
      </c>
      <c r="G171" s="82" cm="1">
        <f t="array" ref="G171">SUM(C171+D171+E171:F171)</f>
        <v>0</v>
      </c>
    </row>
    <row r="172" spans="1:7" s="58" customFormat="1" ht="34.5" customHeight="1" x14ac:dyDescent="0.2">
      <c r="A172" s="292" t="s">
        <v>420</v>
      </c>
      <c r="B172" s="111" t="s">
        <v>422</v>
      </c>
      <c r="C172" s="87">
        <v>0</v>
      </c>
      <c r="D172" s="87">
        <v>0</v>
      </c>
      <c r="E172" s="87">
        <v>0</v>
      </c>
      <c r="F172" s="87">
        <v>0</v>
      </c>
      <c r="G172" s="76" cm="1">
        <f t="array" ref="G172">SUM(C172+D172+E172:F172)</f>
        <v>0</v>
      </c>
    </row>
    <row r="173" spans="1:7" s="58" customFormat="1" ht="24.95" customHeight="1" thickBot="1" x14ac:dyDescent="0.3">
      <c r="A173" s="625" t="s">
        <v>204</v>
      </c>
      <c r="B173" s="115" t="s">
        <v>206</v>
      </c>
      <c r="C173" s="83">
        <v>0</v>
      </c>
      <c r="D173" s="83">
        <v>0</v>
      </c>
      <c r="E173" s="83">
        <f>+E174</f>
        <v>0</v>
      </c>
      <c r="F173" s="83">
        <v>0</v>
      </c>
      <c r="G173" s="91" cm="1">
        <f t="array" ref="G173">SUM(C173+D173+E173:F173)</f>
        <v>0</v>
      </c>
    </row>
    <row r="174" spans="1:7" s="58" customFormat="1" ht="34.5" customHeight="1" x14ac:dyDescent="0.2">
      <c r="A174" s="292" t="s">
        <v>286</v>
      </c>
      <c r="B174" s="111" t="s">
        <v>287</v>
      </c>
      <c r="C174" s="76">
        <v>0</v>
      </c>
      <c r="D174" s="76">
        <v>0</v>
      </c>
      <c r="E174" s="99">
        <v>0</v>
      </c>
      <c r="F174" s="76">
        <v>0</v>
      </c>
      <c r="G174" s="82" cm="1">
        <f t="array" ref="G174">SUM(C174+D174+E174:F174)</f>
        <v>0</v>
      </c>
    </row>
    <row r="175" spans="1:7" s="58" customFormat="1" ht="36" customHeight="1" thickBot="1" x14ac:dyDescent="0.3">
      <c r="A175" s="625" t="s">
        <v>205</v>
      </c>
      <c r="B175" s="109" t="s">
        <v>208</v>
      </c>
      <c r="C175" s="83">
        <v>0</v>
      </c>
      <c r="D175" s="83">
        <f>D176</f>
        <v>0</v>
      </c>
      <c r="E175" s="83">
        <v>0</v>
      </c>
      <c r="F175" s="83">
        <f>F176</f>
        <v>0</v>
      </c>
      <c r="G175" s="91" cm="1">
        <f t="array" ref="G175">SUM(C175+D175+E175:F175)</f>
        <v>0</v>
      </c>
    </row>
    <row r="176" spans="1:7" s="58" customFormat="1" ht="24.75" customHeight="1" x14ac:dyDescent="0.2">
      <c r="A176" s="245" t="s">
        <v>362</v>
      </c>
      <c r="B176" s="111" t="s">
        <v>363</v>
      </c>
      <c r="C176" s="40">
        <v>0</v>
      </c>
      <c r="D176" s="85">
        <v>0</v>
      </c>
      <c r="E176" s="99">
        <v>0</v>
      </c>
      <c r="F176" s="85">
        <v>0</v>
      </c>
      <c r="G176" s="82" cm="1">
        <f t="array" ref="G176">SUM(C176+D176+E176:F176)</f>
        <v>0</v>
      </c>
    </row>
    <row r="177" spans="1:7" s="58" customFormat="1" ht="26.25" customHeight="1" thickBot="1" x14ac:dyDescent="0.3">
      <c r="A177" s="640" t="s">
        <v>209</v>
      </c>
      <c r="B177" s="114" t="s">
        <v>216</v>
      </c>
      <c r="C177" s="88"/>
      <c r="D177" s="88"/>
      <c r="E177" s="88"/>
      <c r="F177" s="88"/>
      <c r="G177" s="88">
        <f>SUM(C177:F177)</f>
        <v>0</v>
      </c>
    </row>
    <row r="178" spans="1:7" s="58" customFormat="1" ht="24.75" customHeight="1" x14ac:dyDescent="0.2">
      <c r="A178" s="245" t="s">
        <v>210</v>
      </c>
      <c r="B178" s="122" t="s">
        <v>217</v>
      </c>
      <c r="C178" s="76">
        <v>0</v>
      </c>
      <c r="D178" s="76">
        <v>0</v>
      </c>
      <c r="E178" s="76">
        <v>0</v>
      </c>
      <c r="F178" s="76">
        <v>0</v>
      </c>
      <c r="G178" s="76">
        <f>SUM(C178:F178)</f>
        <v>0</v>
      </c>
    </row>
    <row r="179" spans="1:7" s="58" customFormat="1" ht="24.75" customHeight="1" x14ac:dyDescent="0.2">
      <c r="A179" s="245" t="s">
        <v>211</v>
      </c>
      <c r="B179" s="122" t="s">
        <v>218</v>
      </c>
      <c r="C179" s="76">
        <v>0</v>
      </c>
      <c r="D179" s="76">
        <v>0</v>
      </c>
      <c r="E179" s="76">
        <v>0</v>
      </c>
      <c r="F179" s="76">
        <v>0</v>
      </c>
      <c r="G179" s="76">
        <f t="shared" ref="G179:G180" si="11">SUM(C179:F179)</f>
        <v>0</v>
      </c>
    </row>
    <row r="180" spans="1:7" s="58" customFormat="1" ht="33" customHeight="1" x14ac:dyDescent="0.2">
      <c r="A180" s="245" t="s">
        <v>212</v>
      </c>
      <c r="B180" s="111" t="s">
        <v>219</v>
      </c>
      <c r="C180" s="76">
        <v>0</v>
      </c>
      <c r="D180" s="76">
        <v>0</v>
      </c>
      <c r="E180" s="76">
        <v>0</v>
      </c>
      <c r="F180" s="76">
        <v>0</v>
      </c>
      <c r="G180" s="76">
        <f t="shared" si="11"/>
        <v>0</v>
      </c>
    </row>
    <row r="181" spans="1:7" s="58" customFormat="1" ht="42.75" x14ac:dyDescent="0.2">
      <c r="A181" s="245" t="s">
        <v>213</v>
      </c>
      <c r="B181" s="111" t="s">
        <v>220</v>
      </c>
      <c r="C181" s="76">
        <v>0</v>
      </c>
      <c r="D181" s="76">
        <v>0</v>
      </c>
      <c r="E181" s="76">
        <v>0</v>
      </c>
      <c r="F181" s="76">
        <v>0</v>
      </c>
      <c r="G181" s="76">
        <v>0</v>
      </c>
    </row>
    <row r="182" spans="1:7" s="58" customFormat="1" ht="38.25" customHeight="1" thickBot="1" x14ac:dyDescent="0.3">
      <c r="A182" s="640" t="s">
        <v>214</v>
      </c>
      <c r="B182" s="124" t="s">
        <v>246</v>
      </c>
      <c r="C182" s="88">
        <v>0</v>
      </c>
      <c r="D182" s="88">
        <v>0</v>
      </c>
      <c r="E182" s="88"/>
      <c r="F182" s="88">
        <v>0</v>
      </c>
      <c r="G182" s="88">
        <v>0</v>
      </c>
    </row>
    <row r="183" spans="1:7" s="58" customFormat="1" ht="29.25" customHeight="1" x14ac:dyDescent="0.2">
      <c r="A183" s="245" t="s">
        <v>215</v>
      </c>
      <c r="B183" s="112" t="s">
        <v>230</v>
      </c>
      <c r="C183" s="76">
        <v>0</v>
      </c>
      <c r="D183" s="76">
        <v>0</v>
      </c>
      <c r="E183" s="76">
        <v>0</v>
      </c>
      <c r="F183" s="76">
        <v>0</v>
      </c>
      <c r="G183" s="76">
        <v>0</v>
      </c>
    </row>
    <row r="184" spans="1:7" s="58" customFormat="1" ht="44.25" customHeight="1" x14ac:dyDescent="0.2">
      <c r="A184" s="245" t="s">
        <v>221</v>
      </c>
      <c r="B184" s="111" t="s">
        <v>247</v>
      </c>
      <c r="C184" s="76">
        <v>0</v>
      </c>
      <c r="D184" s="76">
        <v>0</v>
      </c>
      <c r="E184" s="76">
        <v>0</v>
      </c>
      <c r="F184" s="76">
        <v>0</v>
      </c>
      <c r="G184" s="76">
        <v>0</v>
      </c>
    </row>
    <row r="185" spans="1:7" s="58" customFormat="1" ht="26.25" customHeight="1" thickBot="1" x14ac:dyDescent="0.3">
      <c r="A185" s="640" t="s">
        <v>222</v>
      </c>
      <c r="B185" s="124" t="s">
        <v>235</v>
      </c>
      <c r="C185" s="88">
        <v>0</v>
      </c>
      <c r="D185" s="88">
        <v>0</v>
      </c>
      <c r="E185" s="88">
        <v>0</v>
      </c>
      <c r="F185" s="88">
        <v>0</v>
      </c>
      <c r="G185" s="88">
        <v>0</v>
      </c>
    </row>
    <row r="186" spans="1:7" s="58" customFormat="1" ht="37.5" customHeight="1" x14ac:dyDescent="0.2">
      <c r="A186" s="245" t="s">
        <v>223</v>
      </c>
      <c r="B186" s="111" t="s">
        <v>333</v>
      </c>
      <c r="C186" s="76">
        <v>0</v>
      </c>
      <c r="D186" s="76">
        <v>0</v>
      </c>
      <c r="E186" s="76">
        <v>0</v>
      </c>
      <c r="F186" s="76">
        <v>0</v>
      </c>
      <c r="G186" s="76">
        <v>0</v>
      </c>
    </row>
    <row r="187" spans="1:7" s="58" customFormat="1" ht="37.5" customHeight="1" x14ac:dyDescent="0.2">
      <c r="A187" s="245" t="s">
        <v>224</v>
      </c>
      <c r="B187" s="111" t="s">
        <v>334</v>
      </c>
      <c r="C187" s="76">
        <v>0</v>
      </c>
      <c r="D187" s="76">
        <v>0</v>
      </c>
      <c r="E187" s="76">
        <v>0</v>
      </c>
      <c r="F187" s="76">
        <v>0</v>
      </c>
      <c r="G187" s="76">
        <v>0</v>
      </c>
    </row>
    <row r="188" spans="1:7" s="58" customFormat="1" ht="38.25" customHeight="1" x14ac:dyDescent="0.2">
      <c r="A188" s="245" t="s">
        <v>225</v>
      </c>
      <c r="B188" s="111" t="s">
        <v>335</v>
      </c>
      <c r="C188" s="76">
        <v>0</v>
      </c>
      <c r="D188" s="76">
        <v>0</v>
      </c>
      <c r="E188" s="76">
        <v>0</v>
      </c>
      <c r="F188" s="76">
        <v>0</v>
      </c>
      <c r="G188" s="76">
        <v>0</v>
      </c>
    </row>
    <row r="189" spans="1:7" s="58" customFormat="1" ht="24" customHeight="1" x14ac:dyDescent="0.25">
      <c r="A189" s="644"/>
      <c r="B189" s="131" t="s">
        <v>456</v>
      </c>
      <c r="C189" s="78">
        <f>C142+C120+C76+C34+C15+C133</f>
        <v>4638711.7850000001</v>
      </c>
      <c r="D189" s="78">
        <f>D142+D120+D76+D34+D15+D133</f>
        <v>572124.89</v>
      </c>
      <c r="E189" s="78">
        <f>E15+E34+E76+E142</f>
        <v>51460499.640000008</v>
      </c>
      <c r="F189" s="78">
        <f>+F15+F34+F76+F120+F142</f>
        <v>0</v>
      </c>
      <c r="G189" s="78">
        <f>SUM(C189:F189)</f>
        <v>56671336.315000005</v>
      </c>
    </row>
    <row r="190" spans="1:7" s="58" customFormat="1" ht="29.25" customHeight="1" x14ac:dyDescent="0.25">
      <c r="A190" s="625" t="s">
        <v>226</v>
      </c>
      <c r="B190" s="123" t="s">
        <v>236</v>
      </c>
      <c r="C190" s="76">
        <v>0</v>
      </c>
      <c r="D190" s="76">
        <v>0</v>
      </c>
      <c r="E190" s="76">
        <v>0</v>
      </c>
      <c r="F190" s="76">
        <v>0</v>
      </c>
      <c r="G190" s="76"/>
    </row>
    <row r="191" spans="1:7" s="58" customFormat="1" ht="29.25" customHeight="1" thickBot="1" x14ac:dyDescent="0.3">
      <c r="A191" s="640" t="s">
        <v>227</v>
      </c>
      <c r="B191" s="124" t="s">
        <v>237</v>
      </c>
      <c r="C191" s="88">
        <v>0</v>
      </c>
      <c r="D191" s="88">
        <v>0</v>
      </c>
      <c r="E191" s="88">
        <v>0</v>
      </c>
      <c r="F191" s="88">
        <v>0</v>
      </c>
      <c r="G191" s="88">
        <v>0</v>
      </c>
    </row>
    <row r="192" spans="1:7" s="58" customFormat="1" ht="39.75" customHeight="1" x14ac:dyDescent="0.2">
      <c r="A192" s="245" t="s">
        <v>228</v>
      </c>
      <c r="B192" s="111" t="s">
        <v>238</v>
      </c>
      <c r="C192" s="76">
        <v>0</v>
      </c>
      <c r="D192" s="76">
        <v>0</v>
      </c>
      <c r="E192" s="76">
        <v>0</v>
      </c>
      <c r="F192" s="76">
        <v>0</v>
      </c>
      <c r="G192" s="76">
        <v>0</v>
      </c>
    </row>
    <row r="193" spans="1:7" s="58" customFormat="1" ht="39.75" customHeight="1" x14ac:dyDescent="0.2">
      <c r="A193" s="245" t="s">
        <v>229</v>
      </c>
      <c r="B193" s="111" t="s">
        <v>239</v>
      </c>
      <c r="C193" s="76">
        <v>0</v>
      </c>
      <c r="D193" s="76">
        <v>0</v>
      </c>
      <c r="E193" s="76">
        <v>0</v>
      </c>
      <c r="F193" s="76">
        <v>0</v>
      </c>
      <c r="G193" s="76">
        <v>0</v>
      </c>
    </row>
    <row r="194" spans="1:7" s="58" customFormat="1" ht="24.75" customHeight="1" thickBot="1" x14ac:dyDescent="0.3">
      <c r="A194" s="640" t="s">
        <v>455</v>
      </c>
      <c r="B194" s="124" t="s">
        <v>240</v>
      </c>
      <c r="C194" s="88">
        <v>0</v>
      </c>
      <c r="D194" s="88">
        <v>0</v>
      </c>
      <c r="E194" s="88">
        <v>0</v>
      </c>
      <c r="F194" s="88">
        <v>0</v>
      </c>
      <c r="G194" s="88">
        <v>0</v>
      </c>
    </row>
    <row r="195" spans="1:7" s="58" customFormat="1" ht="23.25" customHeight="1" x14ac:dyDescent="0.2">
      <c r="A195" s="245" t="s">
        <v>231</v>
      </c>
      <c r="B195" s="111" t="s">
        <v>241</v>
      </c>
      <c r="C195" s="76">
        <v>0</v>
      </c>
      <c r="D195" s="76">
        <v>0</v>
      </c>
      <c r="E195" s="76">
        <v>0</v>
      </c>
      <c r="F195" s="76">
        <v>0</v>
      </c>
      <c r="G195" s="76">
        <v>0</v>
      </c>
    </row>
    <row r="196" spans="1:7" s="58" customFormat="1" ht="23.25" customHeight="1" x14ac:dyDescent="0.2">
      <c r="A196" s="245" t="s">
        <v>232</v>
      </c>
      <c r="B196" s="111" t="s">
        <v>242</v>
      </c>
      <c r="C196" s="76">
        <v>0</v>
      </c>
      <c r="D196" s="76">
        <v>0</v>
      </c>
      <c r="E196" s="76">
        <v>0</v>
      </c>
      <c r="F196" s="76">
        <v>0</v>
      </c>
      <c r="G196" s="76">
        <v>0</v>
      </c>
    </row>
    <row r="197" spans="1:7" s="58" customFormat="1" ht="23.25" customHeight="1" thickBot="1" x14ac:dyDescent="0.3">
      <c r="A197" s="640" t="s">
        <v>233</v>
      </c>
      <c r="B197" s="124" t="s">
        <v>243</v>
      </c>
      <c r="C197" s="88">
        <v>0</v>
      </c>
      <c r="D197" s="88">
        <v>0</v>
      </c>
      <c r="E197" s="88">
        <v>0</v>
      </c>
      <c r="F197" s="88">
        <v>0</v>
      </c>
      <c r="G197" s="88">
        <v>0</v>
      </c>
    </row>
    <row r="198" spans="1:7" s="58" customFormat="1" ht="41.25" customHeight="1" x14ac:dyDescent="0.2">
      <c r="A198" s="245" t="s">
        <v>234</v>
      </c>
      <c r="B198" s="111" t="s">
        <v>244</v>
      </c>
      <c r="C198" s="76">
        <v>0</v>
      </c>
      <c r="D198" s="76">
        <v>0</v>
      </c>
      <c r="E198" s="76">
        <v>0</v>
      </c>
      <c r="F198" s="76">
        <v>0</v>
      </c>
      <c r="G198" s="76">
        <v>0</v>
      </c>
    </row>
    <row r="199" spans="1:7" s="58" customFormat="1" ht="41.25" customHeight="1" x14ac:dyDescent="0.2">
      <c r="A199" s="245"/>
      <c r="B199" s="111" t="s">
        <v>248</v>
      </c>
      <c r="C199" s="76">
        <v>0</v>
      </c>
      <c r="D199" s="76">
        <v>0</v>
      </c>
      <c r="E199" s="76">
        <v>0</v>
      </c>
      <c r="F199" s="76">
        <v>0</v>
      </c>
      <c r="G199" s="76">
        <v>0</v>
      </c>
    </row>
    <row r="200" spans="1:7" s="58" customFormat="1" ht="37.5" customHeight="1" thickBot="1" x14ac:dyDescent="0.3">
      <c r="A200" s="645"/>
      <c r="B200" s="124" t="s">
        <v>1473</v>
      </c>
      <c r="C200" s="100">
        <f>C189</f>
        <v>4638711.7850000001</v>
      </c>
      <c r="D200" s="100">
        <f>D189</f>
        <v>572124.89</v>
      </c>
      <c r="E200" s="100">
        <f>E189</f>
        <v>51460499.640000008</v>
      </c>
      <c r="F200" s="100">
        <f>F189</f>
        <v>0</v>
      </c>
      <c r="G200" s="100">
        <f>G189</f>
        <v>56671336.315000005</v>
      </c>
    </row>
    <row r="201" spans="1:7" s="58" customFormat="1" ht="26.25" customHeight="1" thickTop="1" x14ac:dyDescent="0.25">
      <c r="A201" s="646"/>
      <c r="B201" s="137"/>
      <c r="C201" s="45"/>
      <c r="D201" s="45"/>
      <c r="E201" s="45"/>
      <c r="F201" s="45"/>
      <c r="G201" s="45"/>
    </row>
    <row r="202" spans="1:7" s="58" customFormat="1" ht="27" customHeight="1" x14ac:dyDescent="0.25">
      <c r="A202" s="332"/>
      <c r="B202" s="622" t="s">
        <v>7</v>
      </c>
      <c r="E202" s="692" t="s">
        <v>8</v>
      </c>
      <c r="F202" s="692"/>
      <c r="G202" s="647"/>
    </row>
    <row r="203" spans="1:7" ht="21" customHeight="1" x14ac:dyDescent="0.25">
      <c r="A203" s="30"/>
      <c r="B203" s="648"/>
      <c r="C203" s="648"/>
      <c r="D203" s="672"/>
      <c r="E203" s="673"/>
      <c r="F203" s="673"/>
      <c r="G203" s="673"/>
    </row>
    <row r="204" spans="1:7" ht="21" customHeight="1" x14ac:dyDescent="0.25">
      <c r="A204" s="30"/>
      <c r="B204" s="622"/>
      <c r="C204" s="649"/>
      <c r="D204" s="672"/>
      <c r="E204" s="673"/>
      <c r="F204" s="673"/>
      <c r="G204" s="674"/>
    </row>
    <row r="205" spans="1:7" ht="21" customHeight="1" thickBot="1" x14ac:dyDescent="0.3">
      <c r="A205" s="239"/>
      <c r="B205" s="650"/>
      <c r="E205" s="691"/>
      <c r="F205" s="691"/>
      <c r="G205" s="45"/>
    </row>
    <row r="206" spans="1:7" ht="29.25" customHeight="1" x14ac:dyDescent="0.25">
      <c r="B206" s="620" t="s">
        <v>452</v>
      </c>
      <c r="E206" s="195" t="s">
        <v>1474</v>
      </c>
      <c r="F206" s="195"/>
      <c r="G206" s="45"/>
    </row>
    <row r="207" spans="1:7" ht="24.95" customHeight="1" x14ac:dyDescent="0.2">
      <c r="B207" s="620" t="s">
        <v>453</v>
      </c>
      <c r="C207" s="148"/>
      <c r="D207" s="148"/>
      <c r="E207" s="692" t="s">
        <v>446</v>
      </c>
      <c r="F207" s="692"/>
      <c r="G207" s="48"/>
    </row>
    <row r="208" spans="1:7" ht="24.95" customHeight="1" x14ac:dyDescent="0.2">
      <c r="B208" s="651"/>
      <c r="C208" s="148"/>
      <c r="D208" s="148"/>
      <c r="G208" s="48"/>
    </row>
    <row r="209" spans="2:7" ht="24.95" customHeight="1" x14ac:dyDescent="0.2">
      <c r="C209" s="148"/>
      <c r="D209" s="148"/>
      <c r="G209" s="48"/>
    </row>
    <row r="210" spans="2:7" ht="24.95" customHeight="1" x14ac:dyDescent="0.2">
      <c r="B210" s="136"/>
      <c r="C210" s="148"/>
      <c r="D210" s="148"/>
    </row>
    <row r="211" spans="2:7" ht="24.95" customHeight="1" x14ac:dyDescent="0.2">
      <c r="C211" s="148"/>
      <c r="D211" s="148"/>
      <c r="E211" s="148"/>
    </row>
    <row r="212" spans="2:7" ht="24.95" customHeight="1" x14ac:dyDescent="0.2">
      <c r="C212" s="148"/>
      <c r="D212" s="148"/>
      <c r="E212" s="148"/>
    </row>
    <row r="213" spans="2:7" ht="24.95" customHeight="1" x14ac:dyDescent="0.2">
      <c r="C213" s="148"/>
      <c r="D213" s="148"/>
      <c r="E213" s="148"/>
    </row>
    <row r="214" spans="2:7" ht="24.95" customHeight="1" x14ac:dyDescent="0.2">
      <c r="C214" s="148"/>
      <c r="D214" s="148"/>
      <c r="E214" s="48"/>
    </row>
    <row r="215" spans="2:7" ht="24.95" customHeight="1" x14ac:dyDescent="0.2">
      <c r="C215" s="148"/>
      <c r="D215" s="148"/>
    </row>
    <row r="216" spans="2:7" ht="24.95" customHeight="1" x14ac:dyDescent="0.2">
      <c r="C216" s="148"/>
      <c r="D216" s="148"/>
      <c r="E216" s="136"/>
    </row>
    <row r="217" spans="2:7" ht="24.95" customHeight="1" x14ac:dyDescent="0.2">
      <c r="C217" s="148"/>
      <c r="D217" s="148"/>
    </row>
  </sheetData>
  <sortState xmlns:xlrd2="http://schemas.microsoft.com/office/spreadsheetml/2017/richdata2" ref="A100:VWG100">
    <sortCondition ref="A100"/>
  </sortState>
  <mergeCells count="10">
    <mergeCell ref="E205:F205"/>
    <mergeCell ref="E207:F207"/>
    <mergeCell ref="A10:G10"/>
    <mergeCell ref="A8:G8"/>
    <mergeCell ref="A4:G4"/>
    <mergeCell ref="A5:G5"/>
    <mergeCell ref="A6:G6"/>
    <mergeCell ref="A7:G7"/>
    <mergeCell ref="A9:G9"/>
    <mergeCell ref="E202:F202"/>
  </mergeCells>
  <phoneticPr fontId="63" type="noConversion"/>
  <pageMargins left="0.25" right="0.25" top="0.75" bottom="0.75" header="0.3" footer="0.3"/>
  <pageSetup paperSize="5" scale="52" fitToHeight="0" orientation="portrait" r:id="rId1"/>
  <ignoredErrors>
    <ignoredError sqref="G106 G165 G93 E121 E23:G23 E25:F25 D27 D87 D50 G66 D43:E43 G133 D23 F57:G57 D93 D57 E87 G87 G101 E157 G30 F35 F15 G24 G48 F46 G143 D25 E65" formula="1"/>
    <ignoredError sqref="F111 G163 D96 D35 F87" formula="1" formulaRange="1"/>
    <ignoredError sqref="F133 G158 D133 C153:D153 C101 G164 D157 F101 D65 F106" formulaRange="1"/>
    <ignoredError sqref="A177 A190:A193 A185 A142 A133 A182 A194:A198 A120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59D8-FCAC-4FEB-9EBD-F2B6BF514E17}">
  <sheetPr>
    <tabColor rgb="FF007774"/>
  </sheetPr>
  <dimension ref="A1:H48"/>
  <sheetViews>
    <sheetView topLeftCell="B13" zoomScale="71" zoomScaleNormal="71" zoomScalePageLayoutView="77" workbookViewId="0">
      <selection activeCell="E32" sqref="E32"/>
    </sheetView>
  </sheetViews>
  <sheetFormatPr baseColWidth="10" defaultColWidth="11.42578125" defaultRowHeight="12.75" x14ac:dyDescent="0.2"/>
  <cols>
    <col min="1" max="1" width="7" style="6" customWidth="1"/>
    <col min="2" max="3" width="12.28515625" style="6" customWidth="1"/>
    <col min="4" max="4" width="25.28515625" style="5" customWidth="1"/>
    <col min="5" max="5" width="25.42578125" style="6" customWidth="1"/>
    <col min="6" max="6" width="14" style="6" customWidth="1"/>
    <col min="7" max="7" width="20.7109375" style="6" customWidth="1"/>
    <col min="8" max="8" width="22.85546875" style="6" customWidth="1"/>
    <col min="9" max="9" width="13.140625" style="6" customWidth="1"/>
    <col min="10" max="16384" width="11.42578125" style="6"/>
  </cols>
  <sheetData>
    <row r="1" spans="1:8" ht="21.75" customHeight="1" x14ac:dyDescent="0.2"/>
    <row r="2" spans="1:8" ht="28.5" customHeight="1" x14ac:dyDescent="0.25">
      <c r="A2" s="10"/>
      <c r="B2" s="12"/>
      <c r="C2" s="73"/>
      <c r="D2" s="13"/>
      <c r="E2" s="13"/>
    </row>
    <row r="3" spans="1:8" ht="21.75" customHeight="1" x14ac:dyDescent="0.25">
      <c r="A3" s="10"/>
      <c r="B3" s="12"/>
      <c r="C3" s="73"/>
      <c r="D3" s="13"/>
      <c r="E3" s="13"/>
    </row>
    <row r="4" spans="1:8" ht="21.75" customHeight="1" x14ac:dyDescent="0.25">
      <c r="A4" s="10"/>
      <c r="B4" s="12"/>
      <c r="C4" s="73"/>
      <c r="D4" s="13"/>
      <c r="E4" s="13"/>
    </row>
    <row r="5" spans="1:8" ht="21.75" customHeight="1" x14ac:dyDescent="0.25">
      <c r="A5" s="697" t="s">
        <v>9</v>
      </c>
      <c r="B5" s="697"/>
      <c r="C5" s="697"/>
      <c r="D5" s="697"/>
      <c r="E5" s="697"/>
      <c r="F5" s="697"/>
      <c r="G5" s="697"/>
      <c r="H5" s="697"/>
    </row>
    <row r="6" spans="1:8" ht="20.25" x14ac:dyDescent="0.3">
      <c r="A6" s="687" t="s">
        <v>10</v>
      </c>
      <c r="B6" s="687"/>
      <c r="C6" s="687"/>
      <c r="D6" s="687"/>
      <c r="E6" s="687"/>
      <c r="F6" s="687"/>
      <c r="G6" s="687"/>
      <c r="H6" s="687"/>
    </row>
    <row r="7" spans="1:8" ht="20.25" x14ac:dyDescent="0.3">
      <c r="A7" s="702" t="s">
        <v>11</v>
      </c>
      <c r="B7" s="702"/>
      <c r="C7" s="702"/>
      <c r="D7" s="702"/>
      <c r="E7" s="702"/>
      <c r="F7" s="702"/>
      <c r="G7" s="702"/>
      <c r="H7" s="702"/>
    </row>
    <row r="8" spans="1:8" ht="20.25" customHeight="1" x14ac:dyDescent="0.3">
      <c r="A8" s="703" t="s">
        <v>12</v>
      </c>
      <c r="B8" s="703"/>
      <c r="C8" s="703"/>
      <c r="D8" s="703"/>
      <c r="E8" s="703"/>
      <c r="F8" s="703"/>
      <c r="G8" s="703"/>
      <c r="H8" s="703"/>
    </row>
    <row r="9" spans="1:8" ht="20.25" x14ac:dyDescent="0.3">
      <c r="A9" s="687" t="s">
        <v>336</v>
      </c>
      <c r="B9" s="687"/>
      <c r="C9" s="687"/>
      <c r="D9" s="687"/>
      <c r="E9" s="687"/>
      <c r="F9" s="687"/>
      <c r="G9" s="687"/>
      <c r="H9" s="687"/>
    </row>
    <row r="10" spans="1:8" ht="26.25" customHeight="1" x14ac:dyDescent="0.3">
      <c r="A10" s="702" t="s">
        <v>842</v>
      </c>
      <c r="B10" s="702"/>
      <c r="C10" s="702"/>
      <c r="D10" s="702"/>
      <c r="E10" s="702"/>
      <c r="F10" s="702"/>
      <c r="G10" s="702"/>
      <c r="H10" s="702"/>
    </row>
    <row r="11" spans="1:8" ht="20.25" x14ac:dyDescent="0.3">
      <c r="A11" s="220"/>
      <c r="B11" s="220"/>
      <c r="C11" s="220"/>
      <c r="D11" s="220"/>
      <c r="E11" s="220"/>
      <c r="F11" s="220"/>
      <c r="G11" s="220"/>
      <c r="H11" s="220"/>
    </row>
    <row r="12" spans="1:8" ht="21" thickBot="1" x14ac:dyDescent="0.35">
      <c r="A12" s="220"/>
      <c r="B12" s="220"/>
      <c r="C12" s="220"/>
      <c r="D12" s="220"/>
      <c r="E12" s="220"/>
      <c r="F12" s="220"/>
      <c r="G12" s="220"/>
      <c r="H12" s="220"/>
    </row>
    <row r="13" spans="1:8" ht="20.25" x14ac:dyDescent="0.3">
      <c r="A13" s="220"/>
      <c r="B13" s="220"/>
      <c r="C13" s="220"/>
      <c r="D13" s="200" t="s">
        <v>14</v>
      </c>
      <c r="E13" s="201" t="s">
        <v>15</v>
      </c>
      <c r="F13" s="67"/>
      <c r="G13" s="125" t="s">
        <v>14</v>
      </c>
      <c r="H13" s="125" t="s">
        <v>15</v>
      </c>
    </row>
    <row r="14" spans="1:8" ht="23.25" customHeight="1" x14ac:dyDescent="0.3">
      <c r="A14" s="220"/>
      <c r="B14" s="220"/>
      <c r="C14" s="220"/>
      <c r="D14" s="250" t="s">
        <v>35</v>
      </c>
      <c r="E14" s="678">
        <v>3619650</v>
      </c>
      <c r="F14" s="67"/>
      <c r="G14" s="130" t="s">
        <v>58</v>
      </c>
      <c r="H14" s="678">
        <v>7184.7</v>
      </c>
    </row>
    <row r="15" spans="1:8" ht="23.25" customHeight="1" x14ac:dyDescent="0.3">
      <c r="A15" s="220"/>
      <c r="B15" s="220"/>
      <c r="C15" s="220"/>
      <c r="D15" s="250" t="s">
        <v>31</v>
      </c>
      <c r="E15" s="678">
        <v>315037.61</v>
      </c>
      <c r="F15" s="67"/>
      <c r="G15" s="130" t="s">
        <v>70</v>
      </c>
      <c r="H15" s="678">
        <v>12209.15</v>
      </c>
    </row>
    <row r="16" spans="1:8" ht="23.25" customHeight="1" x14ac:dyDescent="0.3">
      <c r="A16" s="220"/>
      <c r="B16" s="220"/>
      <c r="C16" s="220"/>
      <c r="D16" s="250" t="s">
        <v>33</v>
      </c>
      <c r="E16" s="678">
        <v>287304.13500000007</v>
      </c>
      <c r="F16" s="67"/>
      <c r="G16" s="130" t="s">
        <v>54</v>
      </c>
      <c r="H16" s="678">
        <v>12922.189999999999</v>
      </c>
    </row>
    <row r="17" spans="1:8" ht="23.25" customHeight="1" x14ac:dyDescent="0.3">
      <c r="A17" s="220"/>
      <c r="B17" s="220"/>
      <c r="C17" s="220"/>
      <c r="D17" s="250" t="s">
        <v>27</v>
      </c>
      <c r="E17" s="678">
        <v>46417.64</v>
      </c>
      <c r="F17" s="67"/>
      <c r="G17" s="130" t="s">
        <v>77</v>
      </c>
      <c r="H17" s="678">
        <v>9485.5</v>
      </c>
    </row>
    <row r="18" spans="1:8" ht="23.25" customHeight="1" x14ac:dyDescent="0.3">
      <c r="A18" s="220"/>
      <c r="B18" s="220"/>
      <c r="C18" s="220"/>
      <c r="D18" s="250" t="s">
        <v>86</v>
      </c>
      <c r="E18" s="678">
        <v>245920</v>
      </c>
      <c r="F18" s="142"/>
      <c r="G18" s="130" t="s">
        <v>60</v>
      </c>
      <c r="H18" s="678">
        <v>13091.68</v>
      </c>
    </row>
    <row r="19" spans="1:8" ht="23.25" customHeight="1" x14ac:dyDescent="0.3">
      <c r="A19" s="220"/>
      <c r="B19" s="220"/>
      <c r="C19" s="220"/>
      <c r="D19" s="250" t="s">
        <v>76</v>
      </c>
      <c r="E19" s="297">
        <v>41800</v>
      </c>
      <c r="F19" s="142"/>
      <c r="G19" s="130" t="s">
        <v>84</v>
      </c>
      <c r="H19" s="297">
        <v>2190.79</v>
      </c>
    </row>
    <row r="20" spans="1:8" ht="23.25" customHeight="1" x14ac:dyDescent="0.3">
      <c r="A20" s="220"/>
      <c r="B20" s="220"/>
      <c r="C20" s="220"/>
      <c r="D20" s="298" t="s">
        <v>55</v>
      </c>
      <c r="E20" s="297">
        <v>7166.02</v>
      </c>
      <c r="F20" s="142"/>
      <c r="G20" s="130" t="s">
        <v>261</v>
      </c>
      <c r="H20" s="297">
        <v>1080</v>
      </c>
    </row>
    <row r="21" spans="1:8" ht="23.25" customHeight="1" x14ac:dyDescent="0.3">
      <c r="A21" s="220"/>
      <c r="B21" s="220"/>
      <c r="C21" s="220"/>
      <c r="D21" s="250" t="s">
        <v>65</v>
      </c>
      <c r="E21" s="297">
        <v>6551.33</v>
      </c>
      <c r="F21" s="142"/>
      <c r="G21" s="130" t="s">
        <v>262</v>
      </c>
      <c r="H21" s="297">
        <v>7800.7799999999988</v>
      </c>
    </row>
    <row r="22" spans="1:8" ht="23.25" customHeight="1" x14ac:dyDescent="0.3">
      <c r="A22" s="220"/>
      <c r="B22" s="220"/>
      <c r="C22" s="220"/>
      <c r="D22" s="250" t="s">
        <v>259</v>
      </c>
      <c r="E22" s="297">
        <v>500</v>
      </c>
      <c r="F22" s="142"/>
      <c r="G22" s="130" t="s">
        <v>71</v>
      </c>
      <c r="H22" s="297">
        <v>12564.74</v>
      </c>
    </row>
    <row r="23" spans="1:8" ht="23.25" customHeight="1" x14ac:dyDescent="0.3">
      <c r="A23" s="220"/>
      <c r="B23" s="220"/>
      <c r="C23" s="220"/>
      <c r="D23" s="250" t="s">
        <v>66</v>
      </c>
      <c r="E23" s="297">
        <v>1397.25</v>
      </c>
      <c r="F23" s="142"/>
      <c r="G23" s="130" t="s">
        <v>52</v>
      </c>
      <c r="H23" s="297">
        <v>31389.219999999998</v>
      </c>
    </row>
    <row r="24" spans="1:8" ht="23.25" customHeight="1" x14ac:dyDescent="0.3">
      <c r="A24" s="220"/>
      <c r="B24" s="220"/>
      <c r="C24" s="220"/>
      <c r="D24" s="250" t="s">
        <v>100</v>
      </c>
      <c r="E24" s="297">
        <v>6850</v>
      </c>
      <c r="F24" s="142"/>
      <c r="G24" s="130" t="s">
        <v>61</v>
      </c>
      <c r="H24" s="297">
        <v>8574.35</v>
      </c>
    </row>
    <row r="25" spans="1:8" ht="23.25" customHeight="1" x14ac:dyDescent="0.3">
      <c r="A25" s="220"/>
      <c r="B25" s="220"/>
      <c r="C25" s="220"/>
      <c r="D25" s="250" t="s">
        <v>457</v>
      </c>
      <c r="E25" s="297">
        <v>33785.699999999997</v>
      </c>
      <c r="F25" s="142"/>
      <c r="G25" s="130" t="s">
        <v>294</v>
      </c>
      <c r="H25" s="297">
        <v>-112129.89</v>
      </c>
    </row>
    <row r="26" spans="1:8" ht="23.25" customHeight="1" x14ac:dyDescent="0.3">
      <c r="A26" s="220"/>
      <c r="B26" s="220"/>
      <c r="C26" s="220"/>
      <c r="D26" s="250" t="s">
        <v>72</v>
      </c>
      <c r="E26" s="297">
        <v>4138.96</v>
      </c>
      <c r="F26" s="215"/>
      <c r="G26" s="130" t="s">
        <v>254</v>
      </c>
      <c r="H26" s="297">
        <v>-2600</v>
      </c>
    </row>
    <row r="27" spans="1:8" ht="23.25" customHeight="1" x14ac:dyDescent="0.3">
      <c r="A27" s="220"/>
      <c r="B27" s="220"/>
      <c r="C27" s="220"/>
      <c r="D27" s="130" t="s">
        <v>56</v>
      </c>
      <c r="E27" s="297">
        <v>1664.93</v>
      </c>
      <c r="F27" s="215"/>
      <c r="G27" s="130" t="s">
        <v>386</v>
      </c>
      <c r="H27" s="297">
        <v>8000</v>
      </c>
    </row>
    <row r="28" spans="1:8" ht="23.25" customHeight="1" x14ac:dyDescent="0.3">
      <c r="A28" s="220"/>
      <c r="B28" s="220"/>
      <c r="C28" s="220"/>
      <c r="D28" s="130" t="s">
        <v>75</v>
      </c>
      <c r="E28" s="297">
        <v>7090</v>
      </c>
      <c r="F28" s="215"/>
      <c r="G28" s="130" t="s">
        <v>843</v>
      </c>
      <c r="H28" s="297">
        <v>1675</v>
      </c>
    </row>
    <row r="29" spans="1:8" ht="31.5" customHeight="1" thickBot="1" x14ac:dyDescent="0.35">
      <c r="A29" s="220"/>
      <c r="B29" s="220"/>
      <c r="C29" s="220"/>
      <c r="D29" s="299" t="s">
        <v>458</v>
      </c>
      <c r="E29" s="302">
        <f>SUM(E14:E28)</f>
        <v>4625273.5749999993</v>
      </c>
      <c r="F29" s="215"/>
      <c r="G29" s="300" t="s">
        <v>458</v>
      </c>
      <c r="H29" s="302">
        <f>SUM(H14:H28)</f>
        <v>13438.210000000006</v>
      </c>
    </row>
    <row r="30" spans="1:8" ht="23.25" customHeight="1" thickTop="1" x14ac:dyDescent="0.3">
      <c r="A30" s="220"/>
      <c r="B30" s="220"/>
      <c r="C30" s="220"/>
      <c r="D30" s="6"/>
      <c r="F30" s="215"/>
    </row>
    <row r="31" spans="1:8" ht="22.5" customHeight="1" x14ac:dyDescent="0.25">
      <c r="A31" s="68"/>
      <c r="B31" s="221"/>
      <c r="C31" s="222"/>
      <c r="D31" s="74"/>
      <c r="E31" s="126"/>
      <c r="F31" s="135"/>
    </row>
    <row r="32" spans="1:8" ht="52.5" customHeight="1" thickBot="1" x14ac:dyDescent="0.3">
      <c r="A32" s="68"/>
      <c r="B32" s="698" t="s">
        <v>477</v>
      </c>
      <c r="C32" s="699"/>
      <c r="D32" s="700"/>
      <c r="E32" s="226">
        <f>E29+H29</f>
        <v>4638711.7849999992</v>
      </c>
      <c r="F32" s="135"/>
      <c r="G32" s="301"/>
    </row>
    <row r="33" spans="1:8" ht="21" customHeight="1" thickTop="1" x14ac:dyDescent="0.25">
      <c r="A33" s="68"/>
      <c r="B33" s="67"/>
      <c r="C33" s="2"/>
      <c r="D33" s="223"/>
      <c r="E33" s="224"/>
      <c r="F33" s="69"/>
      <c r="G33" s="257"/>
      <c r="H33" s="258"/>
    </row>
    <row r="34" spans="1:8" ht="21" customHeight="1" x14ac:dyDescent="0.25">
      <c r="A34" s="68"/>
      <c r="B34" s="67"/>
      <c r="C34" s="2"/>
      <c r="D34" s="225"/>
      <c r="E34" s="9"/>
      <c r="F34" s="46"/>
      <c r="H34" s="20"/>
    </row>
    <row r="35" spans="1:8" ht="21" customHeight="1" x14ac:dyDescent="0.25">
      <c r="A35" s="68"/>
      <c r="B35" s="230" t="s">
        <v>461</v>
      </c>
      <c r="C35" s="228"/>
      <c r="D35" s="75"/>
      <c r="E35" s="233"/>
      <c r="F35" s="211"/>
      <c r="G35" s="229" t="s">
        <v>339</v>
      </c>
    </row>
    <row r="36" spans="1:8" ht="21" customHeight="1" x14ac:dyDescent="0.25">
      <c r="A36" s="68"/>
      <c r="B36" s="129"/>
      <c r="C36" s="2"/>
      <c r="D36" s="75"/>
      <c r="E36" s="234"/>
      <c r="F36" s="235"/>
      <c r="G36" s="70"/>
    </row>
    <row r="37" spans="1:8" ht="21" customHeight="1" x14ac:dyDescent="0.25">
      <c r="A37" s="68"/>
      <c r="B37" s="129"/>
      <c r="C37" s="2"/>
      <c r="D37" s="75"/>
      <c r="E37" s="212"/>
      <c r="F37" s="231"/>
      <c r="G37" s="70"/>
    </row>
    <row r="38" spans="1:8" ht="21" customHeight="1" thickBot="1" x14ac:dyDescent="0.3">
      <c r="A38" s="68"/>
      <c r="B38" s="162"/>
      <c r="C38" s="704"/>
      <c r="D38" s="704"/>
      <c r="E38" s="212"/>
      <c r="F38" s="231"/>
      <c r="G38" s="701"/>
      <c r="H38" s="701"/>
    </row>
    <row r="39" spans="1:8" ht="30" customHeight="1" x14ac:dyDescent="0.25">
      <c r="A39" s="68"/>
      <c r="C39" s="696" t="s">
        <v>346</v>
      </c>
      <c r="D39" s="696"/>
      <c r="E39" s="212"/>
      <c r="F39" s="231"/>
      <c r="G39" s="695" t="s">
        <v>463</v>
      </c>
      <c r="H39" s="695"/>
    </row>
    <row r="40" spans="1:8" ht="34.5" customHeight="1" x14ac:dyDescent="0.25">
      <c r="A40" s="68"/>
      <c r="C40" s="695" t="s">
        <v>462</v>
      </c>
      <c r="D40" s="695"/>
      <c r="E40" s="212"/>
      <c r="F40" s="231"/>
      <c r="G40" s="695" t="s">
        <v>446</v>
      </c>
      <c r="H40" s="695"/>
    </row>
    <row r="41" spans="1:8" ht="21" customHeight="1" x14ac:dyDescent="0.25">
      <c r="E41" s="236"/>
      <c r="F41" s="237"/>
    </row>
    <row r="42" spans="1:8" ht="21" customHeight="1" x14ac:dyDescent="0.2"/>
    <row r="43" spans="1:8" ht="23.25" customHeight="1" x14ac:dyDescent="0.2"/>
    <row r="44" spans="1:8" ht="23.25" customHeight="1" x14ac:dyDescent="0.2"/>
    <row r="45" spans="1:8" ht="23.25" customHeight="1" x14ac:dyDescent="0.2"/>
    <row r="46" spans="1:8" ht="23.25" customHeight="1" x14ac:dyDescent="0.2"/>
    <row r="47" spans="1:8" ht="23.25" customHeight="1" x14ac:dyDescent="0.2"/>
    <row r="48" spans="1:8" ht="23.25" customHeight="1" x14ac:dyDescent="0.2"/>
  </sheetData>
  <mergeCells count="13">
    <mergeCell ref="G40:H40"/>
    <mergeCell ref="C39:D39"/>
    <mergeCell ref="C40:D40"/>
    <mergeCell ref="A6:H6"/>
    <mergeCell ref="A5:H5"/>
    <mergeCell ref="B32:D32"/>
    <mergeCell ref="G38:H38"/>
    <mergeCell ref="A10:H10"/>
    <mergeCell ref="A9:H9"/>
    <mergeCell ref="A8:H8"/>
    <mergeCell ref="A7:H7"/>
    <mergeCell ref="C38:D38"/>
    <mergeCell ref="G39:H39"/>
  </mergeCells>
  <phoneticPr fontId="98" type="noConversion"/>
  <conditionalFormatting sqref="E41">
    <cfRule type="duplicateValues" dxfId="2" priority="3"/>
  </conditionalFormatting>
  <conditionalFormatting sqref="G33">
    <cfRule type="duplicateValues" dxfId="1" priority="2"/>
  </conditionalFormatting>
  <pageMargins left="0.43" right="0.36" top="1.0236220472440944" bottom="0.74803149606299213" header="0.39370078740157483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F1B0A-2EAC-4D4F-94BB-2C88BCCC4687}">
  <sheetPr>
    <tabColor rgb="FF007774"/>
    <pageSetUpPr fitToPage="1"/>
  </sheetPr>
  <dimension ref="A1:N365"/>
  <sheetViews>
    <sheetView topLeftCell="A345" zoomScale="64" zoomScaleNormal="64" workbookViewId="0">
      <selection activeCell="F356" sqref="F356"/>
    </sheetView>
  </sheetViews>
  <sheetFormatPr baseColWidth="10" defaultColWidth="11.42578125" defaultRowHeight="34.5" customHeight="1" x14ac:dyDescent="0.25"/>
  <cols>
    <col min="1" max="1" width="19.140625" style="315" customWidth="1"/>
    <col min="2" max="2" width="26" style="316" customWidth="1"/>
    <col min="3" max="3" width="53.85546875" style="266" customWidth="1"/>
    <col min="4" max="4" width="22.7109375" style="267" customWidth="1"/>
    <col min="5" max="5" width="23.28515625" style="268" customWidth="1"/>
    <col min="6" max="6" width="25" style="269" customWidth="1"/>
    <col min="7" max="7" width="78" style="317" customWidth="1"/>
    <col min="8" max="16384" width="11.42578125" style="266"/>
  </cols>
  <sheetData>
    <row r="1" spans="1:14" ht="24.75" customHeight="1" x14ac:dyDescent="0.25"/>
    <row r="2" spans="1:14" ht="24.75" customHeight="1" x14ac:dyDescent="0.25">
      <c r="A2" s="318"/>
      <c r="B2" s="319"/>
      <c r="C2" s="319"/>
      <c r="D2" s="270"/>
      <c r="E2" s="271"/>
      <c r="F2" s="272"/>
      <c r="G2" s="320"/>
    </row>
    <row r="3" spans="1:14" ht="24.75" customHeight="1" x14ac:dyDescent="0.25">
      <c r="A3" s="318"/>
      <c r="B3" s="41"/>
      <c r="C3" s="319"/>
      <c r="D3" s="270"/>
      <c r="E3" s="270"/>
      <c r="F3" s="272"/>
      <c r="G3" s="320"/>
    </row>
    <row r="4" spans="1:14" ht="24.75" customHeight="1" x14ac:dyDescent="0.25">
      <c r="A4" s="318"/>
      <c r="B4" s="41"/>
      <c r="C4" s="319"/>
      <c r="D4" s="270"/>
      <c r="E4" s="270"/>
      <c r="F4" s="272"/>
      <c r="G4" s="320"/>
    </row>
    <row r="5" spans="1:14" ht="19.5" customHeight="1" x14ac:dyDescent="0.25">
      <c r="A5" s="709" t="s">
        <v>9</v>
      </c>
      <c r="B5" s="709"/>
      <c r="C5" s="709"/>
      <c r="D5" s="709"/>
      <c r="E5" s="709"/>
      <c r="F5" s="709"/>
      <c r="G5" s="709"/>
    </row>
    <row r="6" spans="1:14" ht="19.5" customHeight="1" x14ac:dyDescent="0.25">
      <c r="A6" s="710" t="s">
        <v>10</v>
      </c>
      <c r="B6" s="710"/>
      <c r="C6" s="710"/>
      <c r="D6" s="710"/>
      <c r="E6" s="710"/>
      <c r="F6" s="710"/>
      <c r="G6" s="710"/>
    </row>
    <row r="7" spans="1:14" ht="19.5" customHeight="1" x14ac:dyDescent="0.25">
      <c r="A7" s="710" t="s">
        <v>11</v>
      </c>
      <c r="B7" s="710"/>
      <c r="C7" s="710"/>
      <c r="D7" s="710"/>
      <c r="E7" s="710"/>
      <c r="F7" s="710"/>
      <c r="G7" s="710"/>
    </row>
    <row r="8" spans="1:14" ht="19.5" customHeight="1" x14ac:dyDescent="0.25">
      <c r="A8" s="709" t="s">
        <v>12</v>
      </c>
      <c r="B8" s="709"/>
      <c r="C8" s="709"/>
      <c r="D8" s="709"/>
      <c r="E8" s="709"/>
      <c r="F8" s="709"/>
      <c r="G8" s="709"/>
    </row>
    <row r="9" spans="1:14" ht="19.5" customHeight="1" x14ac:dyDescent="0.25">
      <c r="A9" s="709" t="s">
        <v>403</v>
      </c>
      <c r="B9" s="709"/>
      <c r="C9" s="709"/>
      <c r="D9" s="709"/>
      <c r="E9" s="709"/>
      <c r="F9" s="709"/>
      <c r="G9" s="709"/>
    </row>
    <row r="10" spans="1:14" ht="19.5" customHeight="1" x14ac:dyDescent="0.25">
      <c r="A10" s="709" t="s">
        <v>409</v>
      </c>
      <c r="B10" s="709"/>
      <c r="C10" s="709"/>
      <c r="D10" s="709"/>
      <c r="E10" s="709"/>
      <c r="F10" s="709"/>
      <c r="G10" s="709"/>
    </row>
    <row r="11" spans="1:14" ht="19.5" customHeight="1" x14ac:dyDescent="0.25">
      <c r="A11" s="711" t="s">
        <v>427</v>
      </c>
      <c r="B11" s="711"/>
      <c r="C11" s="711"/>
      <c r="D11" s="711"/>
      <c r="E11" s="711"/>
      <c r="F11" s="711"/>
      <c r="G11" s="711"/>
    </row>
    <row r="12" spans="1:14" ht="19.5" customHeight="1" x14ac:dyDescent="0.25">
      <c r="A12" s="712" t="s">
        <v>476</v>
      </c>
      <c r="B12" s="712"/>
      <c r="C12" s="712"/>
      <c r="D12" s="712"/>
      <c r="E12" s="712"/>
      <c r="F12" s="712"/>
      <c r="G12" s="712"/>
    </row>
    <row r="13" spans="1:14" ht="34.5" customHeight="1" x14ac:dyDescent="0.25">
      <c r="A13" s="321"/>
      <c r="B13" s="322"/>
      <c r="C13" s="323"/>
      <c r="D13" s="264"/>
    </row>
    <row r="14" spans="1:14" ht="34.5" customHeight="1" x14ac:dyDescent="0.25">
      <c r="A14" s="273" t="s">
        <v>393</v>
      </c>
      <c r="B14" s="273" t="s">
        <v>46</v>
      </c>
      <c r="C14" s="273" t="s">
        <v>2</v>
      </c>
      <c r="D14" s="274" t="s">
        <v>401</v>
      </c>
      <c r="E14" s="274" t="s">
        <v>392</v>
      </c>
      <c r="F14" s="274" t="s">
        <v>402</v>
      </c>
      <c r="G14" s="345" t="s">
        <v>3</v>
      </c>
    </row>
    <row r="15" spans="1:14" ht="34.5" customHeight="1" x14ac:dyDescent="0.25">
      <c r="A15" s="324"/>
      <c r="B15" s="325"/>
      <c r="C15" s="326"/>
      <c r="D15" s="713" t="s">
        <v>479</v>
      </c>
      <c r="E15" s="713"/>
      <c r="F15" s="309">
        <v>8476121.1199999992</v>
      </c>
      <c r="G15" s="327" t="s">
        <v>470</v>
      </c>
    </row>
    <row r="16" spans="1:14" s="139" customFormat="1" ht="36.75" customHeight="1" x14ac:dyDescent="0.2">
      <c r="A16" s="156">
        <v>45474</v>
      </c>
      <c r="B16" s="154" t="s">
        <v>844</v>
      </c>
      <c r="C16" s="155" t="s">
        <v>845</v>
      </c>
      <c r="D16" s="72">
        <v>3600</v>
      </c>
      <c r="E16" s="72">
        <v>0</v>
      </c>
      <c r="F16" s="81">
        <f>F15+D16-E16</f>
        <v>8479721.1199999992</v>
      </c>
      <c r="G16" s="155" t="s">
        <v>846</v>
      </c>
      <c r="H16" s="328"/>
      <c r="I16" s="329"/>
      <c r="J16" s="330"/>
      <c r="K16" s="303"/>
      <c r="L16" s="303"/>
      <c r="M16" s="214"/>
      <c r="N16" s="330"/>
    </row>
    <row r="17" spans="1:14" s="139" customFormat="1" ht="36.75" customHeight="1" x14ac:dyDescent="0.2">
      <c r="A17" s="156">
        <v>45474</v>
      </c>
      <c r="B17" s="154" t="s">
        <v>776</v>
      </c>
      <c r="C17" s="155" t="s">
        <v>726</v>
      </c>
      <c r="D17" s="72">
        <v>11000</v>
      </c>
      <c r="E17" s="72">
        <v>0</v>
      </c>
      <c r="F17" s="81">
        <f t="shared" ref="F17:F79" si="0">F16+D17-E17</f>
        <v>8490721.1199999992</v>
      </c>
      <c r="G17" s="155" t="s">
        <v>727</v>
      </c>
      <c r="H17" s="328"/>
      <c r="I17" s="329"/>
      <c r="J17" s="330"/>
      <c r="K17" s="303"/>
      <c r="L17" s="303"/>
      <c r="M17" s="214"/>
      <c r="N17" s="330"/>
    </row>
    <row r="18" spans="1:14" s="139" customFormat="1" ht="36.75" customHeight="1" x14ac:dyDescent="0.2">
      <c r="A18" s="156">
        <v>45474</v>
      </c>
      <c r="B18" s="154" t="s">
        <v>725</v>
      </c>
      <c r="C18" s="155" t="s">
        <v>726</v>
      </c>
      <c r="D18" s="72">
        <v>2000</v>
      </c>
      <c r="E18" s="72">
        <v>0</v>
      </c>
      <c r="F18" s="81">
        <f t="shared" si="0"/>
        <v>8492721.1199999992</v>
      </c>
      <c r="G18" s="155" t="s">
        <v>727</v>
      </c>
      <c r="H18" s="328"/>
      <c r="I18" s="329"/>
      <c r="J18" s="330"/>
      <c r="K18" s="303"/>
      <c r="L18" s="303"/>
      <c r="M18" s="214"/>
      <c r="N18" s="330"/>
    </row>
    <row r="19" spans="1:14" s="139" customFormat="1" ht="36.75" customHeight="1" x14ac:dyDescent="0.2">
      <c r="A19" s="156">
        <v>45474</v>
      </c>
      <c r="B19" s="154" t="s">
        <v>847</v>
      </c>
      <c r="C19" s="155" t="s">
        <v>729</v>
      </c>
      <c r="D19" s="72">
        <v>17600</v>
      </c>
      <c r="E19" s="72">
        <v>0</v>
      </c>
      <c r="F19" s="81">
        <f t="shared" si="0"/>
        <v>8510321.1199999992</v>
      </c>
      <c r="G19" s="155" t="s">
        <v>730</v>
      </c>
      <c r="H19" s="328"/>
      <c r="I19" s="329"/>
      <c r="J19" s="330"/>
      <c r="K19" s="303"/>
      <c r="L19" s="303"/>
      <c r="M19" s="214"/>
      <c r="N19" s="330"/>
    </row>
    <row r="20" spans="1:14" s="139" customFormat="1" ht="36.75" customHeight="1" x14ac:dyDescent="0.2">
      <c r="A20" s="156">
        <v>45474</v>
      </c>
      <c r="B20" s="154" t="s">
        <v>848</v>
      </c>
      <c r="C20" s="155" t="s">
        <v>735</v>
      </c>
      <c r="D20" s="72">
        <v>1000</v>
      </c>
      <c r="E20" s="72">
        <v>0</v>
      </c>
      <c r="F20" s="81">
        <f t="shared" si="0"/>
        <v>8511321.1199999992</v>
      </c>
      <c r="G20" s="155" t="s">
        <v>736</v>
      </c>
      <c r="H20" s="328"/>
      <c r="I20" s="329"/>
      <c r="J20" s="330"/>
      <c r="K20" s="303"/>
      <c r="L20" s="303"/>
      <c r="M20" s="214"/>
      <c r="N20" s="330"/>
    </row>
    <row r="21" spans="1:14" s="139" customFormat="1" ht="36.75" customHeight="1" x14ac:dyDescent="0.2">
      <c r="A21" s="156">
        <v>45474</v>
      </c>
      <c r="B21" s="154" t="s">
        <v>849</v>
      </c>
      <c r="C21" s="155" t="s">
        <v>735</v>
      </c>
      <c r="D21" s="72">
        <v>8900</v>
      </c>
      <c r="E21" s="72">
        <v>0</v>
      </c>
      <c r="F21" s="81">
        <f t="shared" si="0"/>
        <v>8520221.1199999992</v>
      </c>
      <c r="G21" s="155" t="s">
        <v>736</v>
      </c>
      <c r="H21" s="328"/>
      <c r="I21" s="329"/>
      <c r="J21" s="330"/>
      <c r="K21" s="303"/>
      <c r="L21" s="303"/>
      <c r="M21" s="214"/>
      <c r="N21" s="330"/>
    </row>
    <row r="22" spans="1:14" s="139" customFormat="1" ht="36.75" customHeight="1" x14ac:dyDescent="0.2">
      <c r="A22" s="156">
        <v>45474</v>
      </c>
      <c r="B22" s="154" t="s">
        <v>850</v>
      </c>
      <c r="C22" s="155" t="s">
        <v>735</v>
      </c>
      <c r="D22" s="72">
        <v>25900</v>
      </c>
      <c r="E22" s="72">
        <v>0</v>
      </c>
      <c r="F22" s="81">
        <f t="shared" si="0"/>
        <v>8546121.1199999992</v>
      </c>
      <c r="G22" s="155" t="s">
        <v>736</v>
      </c>
      <c r="H22" s="328"/>
      <c r="I22" s="329"/>
      <c r="J22" s="330"/>
      <c r="K22" s="303"/>
      <c r="L22" s="303"/>
      <c r="M22" s="214"/>
      <c r="N22" s="330"/>
    </row>
    <row r="23" spans="1:14" s="139" customFormat="1" ht="36.75" customHeight="1" x14ac:dyDescent="0.2">
      <c r="A23" s="156">
        <v>45474</v>
      </c>
      <c r="B23" s="154" t="s">
        <v>851</v>
      </c>
      <c r="C23" s="155" t="s">
        <v>732</v>
      </c>
      <c r="D23" s="72">
        <v>1500</v>
      </c>
      <c r="E23" s="72">
        <v>0</v>
      </c>
      <c r="F23" s="81">
        <f t="shared" si="0"/>
        <v>8547621.1199999992</v>
      </c>
      <c r="G23" s="155" t="s">
        <v>733</v>
      </c>
      <c r="H23" s="328"/>
      <c r="I23" s="329"/>
      <c r="J23" s="330"/>
      <c r="K23" s="303"/>
      <c r="L23" s="303"/>
      <c r="M23" s="214"/>
      <c r="N23" s="330"/>
    </row>
    <row r="24" spans="1:14" s="139" customFormat="1" ht="36.75" customHeight="1" x14ac:dyDescent="0.2">
      <c r="A24" s="156">
        <v>45474</v>
      </c>
      <c r="B24" s="154" t="s">
        <v>852</v>
      </c>
      <c r="C24" s="155" t="s">
        <v>732</v>
      </c>
      <c r="D24" s="72">
        <v>15400</v>
      </c>
      <c r="E24" s="72">
        <v>0</v>
      </c>
      <c r="F24" s="81">
        <f t="shared" si="0"/>
        <v>8563021.1199999992</v>
      </c>
      <c r="G24" s="155" t="s">
        <v>733</v>
      </c>
      <c r="H24" s="328"/>
      <c r="I24" s="329"/>
      <c r="J24" s="330"/>
      <c r="K24" s="303"/>
      <c r="L24" s="303"/>
      <c r="M24" s="214"/>
      <c r="N24" s="330"/>
    </row>
    <row r="25" spans="1:14" s="139" customFormat="1" ht="36.75" customHeight="1" x14ac:dyDescent="0.2">
      <c r="A25" s="156">
        <v>45474</v>
      </c>
      <c r="B25" s="154" t="s">
        <v>853</v>
      </c>
      <c r="C25" s="155" t="s">
        <v>539</v>
      </c>
      <c r="D25" s="72">
        <v>565</v>
      </c>
      <c r="E25" s="72">
        <v>0</v>
      </c>
      <c r="F25" s="81">
        <f t="shared" si="0"/>
        <v>8563586.1199999992</v>
      </c>
      <c r="G25" s="155" t="s">
        <v>539</v>
      </c>
      <c r="H25" s="328"/>
      <c r="I25" s="329"/>
      <c r="J25" s="330"/>
      <c r="K25" s="303"/>
      <c r="L25" s="303"/>
      <c r="M25" s="214"/>
      <c r="N25" s="330"/>
    </row>
    <row r="26" spans="1:14" s="139" customFormat="1" ht="36.75" customHeight="1" x14ac:dyDescent="0.2">
      <c r="A26" s="156">
        <v>45474</v>
      </c>
      <c r="B26" s="154" t="s">
        <v>854</v>
      </c>
      <c r="C26" s="155" t="s">
        <v>539</v>
      </c>
      <c r="D26" s="72">
        <v>300</v>
      </c>
      <c r="E26" s="72">
        <v>0</v>
      </c>
      <c r="F26" s="81">
        <f t="shared" si="0"/>
        <v>8563886.1199999992</v>
      </c>
      <c r="G26" s="155" t="s">
        <v>539</v>
      </c>
      <c r="H26" s="328"/>
      <c r="I26" s="329"/>
      <c r="J26" s="330"/>
      <c r="K26" s="303"/>
      <c r="L26" s="303"/>
      <c r="M26" s="214"/>
      <c r="N26" s="330"/>
    </row>
    <row r="27" spans="1:14" s="139" customFormat="1" ht="36.75" customHeight="1" x14ac:dyDescent="0.2">
      <c r="A27" s="156">
        <v>45474</v>
      </c>
      <c r="B27" s="154" t="s">
        <v>855</v>
      </c>
      <c r="C27" s="155" t="s">
        <v>539</v>
      </c>
      <c r="D27" s="72">
        <v>1455</v>
      </c>
      <c r="E27" s="72">
        <v>0</v>
      </c>
      <c r="F27" s="81">
        <f t="shared" si="0"/>
        <v>8565341.1199999992</v>
      </c>
      <c r="G27" s="155" t="s">
        <v>539</v>
      </c>
      <c r="H27" s="328"/>
      <c r="I27" s="329"/>
      <c r="J27" s="330"/>
      <c r="K27" s="303"/>
      <c r="L27" s="303"/>
      <c r="M27" s="214"/>
      <c r="N27" s="330"/>
    </row>
    <row r="28" spans="1:14" s="139" customFormat="1" ht="36.75" customHeight="1" x14ac:dyDescent="0.2">
      <c r="A28" s="156">
        <v>45474</v>
      </c>
      <c r="B28" s="154" t="s">
        <v>856</v>
      </c>
      <c r="C28" s="155" t="s">
        <v>857</v>
      </c>
      <c r="D28" s="72">
        <v>85</v>
      </c>
      <c r="E28" s="72">
        <v>0</v>
      </c>
      <c r="F28" s="81">
        <f t="shared" si="0"/>
        <v>8565426.1199999992</v>
      </c>
      <c r="G28" s="155" t="s">
        <v>539</v>
      </c>
      <c r="H28" s="328"/>
      <c r="I28" s="329"/>
      <c r="J28" s="330"/>
      <c r="K28" s="303"/>
      <c r="L28" s="303"/>
      <c r="M28" s="214"/>
      <c r="N28" s="330"/>
    </row>
    <row r="29" spans="1:14" s="139" customFormat="1" ht="36.75" customHeight="1" x14ac:dyDescent="0.2">
      <c r="A29" s="156">
        <v>45474</v>
      </c>
      <c r="B29" s="154" t="s">
        <v>858</v>
      </c>
      <c r="C29" s="155" t="s">
        <v>857</v>
      </c>
      <c r="D29" s="72">
        <v>315</v>
      </c>
      <c r="E29" s="72">
        <v>0</v>
      </c>
      <c r="F29" s="81">
        <f t="shared" si="0"/>
        <v>8565741.1199999992</v>
      </c>
      <c r="G29" s="155" t="s">
        <v>539</v>
      </c>
      <c r="H29" s="328"/>
      <c r="I29" s="329"/>
      <c r="J29" s="330"/>
      <c r="K29" s="303"/>
      <c r="L29" s="303"/>
      <c r="M29" s="214"/>
      <c r="N29" s="330"/>
    </row>
    <row r="30" spans="1:14" s="139" customFormat="1" ht="36.75" customHeight="1" x14ac:dyDescent="0.2">
      <c r="A30" s="156">
        <v>45474</v>
      </c>
      <c r="B30" s="154" t="s">
        <v>859</v>
      </c>
      <c r="C30" s="155" t="s">
        <v>860</v>
      </c>
      <c r="D30" s="72">
        <v>25</v>
      </c>
      <c r="E30" s="72">
        <v>0</v>
      </c>
      <c r="F30" s="81">
        <f t="shared" si="0"/>
        <v>8565766.1199999992</v>
      </c>
      <c r="G30" s="155" t="s">
        <v>539</v>
      </c>
      <c r="H30" s="328"/>
      <c r="I30" s="329"/>
      <c r="J30" s="330"/>
      <c r="K30" s="303"/>
      <c r="L30" s="303"/>
      <c r="M30" s="214"/>
      <c r="N30" s="330"/>
    </row>
    <row r="31" spans="1:14" s="139" customFormat="1" ht="36.75" customHeight="1" x14ac:dyDescent="0.2">
      <c r="A31" s="156">
        <v>45474</v>
      </c>
      <c r="B31" s="154" t="s">
        <v>861</v>
      </c>
      <c r="C31" s="155" t="s">
        <v>862</v>
      </c>
      <c r="D31" s="72">
        <v>60</v>
      </c>
      <c r="E31" s="72">
        <v>0</v>
      </c>
      <c r="F31" s="81">
        <f t="shared" si="0"/>
        <v>8565826.1199999992</v>
      </c>
      <c r="G31" s="155" t="s">
        <v>539</v>
      </c>
      <c r="H31" s="328"/>
      <c r="I31" s="329"/>
      <c r="J31" s="330"/>
      <c r="K31" s="303"/>
      <c r="L31" s="303"/>
      <c r="M31" s="214"/>
      <c r="N31" s="330"/>
    </row>
    <row r="32" spans="1:14" s="139" customFormat="1" ht="36.75" customHeight="1" x14ac:dyDescent="0.2">
      <c r="A32" s="156">
        <v>45474</v>
      </c>
      <c r="B32" s="154" t="s">
        <v>863</v>
      </c>
      <c r="C32" s="155" t="s">
        <v>864</v>
      </c>
      <c r="D32" s="72">
        <v>60</v>
      </c>
      <c r="E32" s="72">
        <v>0</v>
      </c>
      <c r="F32" s="81">
        <f t="shared" si="0"/>
        <v>8565886.1199999992</v>
      </c>
      <c r="G32" s="155" t="s">
        <v>539</v>
      </c>
      <c r="H32" s="328"/>
      <c r="I32" s="329"/>
      <c r="J32" s="330"/>
      <c r="K32" s="303"/>
      <c r="L32" s="303"/>
      <c r="M32" s="214"/>
      <c r="N32" s="330"/>
    </row>
    <row r="33" spans="1:14" s="139" customFormat="1" ht="36.75" customHeight="1" x14ac:dyDescent="0.2">
      <c r="A33" s="156">
        <v>45474</v>
      </c>
      <c r="B33" s="154" t="s">
        <v>865</v>
      </c>
      <c r="C33" s="155" t="s">
        <v>866</v>
      </c>
      <c r="D33" s="72">
        <v>110</v>
      </c>
      <c r="E33" s="72">
        <v>0</v>
      </c>
      <c r="F33" s="81">
        <f t="shared" si="0"/>
        <v>8565996.1199999992</v>
      </c>
      <c r="G33" s="155" t="s">
        <v>539</v>
      </c>
      <c r="H33" s="328"/>
      <c r="I33" s="329"/>
      <c r="J33" s="330"/>
      <c r="K33" s="303"/>
      <c r="L33" s="303"/>
      <c r="M33" s="214"/>
      <c r="N33" s="330"/>
    </row>
    <row r="34" spans="1:14" s="139" customFormat="1" ht="36.75" customHeight="1" x14ac:dyDescent="0.2">
      <c r="A34" s="156">
        <v>45474</v>
      </c>
      <c r="B34" s="154" t="s">
        <v>867</v>
      </c>
      <c r="C34" s="155" t="s">
        <v>866</v>
      </c>
      <c r="D34" s="72">
        <v>190</v>
      </c>
      <c r="E34" s="72">
        <v>0</v>
      </c>
      <c r="F34" s="81">
        <f t="shared" si="0"/>
        <v>8566186.1199999992</v>
      </c>
      <c r="G34" s="155" t="s">
        <v>539</v>
      </c>
      <c r="H34" s="328"/>
      <c r="I34" s="329"/>
      <c r="J34" s="330"/>
      <c r="K34" s="303"/>
      <c r="L34" s="303"/>
      <c r="M34" s="214"/>
      <c r="N34" s="330"/>
    </row>
    <row r="35" spans="1:14" s="139" customFormat="1" ht="36.75" customHeight="1" x14ac:dyDescent="0.2">
      <c r="A35" s="156">
        <v>45474</v>
      </c>
      <c r="B35" s="154" t="s">
        <v>868</v>
      </c>
      <c r="C35" s="155" t="s">
        <v>864</v>
      </c>
      <c r="D35" s="72">
        <v>175</v>
      </c>
      <c r="E35" s="72">
        <v>0</v>
      </c>
      <c r="F35" s="81">
        <f t="shared" si="0"/>
        <v>8566361.1199999992</v>
      </c>
      <c r="G35" s="155" t="s">
        <v>539</v>
      </c>
      <c r="H35" s="328"/>
      <c r="I35" s="329"/>
      <c r="J35" s="330"/>
      <c r="K35" s="303"/>
      <c r="L35" s="303"/>
      <c r="M35" s="214"/>
      <c r="N35" s="330"/>
    </row>
    <row r="36" spans="1:14" s="139" customFormat="1" ht="36.75" customHeight="1" x14ac:dyDescent="0.2">
      <c r="A36" s="156">
        <v>45474</v>
      </c>
      <c r="B36" s="154" t="s">
        <v>869</v>
      </c>
      <c r="C36" s="155" t="s">
        <v>870</v>
      </c>
      <c r="D36" s="72">
        <v>870</v>
      </c>
      <c r="E36" s="72">
        <v>0</v>
      </c>
      <c r="F36" s="81">
        <f t="shared" si="0"/>
        <v>8567231.1199999992</v>
      </c>
      <c r="G36" s="155" t="s">
        <v>539</v>
      </c>
      <c r="H36" s="328"/>
      <c r="I36" s="329"/>
      <c r="J36" s="330"/>
      <c r="K36" s="303"/>
      <c r="L36" s="303"/>
      <c r="M36" s="214"/>
      <c r="N36" s="330"/>
    </row>
    <row r="37" spans="1:14" s="139" customFormat="1" ht="36.75" customHeight="1" x14ac:dyDescent="0.2">
      <c r="A37" s="156">
        <v>45474</v>
      </c>
      <c r="B37" s="154" t="s">
        <v>871</v>
      </c>
      <c r="C37" s="155" t="s">
        <v>872</v>
      </c>
      <c r="D37" s="72">
        <v>7000</v>
      </c>
      <c r="E37" s="72">
        <v>0</v>
      </c>
      <c r="F37" s="81">
        <f t="shared" si="0"/>
        <v>8574231.1199999992</v>
      </c>
      <c r="G37" s="155" t="s">
        <v>539</v>
      </c>
      <c r="H37" s="328"/>
      <c r="I37" s="329"/>
      <c r="J37" s="330"/>
      <c r="K37" s="303"/>
      <c r="L37" s="303"/>
      <c r="M37" s="214"/>
      <c r="N37" s="330"/>
    </row>
    <row r="38" spans="1:14" s="139" customFormat="1" ht="36.75" customHeight="1" x14ac:dyDescent="0.2">
      <c r="A38" s="156">
        <v>45474</v>
      </c>
      <c r="B38" s="154" t="s">
        <v>873</v>
      </c>
      <c r="C38" s="155" t="s">
        <v>874</v>
      </c>
      <c r="D38" s="72">
        <v>6000</v>
      </c>
      <c r="E38" s="72">
        <v>0</v>
      </c>
      <c r="F38" s="81">
        <f t="shared" si="0"/>
        <v>8580231.1199999992</v>
      </c>
      <c r="G38" s="155" t="s">
        <v>539</v>
      </c>
      <c r="H38" s="328"/>
      <c r="I38" s="329"/>
      <c r="J38" s="330"/>
      <c r="K38" s="303"/>
      <c r="L38" s="303"/>
      <c r="M38" s="214"/>
      <c r="N38" s="330"/>
    </row>
    <row r="39" spans="1:14" s="139" customFormat="1" ht="36.75" customHeight="1" x14ac:dyDescent="0.2">
      <c r="A39" s="156">
        <v>45474</v>
      </c>
      <c r="B39" s="154" t="s">
        <v>875</v>
      </c>
      <c r="C39" s="155" t="s">
        <v>876</v>
      </c>
      <c r="D39" s="72">
        <v>67140</v>
      </c>
      <c r="E39" s="72">
        <v>0</v>
      </c>
      <c r="F39" s="81">
        <f t="shared" si="0"/>
        <v>8647371.1199999992</v>
      </c>
      <c r="G39" s="155" t="s">
        <v>877</v>
      </c>
      <c r="H39" s="328"/>
      <c r="I39" s="329"/>
      <c r="J39" s="330"/>
      <c r="K39" s="303"/>
      <c r="L39" s="303"/>
      <c r="M39" s="214"/>
      <c r="N39" s="330"/>
    </row>
    <row r="40" spans="1:14" s="139" customFormat="1" ht="36.75" customHeight="1" x14ac:dyDescent="0.2">
      <c r="A40" s="156">
        <v>45475</v>
      </c>
      <c r="B40" s="154" t="s">
        <v>878</v>
      </c>
      <c r="C40" s="155" t="s">
        <v>539</v>
      </c>
      <c r="D40" s="72">
        <v>1210</v>
      </c>
      <c r="E40" s="72">
        <v>0</v>
      </c>
      <c r="F40" s="81">
        <f t="shared" si="0"/>
        <v>8648581.1199999992</v>
      </c>
      <c r="G40" s="155" t="s">
        <v>539</v>
      </c>
      <c r="H40" s="328"/>
      <c r="I40" s="329"/>
      <c r="J40" s="330"/>
      <c r="K40" s="303"/>
      <c r="L40" s="303"/>
      <c r="M40" s="214"/>
      <c r="N40" s="330"/>
    </row>
    <row r="41" spans="1:14" s="139" customFormat="1" ht="36.75" customHeight="1" x14ac:dyDescent="0.2">
      <c r="A41" s="156">
        <v>45475</v>
      </c>
      <c r="B41" s="154" t="s">
        <v>879</v>
      </c>
      <c r="C41" s="155" t="s">
        <v>735</v>
      </c>
      <c r="D41" s="72">
        <v>34300</v>
      </c>
      <c r="E41" s="72">
        <v>0</v>
      </c>
      <c r="F41" s="81">
        <f t="shared" si="0"/>
        <v>8682881.1199999992</v>
      </c>
      <c r="G41" s="155" t="s">
        <v>736</v>
      </c>
      <c r="H41" s="328"/>
      <c r="I41" s="329"/>
      <c r="J41" s="330"/>
      <c r="K41" s="303"/>
      <c r="L41" s="303"/>
      <c r="M41" s="214"/>
      <c r="N41" s="330"/>
    </row>
    <row r="42" spans="1:14" s="139" customFormat="1" ht="36.75" customHeight="1" x14ac:dyDescent="0.2">
      <c r="A42" s="156">
        <v>45475</v>
      </c>
      <c r="B42" s="154" t="s">
        <v>880</v>
      </c>
      <c r="C42" s="155" t="s">
        <v>732</v>
      </c>
      <c r="D42" s="72">
        <v>11700</v>
      </c>
      <c r="E42" s="72">
        <v>0</v>
      </c>
      <c r="F42" s="81">
        <f t="shared" si="0"/>
        <v>8694581.1199999992</v>
      </c>
      <c r="G42" s="155" t="s">
        <v>733</v>
      </c>
      <c r="H42" s="328"/>
      <c r="I42" s="329"/>
      <c r="J42" s="330"/>
      <c r="K42" s="303"/>
      <c r="L42" s="303"/>
      <c r="M42" s="214"/>
      <c r="N42" s="330"/>
    </row>
    <row r="43" spans="1:14" s="139" customFormat="1" ht="36.75" customHeight="1" x14ac:dyDescent="0.2">
      <c r="A43" s="156">
        <v>45475</v>
      </c>
      <c r="B43" s="154" t="s">
        <v>725</v>
      </c>
      <c r="C43" s="155" t="s">
        <v>726</v>
      </c>
      <c r="D43" s="72">
        <v>8800</v>
      </c>
      <c r="E43" s="72"/>
      <c r="F43" s="81">
        <f t="shared" si="0"/>
        <v>8703381.1199999992</v>
      </c>
      <c r="G43" s="155" t="s">
        <v>727</v>
      </c>
      <c r="H43" s="328"/>
      <c r="I43" s="329"/>
      <c r="J43" s="330"/>
      <c r="K43" s="303"/>
      <c r="L43" s="303"/>
      <c r="M43" s="214"/>
      <c r="N43" s="330"/>
    </row>
    <row r="44" spans="1:14" s="139" customFormat="1" ht="36.75" customHeight="1" x14ac:dyDescent="0.2">
      <c r="A44" s="156">
        <v>45475</v>
      </c>
      <c r="B44" s="154" t="s">
        <v>881</v>
      </c>
      <c r="C44" s="155" t="s">
        <v>882</v>
      </c>
      <c r="D44" s="72">
        <v>1000</v>
      </c>
      <c r="E44" s="72"/>
      <c r="F44" s="81">
        <f t="shared" si="0"/>
        <v>8704381.1199999992</v>
      </c>
      <c r="G44" s="155" t="s">
        <v>883</v>
      </c>
      <c r="H44" s="328"/>
      <c r="I44" s="329"/>
      <c r="J44" s="330"/>
      <c r="K44" s="303"/>
      <c r="L44" s="303"/>
      <c r="M44" s="214"/>
      <c r="N44" s="330"/>
    </row>
    <row r="45" spans="1:14" s="139" customFormat="1" ht="36.75" customHeight="1" x14ac:dyDescent="0.2">
      <c r="A45" s="156">
        <v>45475</v>
      </c>
      <c r="B45" s="154" t="s">
        <v>884</v>
      </c>
      <c r="C45" s="155" t="s">
        <v>885</v>
      </c>
      <c r="D45" s="72">
        <v>8400</v>
      </c>
      <c r="E45" s="72"/>
      <c r="F45" s="81">
        <f t="shared" si="0"/>
        <v>8712781.1199999992</v>
      </c>
      <c r="G45" s="155" t="s">
        <v>886</v>
      </c>
      <c r="H45" s="328"/>
      <c r="I45" s="329"/>
      <c r="J45" s="330"/>
      <c r="K45" s="303"/>
      <c r="L45" s="303"/>
      <c r="M45" s="214"/>
      <c r="N45" s="330"/>
    </row>
    <row r="46" spans="1:14" s="139" customFormat="1" ht="36.75" customHeight="1" x14ac:dyDescent="0.2">
      <c r="A46" s="156">
        <v>45475</v>
      </c>
      <c r="B46" s="154" t="s">
        <v>887</v>
      </c>
      <c r="C46" s="155" t="s">
        <v>791</v>
      </c>
      <c r="D46" s="72">
        <v>56000</v>
      </c>
      <c r="E46" s="72"/>
      <c r="F46" s="81">
        <f t="shared" si="0"/>
        <v>8768781.1199999992</v>
      </c>
      <c r="G46" s="155" t="s">
        <v>792</v>
      </c>
      <c r="H46" s="328"/>
      <c r="I46" s="329"/>
      <c r="J46" s="330"/>
      <c r="K46" s="303"/>
      <c r="L46" s="303"/>
      <c r="M46" s="214"/>
      <c r="N46" s="330"/>
    </row>
    <row r="47" spans="1:14" s="139" customFormat="1" ht="36.75" customHeight="1" x14ac:dyDescent="0.2">
      <c r="A47" s="156">
        <v>45475</v>
      </c>
      <c r="B47" s="154" t="s">
        <v>888</v>
      </c>
      <c r="C47" s="155" t="s">
        <v>889</v>
      </c>
      <c r="D47" s="72">
        <v>500</v>
      </c>
      <c r="E47" s="72">
        <v>0</v>
      </c>
      <c r="F47" s="81">
        <f t="shared" si="0"/>
        <v>8769281.1199999992</v>
      </c>
      <c r="G47" s="155" t="s">
        <v>890</v>
      </c>
      <c r="H47" s="328"/>
      <c r="I47" s="329"/>
      <c r="J47" s="330"/>
      <c r="K47" s="303"/>
      <c r="L47" s="303"/>
      <c r="M47" s="214"/>
      <c r="N47" s="330"/>
    </row>
    <row r="48" spans="1:14" s="139" customFormat="1" ht="36.75" customHeight="1" x14ac:dyDescent="0.2">
      <c r="A48" s="156">
        <v>45476</v>
      </c>
      <c r="B48" s="154">
        <v>31653</v>
      </c>
      <c r="C48" s="155" t="s">
        <v>548</v>
      </c>
      <c r="D48" s="72">
        <v>0</v>
      </c>
      <c r="E48" s="72">
        <v>32906.5</v>
      </c>
      <c r="F48" s="81">
        <f t="shared" si="0"/>
        <v>8736374.6199999992</v>
      </c>
      <c r="G48" s="155" t="s">
        <v>549</v>
      </c>
      <c r="H48" s="328"/>
      <c r="I48" s="329"/>
      <c r="J48" s="330"/>
      <c r="K48" s="303"/>
      <c r="L48" s="303"/>
      <c r="M48" s="214"/>
      <c r="N48" s="330"/>
    </row>
    <row r="49" spans="1:14" s="139" customFormat="1" ht="36.75" customHeight="1" x14ac:dyDescent="0.2">
      <c r="A49" s="156">
        <v>45476</v>
      </c>
      <c r="B49" s="154">
        <v>31654</v>
      </c>
      <c r="C49" s="155" t="s">
        <v>550</v>
      </c>
      <c r="D49" s="72">
        <v>0</v>
      </c>
      <c r="E49" s="72">
        <v>32906.5</v>
      </c>
      <c r="F49" s="81">
        <f t="shared" si="0"/>
        <v>8703468.1199999992</v>
      </c>
      <c r="G49" s="155" t="s">
        <v>549</v>
      </c>
      <c r="H49" s="328"/>
      <c r="I49" s="329"/>
      <c r="J49" s="330"/>
      <c r="K49" s="303"/>
      <c r="L49" s="303"/>
      <c r="M49" s="214"/>
      <c r="N49" s="330"/>
    </row>
    <row r="50" spans="1:14" s="139" customFormat="1" ht="36.75" customHeight="1" x14ac:dyDescent="0.2">
      <c r="A50" s="156">
        <v>45476</v>
      </c>
      <c r="B50" s="154">
        <v>31655</v>
      </c>
      <c r="C50" s="155" t="s">
        <v>551</v>
      </c>
      <c r="D50" s="72">
        <v>0</v>
      </c>
      <c r="E50" s="72">
        <v>32906.5</v>
      </c>
      <c r="F50" s="81">
        <f t="shared" si="0"/>
        <v>8670561.6199999992</v>
      </c>
      <c r="G50" s="155" t="s">
        <v>549</v>
      </c>
      <c r="H50" s="328"/>
      <c r="I50" s="329"/>
      <c r="J50" s="330"/>
      <c r="K50" s="303"/>
      <c r="L50" s="303"/>
      <c r="M50" s="214"/>
      <c r="N50" s="330"/>
    </row>
    <row r="51" spans="1:14" s="139" customFormat="1" ht="36.75" customHeight="1" x14ac:dyDescent="0.2">
      <c r="A51" s="156">
        <v>45476</v>
      </c>
      <c r="B51" s="154">
        <v>31656</v>
      </c>
      <c r="C51" s="155" t="s">
        <v>552</v>
      </c>
      <c r="D51" s="72">
        <v>0</v>
      </c>
      <c r="E51" s="72">
        <v>32906.5</v>
      </c>
      <c r="F51" s="81">
        <f t="shared" si="0"/>
        <v>8637655.1199999992</v>
      </c>
      <c r="G51" s="155" t="s">
        <v>549</v>
      </c>
      <c r="H51" s="328"/>
      <c r="I51" s="329"/>
      <c r="J51" s="330"/>
      <c r="K51" s="303"/>
      <c r="L51" s="303"/>
      <c r="M51" s="214"/>
      <c r="N51" s="330"/>
    </row>
    <row r="52" spans="1:14" s="139" customFormat="1" ht="36.75" customHeight="1" x14ac:dyDescent="0.2">
      <c r="A52" s="156">
        <v>45476</v>
      </c>
      <c r="B52" s="154" t="s">
        <v>891</v>
      </c>
      <c r="C52" s="155" t="s">
        <v>735</v>
      </c>
      <c r="D52" s="72">
        <v>31800</v>
      </c>
      <c r="E52" s="72">
        <v>0</v>
      </c>
      <c r="F52" s="81">
        <f t="shared" si="0"/>
        <v>8669455.1199999992</v>
      </c>
      <c r="G52" s="155" t="s">
        <v>736</v>
      </c>
      <c r="H52" s="328"/>
      <c r="I52" s="329"/>
      <c r="J52" s="330"/>
      <c r="K52" s="303"/>
      <c r="L52" s="303"/>
      <c r="M52" s="214"/>
      <c r="N52" s="330"/>
    </row>
    <row r="53" spans="1:14" s="139" customFormat="1" ht="36.75" customHeight="1" x14ac:dyDescent="0.2">
      <c r="A53" s="156">
        <v>45476</v>
      </c>
      <c r="B53" s="154" t="s">
        <v>892</v>
      </c>
      <c r="C53" s="155" t="s">
        <v>732</v>
      </c>
      <c r="D53" s="72">
        <v>7100</v>
      </c>
      <c r="E53" s="72">
        <v>0</v>
      </c>
      <c r="F53" s="81">
        <f t="shared" si="0"/>
        <v>8676555.1199999992</v>
      </c>
      <c r="G53" s="155" t="s">
        <v>733</v>
      </c>
      <c r="H53" s="328"/>
      <c r="I53" s="329"/>
      <c r="J53" s="330"/>
      <c r="K53" s="303"/>
      <c r="L53" s="303"/>
      <c r="M53" s="214"/>
      <c r="N53" s="330"/>
    </row>
    <row r="54" spans="1:14" s="139" customFormat="1" ht="36.75" customHeight="1" x14ac:dyDescent="0.2">
      <c r="A54" s="156">
        <v>45476</v>
      </c>
      <c r="B54" s="154" t="s">
        <v>725</v>
      </c>
      <c r="C54" s="155" t="s">
        <v>726</v>
      </c>
      <c r="D54" s="72">
        <v>2500</v>
      </c>
      <c r="E54" s="72">
        <v>0</v>
      </c>
      <c r="F54" s="81">
        <f t="shared" si="0"/>
        <v>8679055.1199999992</v>
      </c>
      <c r="G54" s="155" t="s">
        <v>727</v>
      </c>
      <c r="H54" s="328"/>
      <c r="I54" s="329"/>
      <c r="J54" s="330"/>
      <c r="K54" s="303"/>
      <c r="L54" s="303"/>
      <c r="M54" s="214"/>
      <c r="N54" s="330"/>
    </row>
    <row r="55" spans="1:14" s="139" customFormat="1" ht="36.75" customHeight="1" x14ac:dyDescent="0.2">
      <c r="A55" s="156">
        <v>45476</v>
      </c>
      <c r="B55" s="154" t="s">
        <v>893</v>
      </c>
      <c r="C55" s="155" t="s">
        <v>894</v>
      </c>
      <c r="D55" s="72">
        <v>16800</v>
      </c>
      <c r="E55" s="72">
        <v>0</v>
      </c>
      <c r="F55" s="81">
        <f t="shared" si="0"/>
        <v>8695855.1199999992</v>
      </c>
      <c r="G55" s="155" t="s">
        <v>895</v>
      </c>
      <c r="H55" s="328"/>
      <c r="I55" s="329"/>
      <c r="J55" s="330"/>
      <c r="K55" s="303"/>
      <c r="L55" s="303"/>
      <c r="M55" s="214"/>
      <c r="N55" s="330"/>
    </row>
    <row r="56" spans="1:14" s="139" customFormat="1" ht="36.75" customHeight="1" x14ac:dyDescent="0.2">
      <c r="A56" s="156">
        <v>45476</v>
      </c>
      <c r="B56" s="154" t="s">
        <v>896</v>
      </c>
      <c r="C56" s="155" t="s">
        <v>897</v>
      </c>
      <c r="D56" s="72">
        <v>17500</v>
      </c>
      <c r="E56" s="72">
        <v>0</v>
      </c>
      <c r="F56" s="81">
        <f t="shared" si="0"/>
        <v>8713355.1199999992</v>
      </c>
      <c r="G56" s="331" t="s">
        <v>898</v>
      </c>
      <c r="H56" s="328"/>
      <c r="I56" s="329"/>
      <c r="J56" s="330"/>
      <c r="K56" s="303"/>
      <c r="L56" s="303"/>
      <c r="M56" s="214"/>
      <c r="N56" s="330"/>
    </row>
    <row r="57" spans="1:14" s="139" customFormat="1" ht="36.75" customHeight="1" x14ac:dyDescent="0.2">
      <c r="A57" s="156">
        <v>45477</v>
      </c>
      <c r="B57" s="154">
        <v>31657</v>
      </c>
      <c r="C57" s="155" t="s">
        <v>553</v>
      </c>
      <c r="D57" s="72">
        <v>0</v>
      </c>
      <c r="E57" s="72">
        <v>23497.5</v>
      </c>
      <c r="F57" s="81">
        <f t="shared" si="0"/>
        <v>8689857.6199999992</v>
      </c>
      <c r="G57" s="155" t="s">
        <v>554</v>
      </c>
      <c r="H57" s="328"/>
      <c r="I57" s="329"/>
      <c r="J57" s="330"/>
      <c r="K57" s="303"/>
      <c r="L57" s="303"/>
      <c r="M57" s="214"/>
      <c r="N57" s="330"/>
    </row>
    <row r="58" spans="1:14" s="139" customFormat="1" ht="36.75" customHeight="1" x14ac:dyDescent="0.2">
      <c r="A58" s="156">
        <v>45477</v>
      </c>
      <c r="B58" s="154">
        <v>31658</v>
      </c>
      <c r="C58" s="155" t="s">
        <v>555</v>
      </c>
      <c r="D58" s="72">
        <v>0</v>
      </c>
      <c r="E58" s="72">
        <v>10324.9</v>
      </c>
      <c r="F58" s="81">
        <f t="shared" si="0"/>
        <v>8679532.7199999988</v>
      </c>
      <c r="G58" s="155" t="s">
        <v>554</v>
      </c>
      <c r="H58" s="328"/>
      <c r="I58" s="329"/>
      <c r="J58" s="330"/>
      <c r="K58" s="303"/>
      <c r="L58" s="303"/>
      <c r="M58" s="214"/>
      <c r="N58" s="330"/>
    </row>
    <row r="59" spans="1:14" s="139" customFormat="1" ht="36.75" customHeight="1" x14ac:dyDescent="0.2">
      <c r="A59" s="156">
        <v>45477</v>
      </c>
      <c r="B59" s="154">
        <v>31659</v>
      </c>
      <c r="C59" s="155" t="s">
        <v>556</v>
      </c>
      <c r="D59" s="72">
        <v>0</v>
      </c>
      <c r="E59" s="72">
        <v>26649.51</v>
      </c>
      <c r="F59" s="81">
        <f t="shared" si="0"/>
        <v>8652883.209999999</v>
      </c>
      <c r="G59" s="155" t="s">
        <v>554</v>
      </c>
      <c r="H59" s="328"/>
      <c r="I59" s="329"/>
      <c r="J59" s="330"/>
      <c r="K59" s="303"/>
      <c r="L59" s="303"/>
      <c r="M59" s="214"/>
      <c r="N59" s="330"/>
    </row>
    <row r="60" spans="1:14" s="139" customFormat="1" ht="36.75" customHeight="1" x14ac:dyDescent="0.2">
      <c r="A60" s="156">
        <v>45477</v>
      </c>
      <c r="B60" s="154">
        <v>31660</v>
      </c>
      <c r="C60" s="155" t="s">
        <v>557</v>
      </c>
      <c r="D60" s="72">
        <v>0</v>
      </c>
      <c r="E60" s="72">
        <v>18793</v>
      </c>
      <c r="F60" s="81">
        <f t="shared" si="0"/>
        <v>8634090.209999999</v>
      </c>
      <c r="G60" s="155" t="s">
        <v>554</v>
      </c>
      <c r="H60" s="328"/>
      <c r="I60" s="329"/>
      <c r="J60" s="330"/>
      <c r="K60" s="303"/>
      <c r="L60" s="303"/>
      <c r="M60" s="214"/>
      <c r="N60" s="330"/>
    </row>
    <row r="61" spans="1:14" s="139" customFormat="1" ht="36.75" customHeight="1" x14ac:dyDescent="0.2">
      <c r="A61" s="156">
        <v>45477</v>
      </c>
      <c r="B61" s="154">
        <v>31661</v>
      </c>
      <c r="C61" s="155" t="s">
        <v>558</v>
      </c>
      <c r="D61" s="72">
        <v>0</v>
      </c>
      <c r="E61" s="72">
        <v>32506.5</v>
      </c>
      <c r="F61" s="81">
        <f t="shared" si="0"/>
        <v>8601583.709999999</v>
      </c>
      <c r="G61" s="155" t="s">
        <v>554</v>
      </c>
      <c r="H61" s="328"/>
      <c r="I61" s="329"/>
      <c r="J61" s="330"/>
      <c r="K61" s="303"/>
      <c r="L61" s="303"/>
      <c r="M61" s="214"/>
      <c r="N61" s="330"/>
    </row>
    <row r="62" spans="1:14" s="139" customFormat="1" ht="36.75" customHeight="1" x14ac:dyDescent="0.2">
      <c r="A62" s="156">
        <v>45477</v>
      </c>
      <c r="B62" s="154">
        <v>31662</v>
      </c>
      <c r="C62" s="155" t="s">
        <v>559</v>
      </c>
      <c r="D62" s="72">
        <v>0</v>
      </c>
      <c r="E62" s="72">
        <v>10324.9</v>
      </c>
      <c r="F62" s="81">
        <f t="shared" si="0"/>
        <v>8591258.8099999987</v>
      </c>
      <c r="G62" s="155" t="s">
        <v>554</v>
      </c>
      <c r="H62" s="328"/>
      <c r="I62" s="329"/>
      <c r="J62" s="330"/>
      <c r="K62" s="303"/>
      <c r="L62" s="303"/>
      <c r="M62" s="214"/>
      <c r="N62" s="330"/>
    </row>
    <row r="63" spans="1:14" s="139" customFormat="1" ht="36.75" customHeight="1" x14ac:dyDescent="0.2">
      <c r="A63" s="156">
        <v>45477</v>
      </c>
      <c r="B63" s="154">
        <v>31663</v>
      </c>
      <c r="C63" s="155" t="s">
        <v>560</v>
      </c>
      <c r="D63" s="72">
        <v>0</v>
      </c>
      <c r="E63" s="72">
        <v>20721.84</v>
      </c>
      <c r="F63" s="81">
        <f t="shared" si="0"/>
        <v>8570536.9699999988</v>
      </c>
      <c r="G63" s="155" t="s">
        <v>554</v>
      </c>
      <c r="H63" s="328"/>
      <c r="I63" s="329"/>
      <c r="J63" s="330"/>
      <c r="K63" s="303"/>
      <c r="L63" s="303"/>
      <c r="M63" s="214"/>
      <c r="N63" s="330"/>
    </row>
    <row r="64" spans="1:14" s="139" customFormat="1" ht="36.75" customHeight="1" x14ac:dyDescent="0.2">
      <c r="A64" s="156">
        <v>45477</v>
      </c>
      <c r="B64" s="154">
        <v>31664</v>
      </c>
      <c r="C64" s="155" t="s">
        <v>561</v>
      </c>
      <c r="D64" s="72">
        <v>0</v>
      </c>
      <c r="E64" s="72">
        <v>36768.35</v>
      </c>
      <c r="F64" s="81">
        <f t="shared" si="0"/>
        <v>8533768.6199999992</v>
      </c>
      <c r="G64" s="155" t="s">
        <v>554</v>
      </c>
      <c r="H64" s="328"/>
      <c r="I64" s="332"/>
      <c r="J64" s="58"/>
      <c r="K64" s="202"/>
      <c r="L64" s="202"/>
      <c r="M64" s="214"/>
      <c r="N64" s="58"/>
    </row>
    <row r="65" spans="1:14" s="139" customFormat="1" ht="36.75" customHeight="1" x14ac:dyDescent="0.2">
      <c r="A65" s="156">
        <v>45477</v>
      </c>
      <c r="B65" s="154">
        <v>31665</v>
      </c>
      <c r="C65" s="155" t="s">
        <v>562</v>
      </c>
      <c r="D65" s="72">
        <v>0</v>
      </c>
      <c r="E65" s="72">
        <v>14088.5</v>
      </c>
      <c r="F65" s="81">
        <f t="shared" si="0"/>
        <v>8519680.1199999992</v>
      </c>
      <c r="G65" s="155" t="s">
        <v>554</v>
      </c>
      <c r="H65" s="332"/>
      <c r="I65" s="333"/>
      <c r="J65" s="334"/>
      <c r="K65" s="708"/>
      <c r="L65" s="708"/>
      <c r="M65" s="214"/>
      <c r="N65" s="304"/>
    </row>
    <row r="66" spans="1:14" s="139" customFormat="1" ht="36.75" customHeight="1" x14ac:dyDescent="0.2">
      <c r="A66" s="156">
        <v>45477</v>
      </c>
      <c r="B66" s="154">
        <v>31666</v>
      </c>
      <c r="C66" s="155" t="s">
        <v>563</v>
      </c>
      <c r="D66" s="72">
        <v>0</v>
      </c>
      <c r="E66" s="72">
        <v>14088.5</v>
      </c>
      <c r="F66" s="81">
        <f t="shared" si="0"/>
        <v>8505591.6199999992</v>
      </c>
      <c r="G66" s="155" t="s">
        <v>554</v>
      </c>
      <c r="H66" s="335"/>
      <c r="I66" s="140"/>
      <c r="J66" s="336"/>
      <c r="K66" s="304"/>
      <c r="L66" s="304"/>
      <c r="M66" s="133"/>
      <c r="N66" s="337"/>
    </row>
    <row r="67" spans="1:14" s="139" customFormat="1" ht="36.75" customHeight="1" x14ac:dyDescent="0.2">
      <c r="A67" s="156">
        <v>45477</v>
      </c>
      <c r="B67" s="154">
        <v>31667</v>
      </c>
      <c r="C67" s="155" t="s">
        <v>564</v>
      </c>
      <c r="D67" s="72">
        <v>0</v>
      </c>
      <c r="E67" s="72">
        <v>14088.5</v>
      </c>
      <c r="F67" s="81">
        <f t="shared" si="0"/>
        <v>8491503.1199999992</v>
      </c>
      <c r="G67" s="155" t="s">
        <v>554</v>
      </c>
      <c r="H67" s="335"/>
      <c r="I67" s="140"/>
      <c r="K67" s="304"/>
      <c r="L67" s="305"/>
      <c r="M67" s="133"/>
      <c r="N67" s="337"/>
    </row>
    <row r="68" spans="1:14" s="139" customFormat="1" ht="36.75" customHeight="1" x14ac:dyDescent="0.2">
      <c r="A68" s="156">
        <v>45477</v>
      </c>
      <c r="B68" s="154">
        <v>31668</v>
      </c>
      <c r="C68" s="155" t="s">
        <v>565</v>
      </c>
      <c r="D68" s="72">
        <v>0</v>
      </c>
      <c r="E68" s="72">
        <v>28202</v>
      </c>
      <c r="F68" s="81">
        <f t="shared" si="0"/>
        <v>8463301.1199999992</v>
      </c>
      <c r="G68" s="155" t="s">
        <v>554</v>
      </c>
      <c r="H68" s="338"/>
      <c r="I68" s="140"/>
      <c r="J68" s="339"/>
      <c r="K68" s="202"/>
      <c r="L68" s="708"/>
      <c r="M68" s="708"/>
      <c r="N68" s="340"/>
    </row>
    <row r="69" spans="1:14" s="139" customFormat="1" ht="36.75" customHeight="1" x14ac:dyDescent="0.2">
      <c r="A69" s="156">
        <v>45477</v>
      </c>
      <c r="B69" s="154">
        <v>31669</v>
      </c>
      <c r="C69" s="155" t="s">
        <v>566</v>
      </c>
      <c r="D69" s="72">
        <v>0</v>
      </c>
      <c r="E69" s="72">
        <v>19733.900000000001</v>
      </c>
      <c r="F69" s="81">
        <f t="shared" si="0"/>
        <v>8443567.2199999988</v>
      </c>
      <c r="G69" s="155" t="s">
        <v>554</v>
      </c>
      <c r="H69" s="338"/>
      <c r="I69" s="140"/>
      <c r="J69" s="35"/>
      <c r="K69" s="202"/>
      <c r="L69" s="306"/>
      <c r="M69" s="306"/>
      <c r="N69" s="341"/>
    </row>
    <row r="70" spans="1:14" s="139" customFormat="1" ht="36.75" customHeight="1" x14ac:dyDescent="0.2">
      <c r="A70" s="156">
        <v>45477</v>
      </c>
      <c r="B70" s="154">
        <v>31670</v>
      </c>
      <c r="C70" s="155" t="s">
        <v>567</v>
      </c>
      <c r="D70" s="72">
        <v>0</v>
      </c>
      <c r="E70" s="72">
        <v>23497.5</v>
      </c>
      <c r="F70" s="81">
        <f t="shared" si="0"/>
        <v>8420069.7199999988</v>
      </c>
      <c r="G70" s="155" t="s">
        <v>554</v>
      </c>
      <c r="H70" s="335"/>
      <c r="I70" s="140"/>
      <c r="J70" s="35"/>
      <c r="K70" s="202"/>
      <c r="L70" s="307"/>
      <c r="M70" s="307"/>
      <c r="N70" s="341"/>
    </row>
    <row r="71" spans="1:14" s="139" customFormat="1" ht="36.75" customHeight="1" x14ac:dyDescent="0.2">
      <c r="A71" s="156">
        <v>45477</v>
      </c>
      <c r="B71" s="154">
        <v>31671</v>
      </c>
      <c r="C71" s="155" t="s">
        <v>568</v>
      </c>
      <c r="D71" s="72">
        <v>0</v>
      </c>
      <c r="E71" s="72">
        <v>52942.35</v>
      </c>
      <c r="F71" s="81">
        <f t="shared" si="0"/>
        <v>8367127.3699999992</v>
      </c>
      <c r="G71" s="155" t="s">
        <v>554</v>
      </c>
      <c r="H71" s="335"/>
      <c r="I71" s="140"/>
      <c r="J71" s="339"/>
      <c r="K71" s="202"/>
      <c r="L71" s="307"/>
      <c r="M71" s="307"/>
      <c r="N71" s="308"/>
    </row>
    <row r="72" spans="1:14" s="139" customFormat="1" ht="36.75" customHeight="1" x14ac:dyDescent="0.2">
      <c r="A72" s="156">
        <v>45477</v>
      </c>
      <c r="B72" s="154">
        <v>31672</v>
      </c>
      <c r="C72" s="155" t="s">
        <v>569</v>
      </c>
      <c r="D72" s="72">
        <v>0</v>
      </c>
      <c r="E72" s="72">
        <v>23497.5</v>
      </c>
      <c r="F72" s="81">
        <f t="shared" si="0"/>
        <v>8343629.8699999992</v>
      </c>
      <c r="G72" s="155" t="s">
        <v>554</v>
      </c>
      <c r="H72" s="335"/>
      <c r="J72" s="34"/>
      <c r="K72" s="304"/>
      <c r="L72" s="708"/>
      <c r="M72" s="708"/>
      <c r="N72" s="46"/>
    </row>
    <row r="73" spans="1:14" s="139" customFormat="1" ht="36.75" customHeight="1" x14ac:dyDescent="0.2">
      <c r="A73" s="156">
        <v>45477</v>
      </c>
      <c r="B73" s="154">
        <v>31673</v>
      </c>
      <c r="C73" s="155" t="s">
        <v>570</v>
      </c>
      <c r="D73" s="72">
        <v>0</v>
      </c>
      <c r="E73" s="72">
        <v>41167.17</v>
      </c>
      <c r="F73" s="81">
        <f t="shared" si="0"/>
        <v>8302462.6999999993</v>
      </c>
      <c r="G73" s="155" t="s">
        <v>554</v>
      </c>
      <c r="H73" s="335"/>
      <c r="I73" s="140"/>
      <c r="J73" s="34"/>
      <c r="K73" s="304"/>
      <c r="L73" s="708"/>
      <c r="M73" s="708"/>
      <c r="N73" s="304"/>
    </row>
    <row r="74" spans="1:14" s="139" customFormat="1" ht="36.75" customHeight="1" x14ac:dyDescent="0.2">
      <c r="A74" s="156">
        <v>45477</v>
      </c>
      <c r="B74" s="154">
        <v>31674</v>
      </c>
      <c r="C74" s="155" t="s">
        <v>571</v>
      </c>
      <c r="D74" s="72">
        <v>0</v>
      </c>
      <c r="E74" s="72">
        <v>56705.95</v>
      </c>
      <c r="F74" s="81">
        <f t="shared" si="0"/>
        <v>8245756.7499999991</v>
      </c>
      <c r="G74" s="155" t="s">
        <v>554</v>
      </c>
      <c r="H74" s="335"/>
      <c r="I74" s="58"/>
      <c r="J74" s="304"/>
      <c r="K74" s="304"/>
      <c r="L74" s="202"/>
      <c r="M74" s="202"/>
      <c r="N74" s="304"/>
    </row>
    <row r="75" spans="1:14" s="139" customFormat="1" ht="36.75" customHeight="1" x14ac:dyDescent="0.2">
      <c r="A75" s="156">
        <v>45477</v>
      </c>
      <c r="B75" s="154">
        <v>31675</v>
      </c>
      <c r="C75" s="155" t="s">
        <v>572</v>
      </c>
      <c r="D75" s="72">
        <v>0</v>
      </c>
      <c r="E75" s="72">
        <v>32906.5</v>
      </c>
      <c r="F75" s="81">
        <f t="shared" si="0"/>
        <v>8212850.2499999991</v>
      </c>
      <c r="G75" s="155" t="s">
        <v>554</v>
      </c>
      <c r="H75" s="335"/>
      <c r="K75" s="304"/>
      <c r="L75" s="305"/>
      <c r="M75" s="133"/>
      <c r="N75" s="337"/>
    </row>
    <row r="76" spans="1:14" s="139" customFormat="1" ht="36.75" customHeight="1" x14ac:dyDescent="0.2">
      <c r="A76" s="156">
        <v>45477</v>
      </c>
      <c r="B76" s="154">
        <v>31676</v>
      </c>
      <c r="C76" s="155" t="s">
        <v>573</v>
      </c>
      <c r="D76" s="72">
        <v>0</v>
      </c>
      <c r="E76" s="72">
        <v>18793</v>
      </c>
      <c r="F76" s="81">
        <f t="shared" si="0"/>
        <v>8194057.2499999991</v>
      </c>
      <c r="G76" s="155" t="s">
        <v>554</v>
      </c>
      <c r="H76" s="335"/>
      <c r="I76" s="140"/>
      <c r="K76" s="304"/>
      <c r="L76" s="305"/>
      <c r="M76" s="133"/>
      <c r="N76" s="337"/>
    </row>
    <row r="77" spans="1:14" s="139" customFormat="1" ht="36.75" customHeight="1" x14ac:dyDescent="0.2">
      <c r="A77" s="156">
        <v>45477</v>
      </c>
      <c r="B77" s="154">
        <v>31677</v>
      </c>
      <c r="C77" s="155" t="s">
        <v>574</v>
      </c>
      <c r="D77" s="72">
        <v>0</v>
      </c>
      <c r="E77" s="72">
        <v>14088.5</v>
      </c>
      <c r="F77" s="81">
        <f t="shared" si="0"/>
        <v>8179968.7499999991</v>
      </c>
      <c r="G77" s="155" t="s">
        <v>554</v>
      </c>
      <c r="H77" s="335"/>
      <c r="I77" s="140"/>
      <c r="K77" s="304"/>
      <c r="L77" s="305"/>
      <c r="M77" s="133"/>
      <c r="N77" s="337"/>
    </row>
    <row r="78" spans="1:14" s="139" customFormat="1" ht="36.75" customHeight="1" x14ac:dyDescent="0.2">
      <c r="A78" s="156">
        <v>45477</v>
      </c>
      <c r="B78" s="154">
        <v>31678</v>
      </c>
      <c r="C78" s="155" t="s">
        <v>575</v>
      </c>
      <c r="D78" s="72">
        <v>0</v>
      </c>
      <c r="E78" s="72">
        <v>10324.9</v>
      </c>
      <c r="F78" s="81">
        <f t="shared" si="0"/>
        <v>8169643.8499999987</v>
      </c>
      <c r="G78" s="155" t="s">
        <v>554</v>
      </c>
      <c r="H78" s="335"/>
      <c r="I78" s="140"/>
      <c r="K78" s="304"/>
      <c r="L78" s="305"/>
      <c r="M78" s="133"/>
      <c r="N78" s="337"/>
    </row>
    <row r="79" spans="1:14" s="139" customFormat="1" ht="36.75" customHeight="1" x14ac:dyDescent="0.2">
      <c r="A79" s="156">
        <v>45477</v>
      </c>
      <c r="B79" s="154">
        <v>31679</v>
      </c>
      <c r="C79" s="155" t="s">
        <v>576</v>
      </c>
      <c r="D79" s="72">
        <v>0</v>
      </c>
      <c r="E79" s="72">
        <v>18793</v>
      </c>
      <c r="F79" s="81">
        <f t="shared" si="0"/>
        <v>8150850.8499999987</v>
      </c>
      <c r="G79" s="155" t="s">
        <v>554</v>
      </c>
      <c r="H79" s="335"/>
      <c r="I79" s="140"/>
      <c r="K79" s="304"/>
      <c r="L79" s="305"/>
      <c r="M79" s="133"/>
      <c r="N79" s="337"/>
    </row>
    <row r="80" spans="1:14" s="139" customFormat="1" ht="36.75" customHeight="1" x14ac:dyDescent="0.2">
      <c r="A80" s="156">
        <v>45477</v>
      </c>
      <c r="B80" s="154">
        <v>31680</v>
      </c>
      <c r="C80" s="155" t="s">
        <v>577</v>
      </c>
      <c r="D80" s="72">
        <v>0</v>
      </c>
      <c r="E80" s="72">
        <v>32906.5</v>
      </c>
      <c r="F80" s="81">
        <f t="shared" ref="F80:F143" si="1">F79+D80-E80</f>
        <v>8117944.3499999987</v>
      </c>
      <c r="G80" s="155" t="s">
        <v>554</v>
      </c>
      <c r="H80" s="335"/>
      <c r="I80" s="140"/>
      <c r="K80" s="304"/>
      <c r="L80" s="305"/>
      <c r="M80" s="133"/>
      <c r="N80" s="337"/>
    </row>
    <row r="81" spans="1:14" s="139" customFormat="1" ht="36.75" customHeight="1" x14ac:dyDescent="0.2">
      <c r="A81" s="156">
        <v>45477</v>
      </c>
      <c r="B81" s="154">
        <v>31681</v>
      </c>
      <c r="C81" s="155" t="s">
        <v>578</v>
      </c>
      <c r="D81" s="72">
        <v>0</v>
      </c>
      <c r="E81" s="72">
        <v>41167.17</v>
      </c>
      <c r="F81" s="81">
        <f t="shared" si="1"/>
        <v>8076777.1799999988</v>
      </c>
      <c r="G81" s="155" t="s">
        <v>554</v>
      </c>
      <c r="H81" s="335"/>
      <c r="I81" s="140"/>
      <c r="K81" s="304"/>
      <c r="L81" s="305"/>
      <c r="M81" s="133"/>
      <c r="N81" s="337"/>
    </row>
    <row r="82" spans="1:14" s="139" customFormat="1" ht="36.75" customHeight="1" x14ac:dyDescent="0.2">
      <c r="A82" s="156">
        <v>45477</v>
      </c>
      <c r="B82" s="154">
        <v>31682</v>
      </c>
      <c r="C82" s="155" t="s">
        <v>579</v>
      </c>
      <c r="D82" s="72">
        <v>0</v>
      </c>
      <c r="E82" s="72">
        <v>10324.9</v>
      </c>
      <c r="F82" s="81">
        <f t="shared" si="1"/>
        <v>8066452.2799999984</v>
      </c>
      <c r="G82" s="155" t="s">
        <v>554</v>
      </c>
      <c r="H82" s="335"/>
      <c r="I82" s="140"/>
      <c r="K82" s="304"/>
      <c r="L82" s="305"/>
      <c r="M82" s="133"/>
      <c r="N82" s="337"/>
    </row>
    <row r="83" spans="1:14" s="139" customFormat="1" ht="36.75" customHeight="1" x14ac:dyDescent="0.2">
      <c r="A83" s="156">
        <v>45477</v>
      </c>
      <c r="B83" s="154">
        <v>31683</v>
      </c>
      <c r="C83" s="155" t="s">
        <v>580</v>
      </c>
      <c r="D83" s="72">
        <v>0</v>
      </c>
      <c r="E83" s="72">
        <v>10324.9</v>
      </c>
      <c r="F83" s="81">
        <f t="shared" si="1"/>
        <v>8056127.379999998</v>
      </c>
      <c r="G83" s="155" t="s">
        <v>554</v>
      </c>
      <c r="H83" s="335"/>
      <c r="I83" s="140"/>
      <c r="K83" s="304"/>
      <c r="L83" s="305"/>
      <c r="M83" s="133"/>
      <c r="N83" s="337"/>
    </row>
    <row r="84" spans="1:14" s="139" customFormat="1" ht="36.75" customHeight="1" x14ac:dyDescent="0.2">
      <c r="A84" s="156">
        <v>45477</v>
      </c>
      <c r="B84" s="154">
        <v>31684</v>
      </c>
      <c r="C84" s="155" t="s">
        <v>581</v>
      </c>
      <c r="D84" s="72">
        <v>0</v>
      </c>
      <c r="E84" s="72">
        <v>30791.040000000001</v>
      </c>
      <c r="F84" s="81">
        <f t="shared" si="1"/>
        <v>8025336.339999998</v>
      </c>
      <c r="G84" s="155" t="s">
        <v>554</v>
      </c>
      <c r="H84" s="335"/>
      <c r="I84" s="140"/>
      <c r="K84" s="304"/>
      <c r="L84" s="305"/>
      <c r="M84" s="133"/>
      <c r="N84" s="337"/>
    </row>
    <row r="85" spans="1:14" s="139" customFormat="1" ht="36.75" customHeight="1" x14ac:dyDescent="0.2">
      <c r="A85" s="156">
        <v>45477</v>
      </c>
      <c r="B85" s="154">
        <v>31685</v>
      </c>
      <c r="C85" s="155" t="s">
        <v>582</v>
      </c>
      <c r="D85" s="72">
        <v>0</v>
      </c>
      <c r="E85" s="72">
        <v>36768.35</v>
      </c>
      <c r="F85" s="81">
        <f t="shared" si="1"/>
        <v>7988567.9899999984</v>
      </c>
      <c r="G85" s="155" t="s">
        <v>554</v>
      </c>
      <c r="H85" s="335"/>
      <c r="I85" s="140"/>
      <c r="K85" s="304"/>
      <c r="L85" s="305"/>
      <c r="M85" s="133"/>
      <c r="N85" s="337"/>
    </row>
    <row r="86" spans="1:14" s="139" customFormat="1" ht="36.75" customHeight="1" x14ac:dyDescent="0.2">
      <c r="A86" s="156">
        <v>45477</v>
      </c>
      <c r="B86" s="154">
        <v>31686</v>
      </c>
      <c r="C86" s="155" t="s">
        <v>583</v>
      </c>
      <c r="D86" s="72">
        <v>0</v>
      </c>
      <c r="E86" s="72">
        <v>32906.5</v>
      </c>
      <c r="F86" s="81">
        <f t="shared" si="1"/>
        <v>7955661.4899999984</v>
      </c>
      <c r="G86" s="155" t="s">
        <v>554</v>
      </c>
      <c r="H86" s="335"/>
      <c r="I86" s="140"/>
      <c r="K86" s="304"/>
      <c r="L86" s="305"/>
      <c r="M86" s="133"/>
      <c r="N86" s="337"/>
    </row>
    <row r="87" spans="1:14" s="139" customFormat="1" ht="36.75" customHeight="1" x14ac:dyDescent="0.2">
      <c r="A87" s="156">
        <v>45477</v>
      </c>
      <c r="B87" s="154">
        <v>31687</v>
      </c>
      <c r="C87" s="155" t="s">
        <v>584</v>
      </c>
      <c r="D87" s="72">
        <v>0</v>
      </c>
      <c r="E87" s="72">
        <v>29075.58</v>
      </c>
      <c r="F87" s="81">
        <f t="shared" si="1"/>
        <v>7926585.9099999983</v>
      </c>
      <c r="G87" s="155" t="s">
        <v>554</v>
      </c>
      <c r="H87" s="335"/>
      <c r="I87" s="140"/>
      <c r="K87" s="304"/>
      <c r="L87" s="305"/>
      <c r="M87" s="133"/>
      <c r="N87" s="337"/>
    </row>
    <row r="88" spans="1:14" s="139" customFormat="1" ht="36.75" customHeight="1" x14ac:dyDescent="0.2">
      <c r="A88" s="156">
        <v>45477</v>
      </c>
      <c r="B88" s="154">
        <v>31688</v>
      </c>
      <c r="C88" s="155" t="s">
        <v>585</v>
      </c>
      <c r="D88" s="72">
        <v>0</v>
      </c>
      <c r="E88" s="72">
        <v>20721.84</v>
      </c>
      <c r="F88" s="81">
        <f t="shared" si="1"/>
        <v>7905864.0699999984</v>
      </c>
      <c r="G88" s="155" t="s">
        <v>554</v>
      </c>
      <c r="H88" s="335"/>
      <c r="I88" s="140"/>
      <c r="K88" s="304"/>
      <c r="L88" s="305"/>
      <c r="M88" s="133"/>
      <c r="N88" s="337"/>
    </row>
    <row r="89" spans="1:14" s="139" customFormat="1" ht="36.75" customHeight="1" x14ac:dyDescent="0.2">
      <c r="A89" s="156">
        <v>45477</v>
      </c>
      <c r="B89" s="154">
        <v>31689</v>
      </c>
      <c r="C89" s="155" t="s">
        <v>586</v>
      </c>
      <c r="D89" s="72">
        <v>0</v>
      </c>
      <c r="E89" s="72">
        <v>41991</v>
      </c>
      <c r="F89" s="81">
        <f t="shared" si="1"/>
        <v>7863873.0699999984</v>
      </c>
      <c r="G89" s="155" t="s">
        <v>554</v>
      </c>
      <c r="H89" s="335"/>
      <c r="I89" s="140"/>
      <c r="K89" s="304"/>
      <c r="L89" s="305"/>
      <c r="M89" s="133"/>
      <c r="N89" s="337"/>
    </row>
    <row r="90" spans="1:14" s="139" customFormat="1" ht="36.75" customHeight="1" x14ac:dyDescent="0.2">
      <c r="A90" s="156">
        <v>45477</v>
      </c>
      <c r="B90" s="154">
        <v>31690</v>
      </c>
      <c r="C90" s="155" t="s">
        <v>587</v>
      </c>
      <c r="D90" s="72">
        <v>0</v>
      </c>
      <c r="E90" s="72">
        <v>10324.9</v>
      </c>
      <c r="F90" s="81">
        <f t="shared" si="1"/>
        <v>7853548.1699999981</v>
      </c>
      <c r="G90" s="155" t="s">
        <v>554</v>
      </c>
      <c r="H90" s="335"/>
      <c r="I90" s="140"/>
      <c r="K90" s="304"/>
      <c r="L90" s="305"/>
      <c r="M90" s="133"/>
      <c r="N90" s="337"/>
    </row>
    <row r="91" spans="1:14" s="139" customFormat="1" ht="36.75" customHeight="1" x14ac:dyDescent="0.2">
      <c r="A91" s="156">
        <v>45477</v>
      </c>
      <c r="B91" s="154">
        <v>31691</v>
      </c>
      <c r="C91" s="155" t="s">
        <v>588</v>
      </c>
      <c r="D91" s="72">
        <v>0</v>
      </c>
      <c r="E91" s="72">
        <v>10324.9</v>
      </c>
      <c r="F91" s="81">
        <f t="shared" si="1"/>
        <v>7843223.2699999977</v>
      </c>
      <c r="G91" s="155" t="s">
        <v>554</v>
      </c>
      <c r="H91" s="335"/>
      <c r="I91" s="140"/>
      <c r="K91" s="304"/>
      <c r="L91" s="305"/>
      <c r="M91" s="133"/>
      <c r="N91" s="337"/>
    </row>
    <row r="92" spans="1:14" s="139" customFormat="1" ht="36.75" customHeight="1" x14ac:dyDescent="0.2">
      <c r="A92" s="156">
        <v>45477</v>
      </c>
      <c r="B92" s="154">
        <v>31692</v>
      </c>
      <c r="C92" s="155" t="s">
        <v>589</v>
      </c>
      <c r="D92" s="72">
        <v>0</v>
      </c>
      <c r="E92" s="72">
        <v>10324.9</v>
      </c>
      <c r="F92" s="81">
        <f t="shared" si="1"/>
        <v>7832898.3699999973</v>
      </c>
      <c r="G92" s="155" t="s">
        <v>554</v>
      </c>
      <c r="H92" s="335"/>
      <c r="I92" s="140"/>
      <c r="K92" s="304"/>
      <c r="L92" s="305"/>
      <c r="M92" s="133"/>
      <c r="N92" s="337"/>
    </row>
    <row r="93" spans="1:14" s="139" customFormat="1" ht="36.75" customHeight="1" x14ac:dyDescent="0.2">
      <c r="A93" s="156">
        <v>45477</v>
      </c>
      <c r="B93" s="154">
        <v>31693</v>
      </c>
      <c r="C93" s="155" t="s">
        <v>590</v>
      </c>
      <c r="D93" s="72">
        <v>0</v>
      </c>
      <c r="E93" s="72">
        <v>14088.5</v>
      </c>
      <c r="F93" s="81">
        <f t="shared" si="1"/>
        <v>7818809.8699999973</v>
      </c>
      <c r="G93" s="155" t="s">
        <v>554</v>
      </c>
      <c r="H93" s="335"/>
      <c r="I93" s="140"/>
      <c r="K93" s="304"/>
      <c r="L93" s="305"/>
      <c r="M93" s="133"/>
      <c r="N93" s="337"/>
    </row>
    <row r="94" spans="1:14" s="139" customFormat="1" ht="36.75" customHeight="1" x14ac:dyDescent="0.2">
      <c r="A94" s="156">
        <v>45477</v>
      </c>
      <c r="B94" s="154">
        <v>31694</v>
      </c>
      <c r="C94" s="155" t="s">
        <v>591</v>
      </c>
      <c r="D94" s="72">
        <v>0</v>
      </c>
      <c r="E94" s="72">
        <v>32906.5</v>
      </c>
      <c r="F94" s="81">
        <f t="shared" si="1"/>
        <v>7785903.3699999973</v>
      </c>
      <c r="G94" s="155" t="s">
        <v>554</v>
      </c>
      <c r="H94" s="335"/>
      <c r="I94" s="140"/>
      <c r="K94" s="304"/>
      <c r="L94" s="305"/>
      <c r="M94" s="133"/>
      <c r="N94" s="337"/>
    </row>
    <row r="95" spans="1:14" s="139" customFormat="1" ht="36.75" customHeight="1" x14ac:dyDescent="0.2">
      <c r="A95" s="156">
        <v>45477</v>
      </c>
      <c r="B95" s="154">
        <v>31695</v>
      </c>
      <c r="C95" s="155" t="s">
        <v>592</v>
      </c>
      <c r="D95" s="72">
        <v>0</v>
      </c>
      <c r="E95" s="72">
        <v>10324.9</v>
      </c>
      <c r="F95" s="81">
        <f t="shared" si="1"/>
        <v>7775578.4699999969</v>
      </c>
      <c r="G95" s="155" t="s">
        <v>554</v>
      </c>
      <c r="H95" s="335"/>
      <c r="I95" s="140"/>
      <c r="K95" s="304"/>
      <c r="L95" s="305"/>
      <c r="M95" s="133"/>
      <c r="N95" s="337"/>
    </row>
    <row r="96" spans="1:14" s="139" customFormat="1" ht="36.75" customHeight="1" x14ac:dyDescent="0.2">
      <c r="A96" s="156">
        <v>45477</v>
      </c>
      <c r="B96" s="154">
        <v>31696</v>
      </c>
      <c r="C96" s="155" t="s">
        <v>593</v>
      </c>
      <c r="D96" s="72">
        <v>0</v>
      </c>
      <c r="E96" s="72">
        <v>28202</v>
      </c>
      <c r="F96" s="81">
        <f t="shared" si="1"/>
        <v>7747376.4699999969</v>
      </c>
      <c r="G96" s="155" t="s">
        <v>554</v>
      </c>
      <c r="H96" s="335"/>
      <c r="I96" s="140"/>
      <c r="K96" s="304"/>
      <c r="L96" s="305"/>
      <c r="M96" s="133"/>
      <c r="N96" s="337"/>
    </row>
    <row r="97" spans="1:14" s="139" customFormat="1" ht="36.75" customHeight="1" x14ac:dyDescent="0.2">
      <c r="A97" s="156">
        <v>45477</v>
      </c>
      <c r="B97" s="154">
        <v>31697</v>
      </c>
      <c r="C97" s="155" t="s">
        <v>594</v>
      </c>
      <c r="D97" s="72">
        <v>0</v>
      </c>
      <c r="E97" s="72">
        <v>32906.5</v>
      </c>
      <c r="F97" s="81">
        <f t="shared" si="1"/>
        <v>7714469.9699999969</v>
      </c>
      <c r="G97" s="155" t="s">
        <v>554</v>
      </c>
      <c r="H97" s="335"/>
      <c r="I97" s="140"/>
      <c r="K97" s="304"/>
      <c r="L97" s="305"/>
      <c r="M97" s="133"/>
      <c r="N97" s="337"/>
    </row>
    <row r="98" spans="1:14" s="139" customFormat="1" ht="36.75" customHeight="1" x14ac:dyDescent="0.2">
      <c r="A98" s="156">
        <v>45477</v>
      </c>
      <c r="B98" s="154">
        <v>31698</v>
      </c>
      <c r="C98" s="155" t="s">
        <v>595</v>
      </c>
      <c r="D98" s="72">
        <v>0</v>
      </c>
      <c r="E98" s="72">
        <v>32906.5</v>
      </c>
      <c r="F98" s="81">
        <f t="shared" si="1"/>
        <v>7681563.4699999969</v>
      </c>
      <c r="G98" s="155" t="s">
        <v>554</v>
      </c>
      <c r="H98" s="335"/>
      <c r="I98" s="140"/>
      <c r="K98" s="304"/>
      <c r="L98" s="305"/>
      <c r="M98" s="133"/>
      <c r="N98" s="337"/>
    </row>
    <row r="99" spans="1:14" s="139" customFormat="1" ht="36.75" customHeight="1" x14ac:dyDescent="0.2">
      <c r="A99" s="156">
        <v>45477</v>
      </c>
      <c r="B99" s="154">
        <v>31699</v>
      </c>
      <c r="C99" s="155" t="s">
        <v>596</v>
      </c>
      <c r="D99" s="72">
        <v>0</v>
      </c>
      <c r="E99" s="72">
        <v>32906.5</v>
      </c>
      <c r="F99" s="81">
        <f t="shared" si="1"/>
        <v>7648656.9699999969</v>
      </c>
      <c r="G99" s="155" t="s">
        <v>554</v>
      </c>
      <c r="H99" s="335"/>
      <c r="I99" s="140"/>
      <c r="K99" s="304"/>
      <c r="L99" s="305"/>
      <c r="M99" s="133"/>
      <c r="N99" s="337"/>
    </row>
    <row r="100" spans="1:14" s="139" customFormat="1" ht="36.75" customHeight="1" x14ac:dyDescent="0.2">
      <c r="A100" s="156">
        <v>45477</v>
      </c>
      <c r="B100" s="154">
        <v>31700</v>
      </c>
      <c r="C100" s="155" t="s">
        <v>597</v>
      </c>
      <c r="D100" s="72">
        <v>0</v>
      </c>
      <c r="E100" s="72">
        <v>23497.5</v>
      </c>
      <c r="F100" s="81">
        <f t="shared" si="1"/>
        <v>7625159.4699999969</v>
      </c>
      <c r="G100" s="155" t="s">
        <v>554</v>
      </c>
      <c r="H100" s="335"/>
      <c r="I100" s="140"/>
      <c r="K100" s="304"/>
      <c r="L100" s="305"/>
      <c r="M100" s="133"/>
      <c r="N100" s="337"/>
    </row>
    <row r="101" spans="1:14" s="139" customFormat="1" ht="36.75" customHeight="1" x14ac:dyDescent="0.2">
      <c r="A101" s="156">
        <v>45477</v>
      </c>
      <c r="B101" s="154">
        <v>31701</v>
      </c>
      <c r="C101" s="155" t="s">
        <v>598</v>
      </c>
      <c r="D101" s="72">
        <v>0</v>
      </c>
      <c r="E101" s="72">
        <v>32906.5</v>
      </c>
      <c r="F101" s="81">
        <f t="shared" si="1"/>
        <v>7592252.9699999969</v>
      </c>
      <c r="G101" s="155" t="s">
        <v>554</v>
      </c>
      <c r="H101" s="335"/>
      <c r="I101" s="140"/>
      <c r="K101" s="304"/>
      <c r="L101" s="305"/>
      <c r="M101" s="133"/>
      <c r="N101" s="337"/>
    </row>
    <row r="102" spans="1:14" s="139" customFormat="1" ht="36.75" customHeight="1" x14ac:dyDescent="0.2">
      <c r="A102" s="156">
        <v>45477</v>
      </c>
      <c r="B102" s="154">
        <v>31702</v>
      </c>
      <c r="C102" s="155" t="s">
        <v>599</v>
      </c>
      <c r="D102" s="72">
        <v>0</v>
      </c>
      <c r="E102" s="72">
        <v>12394.88</v>
      </c>
      <c r="F102" s="81">
        <f t="shared" si="1"/>
        <v>7579858.0899999971</v>
      </c>
      <c r="G102" s="155" t="s">
        <v>554</v>
      </c>
      <c r="H102" s="335"/>
      <c r="I102" s="140"/>
      <c r="K102" s="304"/>
      <c r="L102" s="305"/>
      <c r="M102" s="133"/>
      <c r="N102" s="337"/>
    </row>
    <row r="103" spans="1:14" s="139" customFormat="1" ht="36.75" customHeight="1" x14ac:dyDescent="0.2">
      <c r="A103" s="156">
        <v>45477</v>
      </c>
      <c r="B103" s="154">
        <v>31703</v>
      </c>
      <c r="C103" s="155" t="s">
        <v>600</v>
      </c>
      <c r="D103" s="72">
        <v>0</v>
      </c>
      <c r="E103" s="72">
        <v>23497.5</v>
      </c>
      <c r="F103" s="81">
        <f t="shared" si="1"/>
        <v>7556360.5899999971</v>
      </c>
      <c r="G103" s="155" t="s">
        <v>554</v>
      </c>
      <c r="H103" s="335"/>
      <c r="I103" s="140"/>
      <c r="K103" s="304"/>
      <c r="L103" s="305"/>
      <c r="M103" s="133"/>
      <c r="N103" s="337"/>
    </row>
    <row r="104" spans="1:14" s="139" customFormat="1" ht="36.75" customHeight="1" x14ac:dyDescent="0.2">
      <c r="A104" s="156">
        <v>45477</v>
      </c>
      <c r="B104" s="154" t="s">
        <v>899</v>
      </c>
      <c r="C104" s="155" t="s">
        <v>735</v>
      </c>
      <c r="D104" s="72">
        <v>35100</v>
      </c>
      <c r="E104" s="72">
        <v>0</v>
      </c>
      <c r="F104" s="81">
        <f t="shared" si="1"/>
        <v>7591460.5899999971</v>
      </c>
      <c r="G104" s="155" t="s">
        <v>736</v>
      </c>
      <c r="H104" s="335"/>
      <c r="I104" s="140"/>
      <c r="K104" s="304"/>
      <c r="L104" s="305"/>
      <c r="M104" s="133"/>
      <c r="N104" s="337"/>
    </row>
    <row r="105" spans="1:14" s="139" customFormat="1" ht="36.75" customHeight="1" x14ac:dyDescent="0.2">
      <c r="A105" s="156">
        <v>45477</v>
      </c>
      <c r="B105" s="154" t="s">
        <v>900</v>
      </c>
      <c r="C105" s="155" t="s">
        <v>901</v>
      </c>
      <c r="D105" s="72">
        <v>2800</v>
      </c>
      <c r="E105" s="72">
        <v>0</v>
      </c>
      <c r="F105" s="81">
        <f t="shared" si="1"/>
        <v>7594260.5899999971</v>
      </c>
      <c r="G105" s="155" t="s">
        <v>902</v>
      </c>
      <c r="H105" s="335"/>
      <c r="I105" s="140"/>
      <c r="K105" s="304"/>
      <c r="L105" s="305"/>
      <c r="M105" s="133"/>
      <c r="N105" s="337"/>
    </row>
    <row r="106" spans="1:14" s="139" customFormat="1" ht="36.75" customHeight="1" x14ac:dyDescent="0.2">
      <c r="A106" s="156">
        <v>45477</v>
      </c>
      <c r="B106" s="154" t="s">
        <v>903</v>
      </c>
      <c r="C106" s="155" t="s">
        <v>732</v>
      </c>
      <c r="D106" s="72">
        <v>10100</v>
      </c>
      <c r="E106" s="72">
        <v>0</v>
      </c>
      <c r="F106" s="81">
        <f t="shared" si="1"/>
        <v>7604360.5899999971</v>
      </c>
      <c r="G106" s="155" t="s">
        <v>733</v>
      </c>
      <c r="H106" s="335"/>
      <c r="I106" s="140"/>
      <c r="K106" s="304"/>
      <c r="L106" s="305"/>
      <c r="M106" s="133"/>
      <c r="N106" s="337"/>
    </row>
    <row r="107" spans="1:14" s="139" customFormat="1" ht="36.75" customHeight="1" x14ac:dyDescent="0.2">
      <c r="A107" s="156">
        <v>45477</v>
      </c>
      <c r="B107" s="154" t="s">
        <v>725</v>
      </c>
      <c r="C107" s="155" t="s">
        <v>726</v>
      </c>
      <c r="D107" s="72">
        <v>7400</v>
      </c>
      <c r="E107" s="72">
        <v>0</v>
      </c>
      <c r="F107" s="81">
        <f t="shared" si="1"/>
        <v>7611760.5899999971</v>
      </c>
      <c r="G107" s="155" t="s">
        <v>727</v>
      </c>
      <c r="H107" s="335"/>
      <c r="I107" s="140"/>
      <c r="K107" s="304"/>
      <c r="L107" s="305"/>
      <c r="M107" s="133"/>
      <c r="N107" s="337"/>
    </row>
    <row r="108" spans="1:14" s="139" customFormat="1" ht="36.75" customHeight="1" x14ac:dyDescent="0.2">
      <c r="A108" s="156">
        <v>45478</v>
      </c>
      <c r="B108" s="154" t="s">
        <v>904</v>
      </c>
      <c r="C108" s="155" t="s">
        <v>742</v>
      </c>
      <c r="D108" s="72">
        <v>500</v>
      </c>
      <c r="E108" s="72">
        <v>0</v>
      </c>
      <c r="F108" s="81">
        <f t="shared" si="1"/>
        <v>7612260.5899999971</v>
      </c>
      <c r="G108" s="155" t="s">
        <v>905</v>
      </c>
      <c r="H108" s="335"/>
      <c r="I108" s="140"/>
      <c r="K108" s="304"/>
      <c r="L108" s="305"/>
      <c r="M108" s="133"/>
      <c r="N108" s="337"/>
    </row>
    <row r="109" spans="1:14" s="139" customFormat="1" ht="36.75" customHeight="1" x14ac:dyDescent="0.2">
      <c r="A109" s="156">
        <v>45478</v>
      </c>
      <c r="B109" s="154" t="s">
        <v>906</v>
      </c>
      <c r="C109" s="155" t="s">
        <v>735</v>
      </c>
      <c r="D109" s="72">
        <v>36800</v>
      </c>
      <c r="E109" s="72">
        <v>0</v>
      </c>
      <c r="F109" s="81">
        <f t="shared" si="1"/>
        <v>7649060.5899999971</v>
      </c>
      <c r="G109" s="155" t="s">
        <v>736</v>
      </c>
      <c r="H109" s="335"/>
      <c r="I109" s="140"/>
      <c r="K109" s="304"/>
      <c r="L109" s="305"/>
      <c r="M109" s="133"/>
      <c r="N109" s="337"/>
    </row>
    <row r="110" spans="1:14" s="139" customFormat="1" ht="36.75" customHeight="1" x14ac:dyDescent="0.2">
      <c r="A110" s="156">
        <v>45478</v>
      </c>
      <c r="B110" s="154" t="s">
        <v>907</v>
      </c>
      <c r="C110" s="155" t="s">
        <v>732</v>
      </c>
      <c r="D110" s="72">
        <v>8000</v>
      </c>
      <c r="E110" s="72">
        <v>0</v>
      </c>
      <c r="F110" s="81">
        <f t="shared" si="1"/>
        <v>7657060.5899999971</v>
      </c>
      <c r="G110" s="155" t="s">
        <v>733</v>
      </c>
      <c r="H110" s="335"/>
      <c r="I110" s="140"/>
      <c r="K110" s="304"/>
      <c r="L110" s="305"/>
      <c r="M110" s="133"/>
      <c r="N110" s="337"/>
    </row>
    <row r="111" spans="1:14" s="139" customFormat="1" ht="36.75" customHeight="1" x14ac:dyDescent="0.2">
      <c r="A111" s="156">
        <v>45478</v>
      </c>
      <c r="B111" s="154" t="s">
        <v>725</v>
      </c>
      <c r="C111" s="155" t="s">
        <v>726</v>
      </c>
      <c r="D111" s="72">
        <v>10000</v>
      </c>
      <c r="E111" s="72">
        <v>0</v>
      </c>
      <c r="F111" s="81">
        <f t="shared" si="1"/>
        <v>7667060.5899999971</v>
      </c>
      <c r="G111" s="155" t="s">
        <v>727</v>
      </c>
      <c r="H111" s="335"/>
      <c r="I111" s="140"/>
      <c r="K111" s="304"/>
      <c r="L111" s="305"/>
      <c r="M111" s="133"/>
      <c r="N111" s="337"/>
    </row>
    <row r="112" spans="1:14" s="139" customFormat="1" ht="36.75" customHeight="1" x14ac:dyDescent="0.2">
      <c r="A112" s="156">
        <v>45478</v>
      </c>
      <c r="B112" s="154" t="s">
        <v>908</v>
      </c>
      <c r="C112" s="155" t="s">
        <v>909</v>
      </c>
      <c r="D112" s="72">
        <v>2400</v>
      </c>
      <c r="E112" s="72">
        <v>0</v>
      </c>
      <c r="F112" s="81">
        <f t="shared" si="1"/>
        <v>7669460.5899999971</v>
      </c>
      <c r="G112" s="155" t="s">
        <v>910</v>
      </c>
      <c r="H112" s="335"/>
      <c r="I112" s="140"/>
      <c r="K112" s="304"/>
      <c r="L112" s="305"/>
      <c r="M112" s="133"/>
      <c r="N112" s="337"/>
    </row>
    <row r="113" spans="1:14" s="139" customFormat="1" ht="36.75" customHeight="1" x14ac:dyDescent="0.2">
      <c r="A113" s="156">
        <v>45481</v>
      </c>
      <c r="B113" s="154" t="s">
        <v>776</v>
      </c>
      <c r="C113" s="155" t="s">
        <v>726</v>
      </c>
      <c r="D113" s="72">
        <v>8500</v>
      </c>
      <c r="E113" s="72">
        <v>0</v>
      </c>
      <c r="F113" s="81">
        <f t="shared" si="1"/>
        <v>7677960.5899999971</v>
      </c>
      <c r="G113" s="155" t="s">
        <v>727</v>
      </c>
      <c r="H113" s="335"/>
      <c r="I113" s="140"/>
      <c r="K113" s="304"/>
      <c r="L113" s="305"/>
      <c r="M113" s="133"/>
      <c r="N113" s="337"/>
    </row>
    <row r="114" spans="1:14" s="139" customFormat="1" ht="36.75" customHeight="1" x14ac:dyDescent="0.2">
      <c r="A114" s="156">
        <v>45481</v>
      </c>
      <c r="B114" s="154" t="s">
        <v>725</v>
      </c>
      <c r="C114" s="155" t="s">
        <v>726</v>
      </c>
      <c r="D114" s="72">
        <v>8000</v>
      </c>
      <c r="E114" s="72">
        <v>0</v>
      </c>
      <c r="F114" s="81">
        <f t="shared" si="1"/>
        <v>7685960.5899999971</v>
      </c>
      <c r="G114" s="155" t="s">
        <v>727</v>
      </c>
      <c r="H114" s="335"/>
      <c r="I114" s="140"/>
      <c r="K114" s="304"/>
      <c r="L114" s="305"/>
      <c r="M114" s="133"/>
      <c r="N114" s="337"/>
    </row>
    <row r="115" spans="1:14" s="139" customFormat="1" ht="36.75" customHeight="1" x14ac:dyDescent="0.2">
      <c r="A115" s="156">
        <v>45481</v>
      </c>
      <c r="B115" s="154" t="s">
        <v>911</v>
      </c>
      <c r="C115" s="155" t="s">
        <v>912</v>
      </c>
      <c r="D115" s="72">
        <v>7600</v>
      </c>
      <c r="E115" s="72">
        <v>0</v>
      </c>
      <c r="F115" s="81">
        <f t="shared" si="1"/>
        <v>7693560.5899999971</v>
      </c>
      <c r="G115" s="155" t="s">
        <v>913</v>
      </c>
      <c r="H115" s="335"/>
      <c r="I115" s="140"/>
      <c r="K115" s="304"/>
      <c r="L115" s="305"/>
      <c r="M115" s="133"/>
      <c r="N115" s="337"/>
    </row>
    <row r="116" spans="1:14" s="139" customFormat="1" ht="36.75" customHeight="1" x14ac:dyDescent="0.2">
      <c r="A116" s="156">
        <v>45481</v>
      </c>
      <c r="B116" s="154" t="s">
        <v>914</v>
      </c>
      <c r="C116" s="155" t="s">
        <v>735</v>
      </c>
      <c r="D116" s="72">
        <v>11400</v>
      </c>
      <c r="E116" s="72">
        <v>0</v>
      </c>
      <c r="F116" s="81">
        <f t="shared" si="1"/>
        <v>7704960.5899999971</v>
      </c>
      <c r="G116" s="155" t="s">
        <v>736</v>
      </c>
      <c r="H116" s="335"/>
      <c r="I116" s="140"/>
      <c r="K116" s="304"/>
      <c r="L116" s="305"/>
      <c r="M116" s="133"/>
      <c r="N116" s="337"/>
    </row>
    <row r="117" spans="1:14" s="139" customFormat="1" ht="36.75" customHeight="1" x14ac:dyDescent="0.2">
      <c r="A117" s="156">
        <v>45481</v>
      </c>
      <c r="B117" s="154" t="s">
        <v>915</v>
      </c>
      <c r="C117" s="155" t="s">
        <v>735</v>
      </c>
      <c r="D117" s="72">
        <v>38600</v>
      </c>
      <c r="E117" s="72">
        <v>0</v>
      </c>
      <c r="F117" s="81">
        <f t="shared" si="1"/>
        <v>7743560.5899999971</v>
      </c>
      <c r="G117" s="155" t="s">
        <v>736</v>
      </c>
      <c r="H117" s="335"/>
      <c r="I117" s="140"/>
      <c r="K117" s="304"/>
      <c r="L117" s="305"/>
      <c r="M117" s="133"/>
      <c r="N117" s="337"/>
    </row>
    <row r="118" spans="1:14" s="139" customFormat="1" ht="36.75" customHeight="1" x14ac:dyDescent="0.2">
      <c r="A118" s="156">
        <v>45481</v>
      </c>
      <c r="B118" s="154" t="s">
        <v>916</v>
      </c>
      <c r="C118" s="155" t="s">
        <v>917</v>
      </c>
      <c r="D118" s="72">
        <v>6800</v>
      </c>
      <c r="E118" s="72">
        <v>0</v>
      </c>
      <c r="F118" s="81">
        <f t="shared" si="1"/>
        <v>7750360.5899999971</v>
      </c>
      <c r="G118" s="155" t="s">
        <v>918</v>
      </c>
      <c r="H118" s="335"/>
      <c r="I118" s="140"/>
      <c r="K118" s="304"/>
      <c r="L118" s="305"/>
      <c r="M118" s="133"/>
      <c r="N118" s="337"/>
    </row>
    <row r="119" spans="1:14" s="139" customFormat="1" ht="36.75" customHeight="1" x14ac:dyDescent="0.2">
      <c r="A119" s="156">
        <v>45481</v>
      </c>
      <c r="B119" s="154" t="s">
        <v>919</v>
      </c>
      <c r="C119" s="155" t="s">
        <v>732</v>
      </c>
      <c r="D119" s="72">
        <v>1000</v>
      </c>
      <c r="E119" s="72">
        <v>0</v>
      </c>
      <c r="F119" s="81">
        <f t="shared" si="1"/>
        <v>7751360.5899999971</v>
      </c>
      <c r="G119" s="155" t="s">
        <v>733</v>
      </c>
      <c r="H119" s="335"/>
      <c r="I119" s="140"/>
      <c r="K119" s="304"/>
      <c r="L119" s="305"/>
      <c r="M119" s="133"/>
      <c r="N119" s="337"/>
    </row>
    <row r="120" spans="1:14" s="139" customFormat="1" ht="36.75" customHeight="1" x14ac:dyDescent="0.2">
      <c r="A120" s="156">
        <v>45481</v>
      </c>
      <c r="B120" s="154" t="s">
        <v>920</v>
      </c>
      <c r="C120" s="155" t="s">
        <v>732</v>
      </c>
      <c r="D120" s="72">
        <v>11100</v>
      </c>
      <c r="E120" s="72">
        <v>0</v>
      </c>
      <c r="F120" s="81">
        <f t="shared" si="1"/>
        <v>7762460.5899999971</v>
      </c>
      <c r="G120" s="155" t="s">
        <v>733</v>
      </c>
      <c r="H120" s="335"/>
      <c r="I120" s="140"/>
      <c r="K120" s="304"/>
      <c r="L120" s="305"/>
      <c r="M120" s="133"/>
      <c r="N120" s="337"/>
    </row>
    <row r="121" spans="1:14" s="139" customFormat="1" ht="36.75" customHeight="1" x14ac:dyDescent="0.2">
      <c r="A121" s="156">
        <v>45481</v>
      </c>
      <c r="B121" s="154" t="s">
        <v>921</v>
      </c>
      <c r="C121" s="155" t="s">
        <v>742</v>
      </c>
      <c r="D121" s="72">
        <v>500</v>
      </c>
      <c r="E121" s="72">
        <v>0</v>
      </c>
      <c r="F121" s="81">
        <f t="shared" si="1"/>
        <v>7762960.5899999971</v>
      </c>
      <c r="G121" s="155" t="s">
        <v>922</v>
      </c>
      <c r="H121" s="335"/>
      <c r="I121" s="140"/>
      <c r="K121" s="304"/>
      <c r="L121" s="305"/>
      <c r="M121" s="133"/>
      <c r="N121" s="337"/>
    </row>
    <row r="122" spans="1:14" s="139" customFormat="1" ht="36.75" customHeight="1" x14ac:dyDescent="0.2">
      <c r="A122" s="156">
        <v>45481</v>
      </c>
      <c r="B122" s="154" t="s">
        <v>923</v>
      </c>
      <c r="C122" s="155" t="s">
        <v>742</v>
      </c>
      <c r="D122" s="72">
        <v>1000</v>
      </c>
      <c r="E122" s="72">
        <v>0</v>
      </c>
      <c r="F122" s="81">
        <f t="shared" si="1"/>
        <v>7763960.5899999971</v>
      </c>
      <c r="G122" s="155" t="s">
        <v>924</v>
      </c>
      <c r="H122" s="335"/>
      <c r="I122" s="140"/>
      <c r="K122" s="304"/>
      <c r="L122" s="305"/>
      <c r="M122" s="133"/>
      <c r="N122" s="337"/>
    </row>
    <row r="123" spans="1:14" s="139" customFormat="1" ht="36.75" customHeight="1" x14ac:dyDescent="0.2">
      <c r="A123" s="156">
        <v>45481</v>
      </c>
      <c r="B123" s="154" t="s">
        <v>925</v>
      </c>
      <c r="C123" s="155" t="s">
        <v>539</v>
      </c>
      <c r="D123" s="72">
        <v>175</v>
      </c>
      <c r="E123" s="72">
        <v>0</v>
      </c>
      <c r="F123" s="81">
        <f t="shared" si="1"/>
        <v>7764135.5899999971</v>
      </c>
      <c r="G123" s="155" t="s">
        <v>539</v>
      </c>
      <c r="H123" s="335"/>
      <c r="I123" s="140"/>
      <c r="K123" s="304"/>
      <c r="L123" s="305"/>
      <c r="M123" s="133"/>
      <c r="N123" s="337"/>
    </row>
    <row r="124" spans="1:14" s="139" customFormat="1" ht="51" customHeight="1" x14ac:dyDescent="0.2">
      <c r="A124" s="156">
        <v>45481</v>
      </c>
      <c r="B124" s="154">
        <v>31704</v>
      </c>
      <c r="C124" s="155" t="s">
        <v>601</v>
      </c>
      <c r="D124" s="72">
        <v>0</v>
      </c>
      <c r="E124" s="72">
        <v>74902.81</v>
      </c>
      <c r="F124" s="81">
        <f t="shared" si="1"/>
        <v>7689232.7799999975</v>
      </c>
      <c r="G124" s="155" t="s">
        <v>554</v>
      </c>
      <c r="H124" s="335"/>
      <c r="I124" s="140"/>
      <c r="K124" s="304"/>
      <c r="L124" s="305"/>
      <c r="M124" s="133"/>
      <c r="N124" s="337"/>
    </row>
    <row r="125" spans="1:14" s="139" customFormat="1" ht="51" customHeight="1" x14ac:dyDescent="0.2">
      <c r="A125" s="156">
        <v>45481</v>
      </c>
      <c r="B125" s="154">
        <v>31705</v>
      </c>
      <c r="C125" s="155" t="s">
        <v>602</v>
      </c>
      <c r="D125" s="72">
        <v>0</v>
      </c>
      <c r="E125" s="72">
        <v>9384</v>
      </c>
      <c r="F125" s="81">
        <f t="shared" si="1"/>
        <v>7679848.7799999975</v>
      </c>
      <c r="G125" s="155" t="s">
        <v>554</v>
      </c>
      <c r="H125" s="335"/>
      <c r="I125" s="140"/>
      <c r="K125" s="304"/>
      <c r="L125" s="305"/>
      <c r="M125" s="133"/>
      <c r="N125" s="337"/>
    </row>
    <row r="126" spans="1:14" s="139" customFormat="1" ht="51" customHeight="1" x14ac:dyDescent="0.2">
      <c r="A126" s="156">
        <v>45481</v>
      </c>
      <c r="B126" s="154">
        <v>31706</v>
      </c>
      <c r="C126" s="155" t="s">
        <v>603</v>
      </c>
      <c r="D126" s="72">
        <v>0</v>
      </c>
      <c r="E126" s="72">
        <v>8609.44</v>
      </c>
      <c r="F126" s="81">
        <f t="shared" si="1"/>
        <v>7671239.3399999971</v>
      </c>
      <c r="G126" s="155" t="s">
        <v>554</v>
      </c>
      <c r="H126" s="335"/>
      <c r="I126" s="140"/>
      <c r="K126" s="304"/>
      <c r="L126" s="305"/>
      <c r="M126" s="133"/>
      <c r="N126" s="337"/>
    </row>
    <row r="127" spans="1:14" s="139" customFormat="1" ht="51" customHeight="1" x14ac:dyDescent="0.2">
      <c r="A127" s="156">
        <v>45481</v>
      </c>
      <c r="B127" s="154">
        <v>31707</v>
      </c>
      <c r="C127" s="155" t="s">
        <v>604</v>
      </c>
      <c r="D127" s="72">
        <v>0</v>
      </c>
      <c r="E127" s="72">
        <v>32906.5</v>
      </c>
      <c r="F127" s="81">
        <f t="shared" si="1"/>
        <v>7638332.8399999971</v>
      </c>
      <c r="G127" s="155" t="s">
        <v>554</v>
      </c>
      <c r="H127" s="335"/>
      <c r="I127" s="140"/>
      <c r="K127" s="304"/>
      <c r="L127" s="305"/>
      <c r="M127" s="133"/>
      <c r="N127" s="337"/>
    </row>
    <row r="128" spans="1:14" s="139" customFormat="1" ht="51" customHeight="1" x14ac:dyDescent="0.2">
      <c r="A128" s="156">
        <v>45481</v>
      </c>
      <c r="B128" s="154">
        <v>31708</v>
      </c>
      <c r="C128" s="155" t="s">
        <v>605</v>
      </c>
      <c r="D128" s="72">
        <v>0</v>
      </c>
      <c r="E128" s="72">
        <v>37968.11</v>
      </c>
      <c r="F128" s="81">
        <f t="shared" si="1"/>
        <v>7600364.7299999967</v>
      </c>
      <c r="G128" s="155" t="s">
        <v>554</v>
      </c>
      <c r="H128" s="335"/>
      <c r="I128" s="140"/>
      <c r="K128" s="304"/>
      <c r="L128" s="305"/>
      <c r="M128" s="133"/>
      <c r="N128" s="337"/>
    </row>
    <row r="129" spans="1:14" s="139" customFormat="1" ht="51" customHeight="1" x14ac:dyDescent="0.2">
      <c r="A129" s="156">
        <v>45481</v>
      </c>
      <c r="B129" s="154">
        <v>31709</v>
      </c>
      <c r="C129" s="155" t="s">
        <v>606</v>
      </c>
      <c r="D129" s="72">
        <v>0</v>
      </c>
      <c r="E129" s="72">
        <v>10324.9</v>
      </c>
      <c r="F129" s="81">
        <f t="shared" si="1"/>
        <v>7590039.8299999963</v>
      </c>
      <c r="G129" s="155" t="s">
        <v>554</v>
      </c>
      <c r="H129" s="335"/>
      <c r="I129" s="140"/>
      <c r="K129" s="304"/>
      <c r="L129" s="305"/>
      <c r="M129" s="133"/>
      <c r="N129" s="337"/>
    </row>
    <row r="130" spans="1:14" s="139" customFormat="1" ht="51" customHeight="1" x14ac:dyDescent="0.2">
      <c r="A130" s="156">
        <v>45481</v>
      </c>
      <c r="B130" s="154">
        <v>31710</v>
      </c>
      <c r="C130" s="155" t="s">
        <v>607</v>
      </c>
      <c r="D130" s="72">
        <v>0</v>
      </c>
      <c r="E130" s="72">
        <v>32436.5</v>
      </c>
      <c r="F130" s="81">
        <f t="shared" si="1"/>
        <v>7557603.3299999963</v>
      </c>
      <c r="G130" s="155" t="s">
        <v>554</v>
      </c>
      <c r="H130" s="335"/>
      <c r="I130" s="140"/>
      <c r="K130" s="304"/>
      <c r="L130" s="305"/>
      <c r="M130" s="133"/>
      <c r="N130" s="337"/>
    </row>
    <row r="131" spans="1:14" s="139" customFormat="1" ht="51" customHeight="1" x14ac:dyDescent="0.2">
      <c r="A131" s="156">
        <v>45481</v>
      </c>
      <c r="B131" s="154">
        <v>31711</v>
      </c>
      <c r="C131" s="155" t="s">
        <v>608</v>
      </c>
      <c r="D131" s="72">
        <v>0</v>
      </c>
      <c r="E131" s="72">
        <v>64233.15</v>
      </c>
      <c r="F131" s="81">
        <f t="shared" si="1"/>
        <v>7493370.179999996</v>
      </c>
      <c r="G131" s="155" t="s">
        <v>554</v>
      </c>
      <c r="H131" s="335"/>
      <c r="I131" s="140"/>
      <c r="K131" s="304"/>
      <c r="L131" s="305"/>
      <c r="M131" s="133"/>
      <c r="N131" s="337"/>
    </row>
    <row r="132" spans="1:14" s="139" customFormat="1" ht="51" customHeight="1" x14ac:dyDescent="0.2">
      <c r="A132" s="156">
        <v>45481</v>
      </c>
      <c r="B132" s="154">
        <v>31712</v>
      </c>
      <c r="C132" s="155" t="s">
        <v>609</v>
      </c>
      <c r="D132" s="72">
        <v>0</v>
      </c>
      <c r="E132" s="72">
        <v>23497.5</v>
      </c>
      <c r="F132" s="81">
        <f t="shared" si="1"/>
        <v>7469872.679999996</v>
      </c>
      <c r="G132" s="155" t="s">
        <v>554</v>
      </c>
      <c r="H132" s="335"/>
      <c r="I132" s="140"/>
      <c r="K132" s="304"/>
      <c r="L132" s="305"/>
      <c r="M132" s="133"/>
      <c r="N132" s="337"/>
    </row>
    <row r="133" spans="1:14" s="139" customFormat="1" ht="36.75" customHeight="1" x14ac:dyDescent="0.2">
      <c r="A133" s="156">
        <v>45481</v>
      </c>
      <c r="B133" s="154">
        <v>31713</v>
      </c>
      <c r="C133" s="155" t="s">
        <v>610</v>
      </c>
      <c r="D133" s="72">
        <v>0</v>
      </c>
      <c r="E133" s="72">
        <v>0</v>
      </c>
      <c r="F133" s="81">
        <f t="shared" si="1"/>
        <v>7469872.679999996</v>
      </c>
      <c r="G133" s="155" t="s">
        <v>611</v>
      </c>
      <c r="H133" s="335"/>
      <c r="I133" s="140"/>
      <c r="K133" s="304"/>
      <c r="L133" s="305"/>
      <c r="M133" s="133"/>
      <c r="N133" s="337"/>
    </row>
    <row r="134" spans="1:14" s="139" customFormat="1" ht="36.75" customHeight="1" x14ac:dyDescent="0.2">
      <c r="A134" s="156">
        <v>45481</v>
      </c>
      <c r="B134" s="154">
        <v>31714</v>
      </c>
      <c r="C134" s="155" t="s">
        <v>610</v>
      </c>
      <c r="D134" s="72">
        <v>0</v>
      </c>
      <c r="E134" s="72">
        <v>0</v>
      </c>
      <c r="F134" s="81">
        <f t="shared" si="1"/>
        <v>7469872.679999996</v>
      </c>
      <c r="G134" s="155" t="s">
        <v>611</v>
      </c>
      <c r="H134" s="335"/>
      <c r="I134" s="140"/>
      <c r="K134" s="304"/>
      <c r="L134" s="305"/>
      <c r="M134" s="133"/>
      <c r="N134" s="337"/>
    </row>
    <row r="135" spans="1:14" s="139" customFormat="1" ht="36.75" customHeight="1" x14ac:dyDescent="0.2">
      <c r="A135" s="156">
        <v>45481</v>
      </c>
      <c r="B135" s="154">
        <v>31715</v>
      </c>
      <c r="C135" s="155" t="s">
        <v>610</v>
      </c>
      <c r="D135" s="72">
        <v>0</v>
      </c>
      <c r="E135" s="72">
        <v>0</v>
      </c>
      <c r="F135" s="81">
        <f t="shared" si="1"/>
        <v>7469872.679999996</v>
      </c>
      <c r="G135" s="155" t="s">
        <v>611</v>
      </c>
      <c r="H135" s="335"/>
      <c r="I135" s="140"/>
      <c r="K135" s="304"/>
      <c r="L135" s="305"/>
      <c r="M135" s="133"/>
      <c r="N135" s="337"/>
    </row>
    <row r="136" spans="1:14" s="139" customFormat="1" ht="57" customHeight="1" x14ac:dyDescent="0.2">
      <c r="A136" s="156">
        <v>45481</v>
      </c>
      <c r="B136" s="154">
        <v>31716</v>
      </c>
      <c r="C136" s="155" t="s">
        <v>612</v>
      </c>
      <c r="D136" s="72">
        <v>0</v>
      </c>
      <c r="E136" s="72">
        <v>32906.5</v>
      </c>
      <c r="F136" s="81">
        <f t="shared" si="1"/>
        <v>7436966.179999996</v>
      </c>
      <c r="G136" s="155" t="s">
        <v>554</v>
      </c>
      <c r="H136" s="335"/>
      <c r="I136" s="140"/>
      <c r="K136" s="304"/>
      <c r="L136" s="305"/>
      <c r="M136" s="133"/>
      <c r="N136" s="337"/>
    </row>
    <row r="137" spans="1:14" s="139" customFormat="1" ht="57" customHeight="1" x14ac:dyDescent="0.2">
      <c r="A137" s="156">
        <v>45481</v>
      </c>
      <c r="B137" s="154">
        <v>31717</v>
      </c>
      <c r="C137" s="155" t="s">
        <v>613</v>
      </c>
      <c r="D137" s="72">
        <v>0</v>
      </c>
      <c r="E137" s="72">
        <v>43457.79</v>
      </c>
      <c r="F137" s="81">
        <f t="shared" si="1"/>
        <v>7393508.3899999959</v>
      </c>
      <c r="G137" s="155" t="s">
        <v>554</v>
      </c>
      <c r="H137" s="335"/>
      <c r="I137" s="140"/>
      <c r="K137" s="304"/>
      <c r="L137" s="305"/>
      <c r="M137" s="133"/>
      <c r="N137" s="337"/>
    </row>
    <row r="138" spans="1:14" s="139" customFormat="1" ht="57" customHeight="1" x14ac:dyDescent="0.2">
      <c r="A138" s="156">
        <v>45481</v>
      </c>
      <c r="B138" s="154">
        <v>31718</v>
      </c>
      <c r="C138" s="155" t="s">
        <v>614</v>
      </c>
      <c r="D138" s="72">
        <v>0</v>
      </c>
      <c r="E138" s="72">
        <v>96073.06</v>
      </c>
      <c r="F138" s="81">
        <f t="shared" si="1"/>
        <v>7297435.3299999963</v>
      </c>
      <c r="G138" s="155" t="s">
        <v>554</v>
      </c>
      <c r="H138" s="335"/>
      <c r="I138" s="140"/>
      <c r="K138" s="304"/>
      <c r="L138" s="305"/>
      <c r="M138" s="133"/>
      <c r="N138" s="337"/>
    </row>
    <row r="139" spans="1:14" s="139" customFormat="1" ht="57" customHeight="1" x14ac:dyDescent="0.2">
      <c r="A139" s="156">
        <v>45481</v>
      </c>
      <c r="B139" s="154">
        <v>31719</v>
      </c>
      <c r="C139" s="155" t="s">
        <v>615</v>
      </c>
      <c r="D139" s="72">
        <v>0</v>
      </c>
      <c r="E139" s="72">
        <v>10324.9</v>
      </c>
      <c r="F139" s="81">
        <f t="shared" si="1"/>
        <v>7287110.429999996</v>
      </c>
      <c r="G139" s="155" t="s">
        <v>554</v>
      </c>
      <c r="H139" s="335"/>
      <c r="I139" s="140"/>
      <c r="K139" s="304"/>
      <c r="L139" s="305"/>
      <c r="M139" s="133"/>
      <c r="N139" s="337"/>
    </row>
    <row r="140" spans="1:14" s="139" customFormat="1" ht="57" customHeight="1" x14ac:dyDescent="0.2">
      <c r="A140" s="156">
        <v>45481</v>
      </c>
      <c r="B140" s="154">
        <v>31720</v>
      </c>
      <c r="C140" s="155" t="s">
        <v>616</v>
      </c>
      <c r="D140" s="72">
        <v>0</v>
      </c>
      <c r="E140" s="72">
        <v>45166</v>
      </c>
      <c r="F140" s="81">
        <f t="shared" si="1"/>
        <v>7241944.429999996</v>
      </c>
      <c r="G140" s="155" t="s">
        <v>554</v>
      </c>
      <c r="H140" s="335"/>
      <c r="I140" s="140"/>
      <c r="K140" s="304"/>
      <c r="L140" s="305"/>
      <c r="M140" s="133"/>
      <c r="N140" s="337"/>
    </row>
    <row r="141" spans="1:14" s="139" customFormat="1" ht="57" customHeight="1" x14ac:dyDescent="0.2">
      <c r="A141" s="156">
        <v>45481</v>
      </c>
      <c r="B141" s="154">
        <v>31721</v>
      </c>
      <c r="C141" s="155" t="s">
        <v>617</v>
      </c>
      <c r="D141" s="72">
        <v>0</v>
      </c>
      <c r="E141" s="72">
        <v>44766</v>
      </c>
      <c r="F141" s="81">
        <f t="shared" si="1"/>
        <v>7197178.429999996</v>
      </c>
      <c r="G141" s="155" t="s">
        <v>554</v>
      </c>
      <c r="H141" s="335"/>
      <c r="I141" s="140"/>
      <c r="K141" s="304"/>
      <c r="L141" s="305"/>
      <c r="M141" s="133"/>
      <c r="N141" s="337"/>
    </row>
    <row r="142" spans="1:14" s="139" customFormat="1" ht="36.75" customHeight="1" x14ac:dyDescent="0.2">
      <c r="A142" s="156">
        <v>45481</v>
      </c>
      <c r="B142" s="154">
        <v>31722</v>
      </c>
      <c r="C142" s="155" t="s">
        <v>618</v>
      </c>
      <c r="D142" s="72">
        <v>0</v>
      </c>
      <c r="E142" s="72"/>
      <c r="F142" s="81">
        <f t="shared" si="1"/>
        <v>7197178.429999996</v>
      </c>
      <c r="G142" s="155" t="s">
        <v>611</v>
      </c>
      <c r="H142" s="335"/>
      <c r="I142" s="140"/>
      <c r="K142" s="304"/>
      <c r="L142" s="305"/>
      <c r="M142" s="133"/>
      <c r="N142" s="337"/>
    </row>
    <row r="143" spans="1:14" s="139" customFormat="1" ht="36.75" customHeight="1" x14ac:dyDescent="0.2">
      <c r="A143" s="156">
        <v>45481</v>
      </c>
      <c r="B143" s="154">
        <v>31723</v>
      </c>
      <c r="C143" s="155" t="s">
        <v>619</v>
      </c>
      <c r="D143" s="72">
        <v>0</v>
      </c>
      <c r="E143" s="72">
        <v>31974.89</v>
      </c>
      <c r="F143" s="81">
        <f t="shared" si="1"/>
        <v>7165203.5399999963</v>
      </c>
      <c r="G143" s="155" t="s">
        <v>554</v>
      </c>
      <c r="H143" s="335"/>
      <c r="I143" s="140"/>
      <c r="K143" s="304"/>
      <c r="L143" s="305"/>
      <c r="M143" s="133"/>
      <c r="N143" s="337"/>
    </row>
    <row r="144" spans="1:14" s="139" customFormat="1" ht="36.75" customHeight="1" x14ac:dyDescent="0.2">
      <c r="A144" s="156">
        <v>45481</v>
      </c>
      <c r="B144" s="154">
        <v>31724</v>
      </c>
      <c r="C144" s="155" t="s">
        <v>610</v>
      </c>
      <c r="D144" s="72">
        <v>0</v>
      </c>
      <c r="E144" s="72">
        <v>0</v>
      </c>
      <c r="F144" s="81">
        <f t="shared" ref="F144:F207" si="2">F143+D144-E144</f>
        <v>7165203.5399999963</v>
      </c>
      <c r="G144" s="155" t="s">
        <v>620</v>
      </c>
      <c r="H144" s="335"/>
      <c r="I144" s="140"/>
      <c r="K144" s="304"/>
      <c r="L144" s="305"/>
      <c r="M144" s="133"/>
      <c r="N144" s="337"/>
    </row>
    <row r="145" spans="1:14" s="139" customFormat="1" ht="51.75" customHeight="1" x14ac:dyDescent="0.2">
      <c r="A145" s="156">
        <v>45481</v>
      </c>
      <c r="B145" s="154">
        <v>31725</v>
      </c>
      <c r="C145" s="155" t="s">
        <v>621</v>
      </c>
      <c r="D145" s="72">
        <v>0</v>
      </c>
      <c r="E145" s="72">
        <v>40741</v>
      </c>
      <c r="F145" s="81">
        <f t="shared" si="2"/>
        <v>7124462.5399999963</v>
      </c>
      <c r="G145" s="155" t="s">
        <v>554</v>
      </c>
      <c r="H145" s="335"/>
      <c r="I145" s="140"/>
      <c r="K145" s="304"/>
      <c r="L145" s="305"/>
      <c r="M145" s="133"/>
      <c r="N145" s="337"/>
    </row>
    <row r="146" spans="1:14" s="139" customFormat="1" ht="51.75" customHeight="1" x14ac:dyDescent="0.2">
      <c r="A146" s="156">
        <v>45481</v>
      </c>
      <c r="B146" s="154">
        <v>31726</v>
      </c>
      <c r="C146" s="155" t="s">
        <v>622</v>
      </c>
      <c r="D146" s="72">
        <v>0</v>
      </c>
      <c r="E146" s="72">
        <v>44766</v>
      </c>
      <c r="F146" s="81">
        <f t="shared" si="2"/>
        <v>7079696.5399999963</v>
      </c>
      <c r="G146" s="155" t="s">
        <v>554</v>
      </c>
      <c r="H146" s="335"/>
      <c r="I146" s="140"/>
      <c r="K146" s="304"/>
      <c r="L146" s="305"/>
      <c r="M146" s="133"/>
      <c r="N146" s="337"/>
    </row>
    <row r="147" spans="1:14" s="139" customFormat="1" ht="51.75" customHeight="1" x14ac:dyDescent="0.2">
      <c r="A147" s="156">
        <v>45481</v>
      </c>
      <c r="B147" s="154">
        <v>31727</v>
      </c>
      <c r="C147" s="155" t="s">
        <v>623</v>
      </c>
      <c r="D147" s="72">
        <v>0</v>
      </c>
      <c r="E147" s="72">
        <v>14088.5</v>
      </c>
      <c r="F147" s="81">
        <f t="shared" si="2"/>
        <v>7065608.0399999963</v>
      </c>
      <c r="G147" s="155" t="s">
        <v>554</v>
      </c>
      <c r="H147" s="335"/>
      <c r="I147" s="140"/>
      <c r="K147" s="304"/>
      <c r="L147" s="305"/>
      <c r="M147" s="133"/>
      <c r="N147" s="337"/>
    </row>
    <row r="148" spans="1:14" s="139" customFormat="1" ht="51.75" customHeight="1" x14ac:dyDescent="0.2">
      <c r="A148" s="156">
        <v>45481</v>
      </c>
      <c r="B148" s="154">
        <v>31728</v>
      </c>
      <c r="C148" s="155" t="s">
        <v>618</v>
      </c>
      <c r="D148" s="72">
        <v>0</v>
      </c>
      <c r="E148" s="72">
        <v>0</v>
      </c>
      <c r="F148" s="81">
        <f t="shared" si="2"/>
        <v>7065608.0399999963</v>
      </c>
      <c r="G148" s="155" t="s">
        <v>554</v>
      </c>
      <c r="H148" s="335"/>
      <c r="I148" s="140"/>
      <c r="K148" s="304"/>
      <c r="L148" s="305"/>
      <c r="M148" s="133"/>
      <c r="N148" s="337"/>
    </row>
    <row r="149" spans="1:14" s="139" customFormat="1" ht="51.75" customHeight="1" x14ac:dyDescent="0.2">
      <c r="A149" s="156">
        <v>45481</v>
      </c>
      <c r="B149" s="154">
        <v>31729</v>
      </c>
      <c r="C149" s="155" t="s">
        <v>624</v>
      </c>
      <c r="D149" s="72">
        <v>0</v>
      </c>
      <c r="E149" s="72">
        <v>44766</v>
      </c>
      <c r="F149" s="81">
        <f t="shared" si="2"/>
        <v>7020842.0399999963</v>
      </c>
      <c r="G149" s="155" t="s">
        <v>554</v>
      </c>
      <c r="H149" s="335"/>
      <c r="I149" s="140"/>
      <c r="K149" s="304"/>
      <c r="L149" s="305"/>
      <c r="M149" s="133"/>
      <c r="N149" s="337"/>
    </row>
    <row r="150" spans="1:14" s="139" customFormat="1" ht="51.75" customHeight="1" x14ac:dyDescent="0.2">
      <c r="A150" s="156">
        <v>45481</v>
      </c>
      <c r="B150" s="154">
        <v>31730</v>
      </c>
      <c r="C150" s="155" t="s">
        <v>618</v>
      </c>
      <c r="D150" s="72">
        <v>0</v>
      </c>
      <c r="E150" s="72"/>
      <c r="F150" s="81">
        <f t="shared" si="2"/>
        <v>7020842.0399999963</v>
      </c>
      <c r="G150" s="155" t="s">
        <v>554</v>
      </c>
      <c r="H150" s="335"/>
      <c r="I150" s="140"/>
      <c r="K150" s="304"/>
      <c r="L150" s="305"/>
      <c r="M150" s="133"/>
      <c r="N150" s="337"/>
    </row>
    <row r="151" spans="1:14" s="139" customFormat="1" ht="51.75" customHeight="1" x14ac:dyDescent="0.2">
      <c r="A151" s="156">
        <v>45481</v>
      </c>
      <c r="B151" s="154">
        <v>31731</v>
      </c>
      <c r="C151" s="155" t="s">
        <v>625</v>
      </c>
      <c r="D151" s="72">
        <v>0</v>
      </c>
      <c r="E151" s="72">
        <v>44766</v>
      </c>
      <c r="F151" s="81">
        <f t="shared" si="2"/>
        <v>6976076.0399999963</v>
      </c>
      <c r="G151" s="155" t="s">
        <v>554</v>
      </c>
      <c r="H151" s="335"/>
      <c r="I151" s="140"/>
      <c r="K151" s="304"/>
      <c r="L151" s="305"/>
      <c r="M151" s="133"/>
      <c r="N151" s="337"/>
    </row>
    <row r="152" spans="1:14" s="139" customFormat="1" ht="51.75" customHeight="1" x14ac:dyDescent="0.2">
      <c r="A152" s="156">
        <v>45481</v>
      </c>
      <c r="B152" s="154">
        <v>31732</v>
      </c>
      <c r="C152" s="155" t="s">
        <v>626</v>
      </c>
      <c r="D152" s="72">
        <v>0</v>
      </c>
      <c r="E152" s="72">
        <v>41167.17</v>
      </c>
      <c r="F152" s="81">
        <f t="shared" si="2"/>
        <v>6934908.8699999964</v>
      </c>
      <c r="G152" s="155" t="s">
        <v>554</v>
      </c>
      <c r="H152" s="335"/>
      <c r="I152" s="140"/>
      <c r="K152" s="304"/>
      <c r="L152" s="305"/>
      <c r="M152" s="133"/>
      <c r="N152" s="337"/>
    </row>
    <row r="153" spans="1:14" s="139" customFormat="1" ht="51.75" customHeight="1" x14ac:dyDescent="0.2">
      <c r="A153" s="156">
        <v>45481</v>
      </c>
      <c r="B153" s="154">
        <v>31733</v>
      </c>
      <c r="C153" s="155" t="s">
        <v>627</v>
      </c>
      <c r="D153" s="72">
        <v>0</v>
      </c>
      <c r="E153" s="72">
        <v>43050.54</v>
      </c>
      <c r="F153" s="81">
        <f t="shared" si="2"/>
        <v>6891858.3299999963</v>
      </c>
      <c r="G153" s="155" t="s">
        <v>554</v>
      </c>
      <c r="H153" s="335"/>
      <c r="I153" s="140"/>
      <c r="K153" s="304"/>
      <c r="L153" s="305"/>
      <c r="M153" s="133"/>
      <c r="N153" s="337"/>
    </row>
    <row r="154" spans="1:14" s="139" customFormat="1" ht="51.75" customHeight="1" x14ac:dyDescent="0.2">
      <c r="A154" s="156">
        <v>45481</v>
      </c>
      <c r="B154" s="154">
        <v>31734</v>
      </c>
      <c r="C154" s="155" t="s">
        <v>628</v>
      </c>
      <c r="D154" s="72">
        <v>0</v>
      </c>
      <c r="E154" s="72">
        <v>43450.54</v>
      </c>
      <c r="F154" s="81">
        <f t="shared" si="2"/>
        <v>6848407.7899999963</v>
      </c>
      <c r="G154" s="155" t="s">
        <v>554</v>
      </c>
      <c r="H154" s="335"/>
      <c r="I154" s="140"/>
      <c r="K154" s="304"/>
      <c r="L154" s="305"/>
      <c r="M154" s="133"/>
      <c r="N154" s="337"/>
    </row>
    <row r="155" spans="1:14" s="139" customFormat="1" ht="51.75" customHeight="1" x14ac:dyDescent="0.2">
      <c r="A155" s="156">
        <v>45481</v>
      </c>
      <c r="B155" s="154">
        <v>31735</v>
      </c>
      <c r="C155" s="155" t="s">
        <v>618</v>
      </c>
      <c r="D155" s="72">
        <v>0</v>
      </c>
      <c r="E155" s="72">
        <v>0</v>
      </c>
      <c r="F155" s="81">
        <f t="shared" si="2"/>
        <v>6848407.7899999963</v>
      </c>
      <c r="G155" s="155" t="s">
        <v>554</v>
      </c>
      <c r="H155" s="335"/>
      <c r="I155" s="140"/>
      <c r="K155" s="304"/>
      <c r="L155" s="305"/>
      <c r="M155" s="133"/>
      <c r="N155" s="337"/>
    </row>
    <row r="156" spans="1:14" s="139" customFormat="1" ht="51.75" customHeight="1" x14ac:dyDescent="0.2">
      <c r="A156" s="156">
        <v>45481</v>
      </c>
      <c r="B156" s="154">
        <v>31736</v>
      </c>
      <c r="C156" s="155" t="s">
        <v>629</v>
      </c>
      <c r="D156" s="72">
        <v>0</v>
      </c>
      <c r="E156" s="72">
        <v>44666</v>
      </c>
      <c r="F156" s="81">
        <f t="shared" si="2"/>
        <v>6803741.7899999963</v>
      </c>
      <c r="G156" s="155" t="s">
        <v>554</v>
      </c>
      <c r="H156" s="335"/>
      <c r="I156" s="140"/>
      <c r="K156" s="304"/>
      <c r="L156" s="305"/>
      <c r="M156" s="133"/>
      <c r="N156" s="337"/>
    </row>
    <row r="157" spans="1:14" s="139" customFormat="1" ht="51.75" customHeight="1" x14ac:dyDescent="0.2">
      <c r="A157" s="156">
        <v>45481</v>
      </c>
      <c r="B157" s="154">
        <v>31737</v>
      </c>
      <c r="C157" s="155" t="s">
        <v>630</v>
      </c>
      <c r="D157" s="72">
        <v>0</v>
      </c>
      <c r="E157" s="72">
        <v>44766</v>
      </c>
      <c r="F157" s="81">
        <f t="shared" si="2"/>
        <v>6758975.7899999963</v>
      </c>
      <c r="G157" s="155" t="s">
        <v>554</v>
      </c>
      <c r="H157" s="335"/>
      <c r="I157" s="140"/>
      <c r="K157" s="304"/>
      <c r="L157" s="305"/>
      <c r="M157" s="133"/>
      <c r="N157" s="337"/>
    </row>
    <row r="158" spans="1:14" s="139" customFormat="1" ht="36.75" customHeight="1" x14ac:dyDescent="0.2">
      <c r="A158" s="156">
        <v>45481</v>
      </c>
      <c r="B158" s="154">
        <v>31738</v>
      </c>
      <c r="C158" s="155" t="s">
        <v>618</v>
      </c>
      <c r="D158" s="72">
        <v>0</v>
      </c>
      <c r="E158" s="72"/>
      <c r="F158" s="81">
        <f t="shared" si="2"/>
        <v>6758975.7899999963</v>
      </c>
      <c r="G158" s="155" t="s">
        <v>611</v>
      </c>
      <c r="H158" s="335"/>
      <c r="I158" s="140"/>
      <c r="K158" s="304"/>
      <c r="L158" s="305"/>
      <c r="M158" s="133"/>
      <c r="N158" s="337"/>
    </row>
    <row r="159" spans="1:14" s="139" customFormat="1" ht="36.75" customHeight="1" x14ac:dyDescent="0.2">
      <c r="A159" s="156">
        <v>45481</v>
      </c>
      <c r="B159" s="154">
        <v>31739</v>
      </c>
      <c r="C159" s="155" t="s">
        <v>631</v>
      </c>
      <c r="D159" s="72">
        <v>0</v>
      </c>
      <c r="E159" s="72">
        <v>10324.9</v>
      </c>
      <c r="F159" s="81">
        <f t="shared" si="2"/>
        <v>6748650.8899999959</v>
      </c>
      <c r="G159" s="155" t="s">
        <v>554</v>
      </c>
      <c r="H159" s="335"/>
      <c r="I159" s="140"/>
      <c r="K159" s="304"/>
      <c r="L159" s="305"/>
      <c r="M159" s="133"/>
      <c r="N159" s="337"/>
    </row>
    <row r="160" spans="1:14" s="139" customFormat="1" ht="36.75" customHeight="1" x14ac:dyDescent="0.2">
      <c r="A160" s="156">
        <v>45481</v>
      </c>
      <c r="B160" s="154">
        <v>31740</v>
      </c>
      <c r="C160" s="155" t="s">
        <v>618</v>
      </c>
      <c r="D160" s="72">
        <v>0</v>
      </c>
      <c r="E160" s="72">
        <v>0</v>
      </c>
      <c r="F160" s="81">
        <f t="shared" si="2"/>
        <v>6748650.8899999959</v>
      </c>
      <c r="G160" s="155" t="s">
        <v>611</v>
      </c>
      <c r="H160" s="335"/>
      <c r="I160" s="140"/>
      <c r="K160" s="304"/>
      <c r="L160" s="305"/>
      <c r="M160" s="133"/>
      <c r="N160" s="337"/>
    </row>
    <row r="161" spans="1:14" s="139" customFormat="1" ht="36.75" customHeight="1" x14ac:dyDescent="0.2">
      <c r="A161" s="156">
        <v>45481</v>
      </c>
      <c r="B161" s="154">
        <v>31741</v>
      </c>
      <c r="C161" s="155" t="s">
        <v>618</v>
      </c>
      <c r="D161" s="72">
        <v>0</v>
      </c>
      <c r="E161" s="72">
        <v>0</v>
      </c>
      <c r="F161" s="81">
        <f t="shared" si="2"/>
        <v>6748650.8899999959</v>
      </c>
      <c r="G161" s="155" t="s">
        <v>611</v>
      </c>
      <c r="H161" s="335"/>
      <c r="I161" s="140"/>
      <c r="K161" s="304"/>
      <c r="L161" s="305"/>
      <c r="M161" s="133"/>
      <c r="N161" s="337"/>
    </row>
    <row r="162" spans="1:14" s="139" customFormat="1" ht="36.75" customHeight="1" x14ac:dyDescent="0.2">
      <c r="A162" s="156">
        <v>45481</v>
      </c>
      <c r="B162" s="154">
        <v>31742</v>
      </c>
      <c r="C162" s="155" t="s">
        <v>618</v>
      </c>
      <c r="D162" s="72">
        <v>0</v>
      </c>
      <c r="E162" s="72">
        <v>0</v>
      </c>
      <c r="F162" s="81">
        <f t="shared" si="2"/>
        <v>6748650.8899999959</v>
      </c>
      <c r="G162" s="155" t="s">
        <v>611</v>
      </c>
      <c r="H162" s="335"/>
      <c r="I162" s="140"/>
      <c r="K162" s="304"/>
      <c r="L162" s="305"/>
      <c r="M162" s="133"/>
      <c r="N162" s="337"/>
    </row>
    <row r="163" spans="1:14" s="139" customFormat="1" ht="36.75" customHeight="1" x14ac:dyDescent="0.2">
      <c r="A163" s="156">
        <v>45481</v>
      </c>
      <c r="B163" s="154">
        <v>31743</v>
      </c>
      <c r="C163" s="155" t="s">
        <v>632</v>
      </c>
      <c r="D163" s="72">
        <v>0</v>
      </c>
      <c r="E163" s="72">
        <v>25670.44</v>
      </c>
      <c r="F163" s="81">
        <f t="shared" si="2"/>
        <v>6722980.4499999955</v>
      </c>
      <c r="G163" s="155" t="s">
        <v>554</v>
      </c>
      <c r="H163" s="335"/>
      <c r="I163" s="140"/>
      <c r="K163" s="304"/>
      <c r="L163" s="305"/>
      <c r="M163" s="133"/>
      <c r="N163" s="337"/>
    </row>
    <row r="164" spans="1:14" s="139" customFormat="1" ht="36.75" customHeight="1" x14ac:dyDescent="0.2">
      <c r="A164" s="156">
        <v>45481</v>
      </c>
      <c r="B164" s="154">
        <v>31744</v>
      </c>
      <c r="C164" s="155" t="s">
        <v>610</v>
      </c>
      <c r="D164" s="72">
        <v>0</v>
      </c>
      <c r="E164" s="72"/>
      <c r="F164" s="81">
        <f t="shared" si="2"/>
        <v>6722980.4499999955</v>
      </c>
      <c r="G164" s="155" t="s">
        <v>611</v>
      </c>
      <c r="H164" s="335"/>
      <c r="I164" s="140"/>
      <c r="K164" s="304"/>
      <c r="L164" s="305"/>
      <c r="M164" s="133"/>
      <c r="N164" s="337"/>
    </row>
    <row r="165" spans="1:14" s="139" customFormat="1" ht="57" customHeight="1" x14ac:dyDescent="0.2">
      <c r="A165" s="156">
        <v>45481</v>
      </c>
      <c r="B165" s="154">
        <v>31745</v>
      </c>
      <c r="C165" s="155" t="s">
        <v>633</v>
      </c>
      <c r="D165" s="72">
        <v>0</v>
      </c>
      <c r="E165" s="72">
        <v>45166</v>
      </c>
      <c r="F165" s="81">
        <f t="shared" si="2"/>
        <v>6677814.4499999955</v>
      </c>
      <c r="G165" s="155" t="s">
        <v>554</v>
      </c>
      <c r="H165" s="335"/>
      <c r="I165" s="140"/>
      <c r="K165" s="304"/>
      <c r="L165" s="305"/>
      <c r="M165" s="133"/>
      <c r="N165" s="337"/>
    </row>
    <row r="166" spans="1:14" s="139" customFormat="1" ht="57" customHeight="1" x14ac:dyDescent="0.2">
      <c r="A166" s="156">
        <v>45481</v>
      </c>
      <c r="B166" s="154">
        <v>31746</v>
      </c>
      <c r="C166" s="155" t="s">
        <v>634</v>
      </c>
      <c r="D166" s="72">
        <v>0</v>
      </c>
      <c r="E166" s="72">
        <v>32506.5</v>
      </c>
      <c r="F166" s="81">
        <f t="shared" si="2"/>
        <v>6645307.9499999955</v>
      </c>
      <c r="G166" s="155" t="s">
        <v>554</v>
      </c>
      <c r="H166" s="335"/>
      <c r="I166" s="140"/>
      <c r="K166" s="304"/>
      <c r="L166" s="305"/>
      <c r="M166" s="133"/>
      <c r="N166" s="337"/>
    </row>
    <row r="167" spans="1:14" s="139" customFormat="1" ht="57" customHeight="1" x14ac:dyDescent="0.2">
      <c r="A167" s="156">
        <v>45481</v>
      </c>
      <c r="B167" s="154">
        <v>31747</v>
      </c>
      <c r="C167" s="155" t="s">
        <v>635</v>
      </c>
      <c r="D167" s="72">
        <v>0</v>
      </c>
      <c r="E167" s="72">
        <v>35452.89</v>
      </c>
      <c r="F167" s="81">
        <f t="shared" si="2"/>
        <v>6609855.0599999959</v>
      </c>
      <c r="G167" s="155" t="s">
        <v>554</v>
      </c>
      <c r="H167" s="335"/>
      <c r="I167" s="140"/>
      <c r="K167" s="304"/>
      <c r="L167" s="305"/>
      <c r="M167" s="133"/>
      <c r="N167" s="337"/>
    </row>
    <row r="168" spans="1:14" s="139" customFormat="1" ht="57" customHeight="1" x14ac:dyDescent="0.2">
      <c r="A168" s="156">
        <v>45481</v>
      </c>
      <c r="B168" s="154">
        <v>31748</v>
      </c>
      <c r="C168" s="155" t="s">
        <v>636</v>
      </c>
      <c r="D168" s="72">
        <v>0</v>
      </c>
      <c r="E168" s="72">
        <v>43450.54</v>
      </c>
      <c r="F168" s="81">
        <f t="shared" si="2"/>
        <v>6566404.5199999958</v>
      </c>
      <c r="G168" s="155" t="s">
        <v>554</v>
      </c>
      <c r="H168" s="335"/>
      <c r="I168" s="140"/>
      <c r="K168" s="304"/>
      <c r="L168" s="305"/>
      <c r="M168" s="133"/>
      <c r="N168" s="337"/>
    </row>
    <row r="169" spans="1:14" s="139" customFormat="1" ht="57" customHeight="1" x14ac:dyDescent="0.2">
      <c r="A169" s="156">
        <v>45481</v>
      </c>
      <c r="B169" s="154">
        <v>31749</v>
      </c>
      <c r="C169" s="155" t="s">
        <v>637</v>
      </c>
      <c r="D169" s="72">
        <v>0</v>
      </c>
      <c r="E169" s="72">
        <v>10324.9</v>
      </c>
      <c r="F169" s="81">
        <f t="shared" si="2"/>
        <v>6556079.6199999955</v>
      </c>
      <c r="G169" s="155" t="s">
        <v>554</v>
      </c>
      <c r="H169" s="335"/>
      <c r="I169" s="140"/>
      <c r="K169" s="304"/>
      <c r="L169" s="305"/>
      <c r="M169" s="133"/>
      <c r="N169" s="337"/>
    </row>
    <row r="170" spans="1:14" s="139" customFormat="1" ht="57" customHeight="1" x14ac:dyDescent="0.2">
      <c r="A170" s="156">
        <v>45481</v>
      </c>
      <c r="B170" s="154">
        <v>31750</v>
      </c>
      <c r="C170" s="155" t="s">
        <v>638</v>
      </c>
      <c r="D170" s="72">
        <v>0</v>
      </c>
      <c r="E170" s="72">
        <v>44766</v>
      </c>
      <c r="F170" s="81">
        <f t="shared" si="2"/>
        <v>6511313.6199999955</v>
      </c>
      <c r="G170" s="155" t="s">
        <v>554</v>
      </c>
      <c r="H170" s="335"/>
      <c r="I170" s="140"/>
      <c r="K170" s="304"/>
      <c r="L170" s="305"/>
      <c r="M170" s="133"/>
      <c r="N170" s="337"/>
    </row>
    <row r="171" spans="1:14" s="139" customFormat="1" ht="57" customHeight="1" x14ac:dyDescent="0.2">
      <c r="A171" s="156">
        <v>45481</v>
      </c>
      <c r="B171" s="154">
        <v>31751</v>
      </c>
      <c r="C171" s="155" t="s">
        <v>639</v>
      </c>
      <c r="D171" s="72">
        <v>0</v>
      </c>
      <c r="E171" s="72">
        <v>32906.5</v>
      </c>
      <c r="F171" s="81">
        <f t="shared" si="2"/>
        <v>6478407.1199999955</v>
      </c>
      <c r="G171" s="155" t="s">
        <v>554</v>
      </c>
      <c r="H171" s="335"/>
      <c r="I171" s="140"/>
      <c r="K171" s="304"/>
      <c r="L171" s="305"/>
      <c r="M171" s="133"/>
      <c r="N171" s="337"/>
    </row>
    <row r="172" spans="1:14" s="139" customFormat="1" ht="57" customHeight="1" x14ac:dyDescent="0.2">
      <c r="A172" s="156">
        <v>45481</v>
      </c>
      <c r="B172" s="154">
        <v>31752</v>
      </c>
      <c r="C172" s="155" t="s">
        <v>640</v>
      </c>
      <c r="D172" s="72">
        <v>0</v>
      </c>
      <c r="E172" s="72">
        <v>36768.35</v>
      </c>
      <c r="F172" s="81">
        <f t="shared" si="2"/>
        <v>6441638.7699999958</v>
      </c>
      <c r="G172" s="155" t="s">
        <v>554</v>
      </c>
      <c r="H172" s="335"/>
      <c r="I172" s="140"/>
      <c r="K172" s="304"/>
      <c r="L172" s="305"/>
      <c r="M172" s="133"/>
      <c r="N172" s="337"/>
    </row>
    <row r="173" spans="1:14" s="139" customFormat="1" ht="57" customHeight="1" x14ac:dyDescent="0.2">
      <c r="A173" s="156">
        <v>45481</v>
      </c>
      <c r="B173" s="154">
        <v>31753</v>
      </c>
      <c r="C173" s="155" t="s">
        <v>641</v>
      </c>
      <c r="D173" s="72">
        <v>0</v>
      </c>
      <c r="E173" s="72">
        <v>10324.9</v>
      </c>
      <c r="F173" s="81">
        <f t="shared" si="2"/>
        <v>6431313.8699999955</v>
      </c>
      <c r="G173" s="155" t="s">
        <v>554</v>
      </c>
      <c r="H173" s="335"/>
      <c r="I173" s="140"/>
      <c r="K173" s="304"/>
      <c r="L173" s="305"/>
      <c r="M173" s="133"/>
      <c r="N173" s="337"/>
    </row>
    <row r="174" spans="1:14" s="139" customFormat="1" ht="57" customHeight="1" x14ac:dyDescent="0.2">
      <c r="A174" s="156">
        <v>45481</v>
      </c>
      <c r="B174" s="154">
        <v>31754</v>
      </c>
      <c r="C174" s="155" t="s">
        <v>642</v>
      </c>
      <c r="D174" s="72">
        <v>0</v>
      </c>
      <c r="E174" s="72">
        <v>41691</v>
      </c>
      <c r="F174" s="81">
        <f t="shared" si="2"/>
        <v>6389622.8699999955</v>
      </c>
      <c r="G174" s="155" t="s">
        <v>554</v>
      </c>
      <c r="H174" s="335"/>
      <c r="I174" s="140"/>
      <c r="K174" s="304"/>
      <c r="L174" s="305"/>
      <c r="M174" s="133"/>
      <c r="N174" s="337"/>
    </row>
    <row r="175" spans="1:14" s="139" customFormat="1" ht="57" customHeight="1" x14ac:dyDescent="0.2">
      <c r="A175" s="156">
        <v>45481</v>
      </c>
      <c r="B175" s="154">
        <v>31755</v>
      </c>
      <c r="C175" s="155" t="s">
        <v>643</v>
      </c>
      <c r="D175" s="72">
        <v>0</v>
      </c>
      <c r="E175" s="72">
        <v>36768.35</v>
      </c>
      <c r="F175" s="81">
        <f t="shared" si="2"/>
        <v>6352854.5199999958</v>
      </c>
      <c r="G175" s="155" t="s">
        <v>554</v>
      </c>
      <c r="H175" s="335"/>
      <c r="I175" s="140"/>
      <c r="K175" s="304"/>
      <c r="L175" s="305"/>
      <c r="M175" s="133"/>
      <c r="N175" s="337"/>
    </row>
    <row r="176" spans="1:14" s="139" customFormat="1" ht="57" customHeight="1" x14ac:dyDescent="0.2">
      <c r="A176" s="156">
        <v>45481</v>
      </c>
      <c r="B176" s="154">
        <v>31756</v>
      </c>
      <c r="C176" s="155" t="s">
        <v>644</v>
      </c>
      <c r="D176" s="72">
        <v>0</v>
      </c>
      <c r="E176" s="72">
        <v>35452.89</v>
      </c>
      <c r="F176" s="81">
        <f t="shared" si="2"/>
        <v>6317401.6299999962</v>
      </c>
      <c r="G176" s="155" t="s">
        <v>554</v>
      </c>
      <c r="H176" s="335"/>
      <c r="I176" s="140"/>
      <c r="K176" s="304"/>
      <c r="L176" s="305"/>
      <c r="M176" s="133"/>
      <c r="N176" s="337"/>
    </row>
    <row r="177" spans="1:14" s="139" customFormat="1" ht="57" customHeight="1" x14ac:dyDescent="0.2">
      <c r="A177" s="156">
        <v>45482</v>
      </c>
      <c r="B177" s="154">
        <v>31757</v>
      </c>
      <c r="C177" s="155" t="s">
        <v>645</v>
      </c>
      <c r="D177" s="72">
        <v>0</v>
      </c>
      <c r="E177" s="72">
        <v>45166</v>
      </c>
      <c r="F177" s="81">
        <f t="shared" si="2"/>
        <v>6272235.6299999962</v>
      </c>
      <c r="G177" s="155" t="s">
        <v>554</v>
      </c>
      <c r="H177" s="335"/>
      <c r="I177" s="140"/>
      <c r="K177" s="304"/>
      <c r="L177" s="305"/>
      <c r="M177" s="133"/>
      <c r="N177" s="337"/>
    </row>
    <row r="178" spans="1:14" s="139" customFormat="1" ht="57" customHeight="1" x14ac:dyDescent="0.2">
      <c r="A178" s="156">
        <v>45482</v>
      </c>
      <c r="B178" s="154">
        <v>31758</v>
      </c>
      <c r="C178" s="155" t="s">
        <v>646</v>
      </c>
      <c r="D178" s="72">
        <v>0</v>
      </c>
      <c r="E178" s="72">
        <v>40767.17</v>
      </c>
      <c r="F178" s="81">
        <f t="shared" si="2"/>
        <v>6231468.4599999962</v>
      </c>
      <c r="G178" s="155" t="s">
        <v>554</v>
      </c>
      <c r="H178" s="335"/>
      <c r="I178" s="140"/>
      <c r="K178" s="304"/>
      <c r="L178" s="305"/>
      <c r="M178" s="133"/>
      <c r="N178" s="337"/>
    </row>
    <row r="179" spans="1:14" s="139" customFormat="1" ht="57" customHeight="1" x14ac:dyDescent="0.2">
      <c r="A179" s="156">
        <v>45482</v>
      </c>
      <c r="B179" s="154">
        <v>31759</v>
      </c>
      <c r="C179" s="155" t="s">
        <v>647</v>
      </c>
      <c r="D179" s="72">
        <v>0</v>
      </c>
      <c r="E179" s="72">
        <v>41335.08</v>
      </c>
      <c r="F179" s="81">
        <f t="shared" si="2"/>
        <v>6190133.3799999962</v>
      </c>
      <c r="G179" s="155" t="s">
        <v>554</v>
      </c>
      <c r="H179" s="335"/>
      <c r="I179" s="140"/>
      <c r="K179" s="304"/>
      <c r="L179" s="305"/>
      <c r="M179" s="133"/>
      <c r="N179" s="337"/>
    </row>
    <row r="180" spans="1:14" s="139" customFormat="1" ht="57" customHeight="1" x14ac:dyDescent="0.2">
      <c r="A180" s="156">
        <v>45482</v>
      </c>
      <c r="B180" s="154">
        <v>31760</v>
      </c>
      <c r="C180" s="155" t="s">
        <v>648</v>
      </c>
      <c r="D180" s="72">
        <v>0</v>
      </c>
      <c r="E180" s="72">
        <v>45166</v>
      </c>
      <c r="F180" s="81">
        <f t="shared" si="2"/>
        <v>6144967.3799999962</v>
      </c>
      <c r="G180" s="155" t="s">
        <v>554</v>
      </c>
      <c r="H180" s="335"/>
      <c r="I180" s="140"/>
      <c r="K180" s="304"/>
      <c r="L180" s="305"/>
      <c r="M180" s="133"/>
      <c r="N180" s="337"/>
    </row>
    <row r="181" spans="1:14" s="139" customFormat="1" ht="57" customHeight="1" x14ac:dyDescent="0.2">
      <c r="A181" s="156">
        <v>45482</v>
      </c>
      <c r="B181" s="154">
        <v>31761</v>
      </c>
      <c r="C181" s="155" t="s">
        <v>649</v>
      </c>
      <c r="D181" s="72">
        <v>0</v>
      </c>
      <c r="E181" s="72">
        <v>10324.9</v>
      </c>
      <c r="F181" s="81">
        <f t="shared" si="2"/>
        <v>6134642.4799999958</v>
      </c>
      <c r="G181" s="155" t="s">
        <v>554</v>
      </c>
      <c r="H181" s="335"/>
      <c r="I181" s="140"/>
      <c r="K181" s="304"/>
      <c r="L181" s="305"/>
      <c r="M181" s="133"/>
      <c r="N181" s="337"/>
    </row>
    <row r="182" spans="1:14" s="139" customFormat="1" ht="57" customHeight="1" x14ac:dyDescent="0.2">
      <c r="A182" s="156">
        <v>45482</v>
      </c>
      <c r="B182" s="154">
        <v>31762</v>
      </c>
      <c r="C182" s="155" t="s">
        <v>650</v>
      </c>
      <c r="D182" s="72">
        <v>0</v>
      </c>
      <c r="E182" s="72">
        <v>40767.17</v>
      </c>
      <c r="F182" s="81">
        <f t="shared" si="2"/>
        <v>6093875.3099999959</v>
      </c>
      <c r="G182" s="155" t="s">
        <v>554</v>
      </c>
      <c r="H182" s="335"/>
      <c r="I182" s="140"/>
      <c r="K182" s="304"/>
      <c r="L182" s="305"/>
      <c r="M182" s="133"/>
      <c r="N182" s="337"/>
    </row>
    <row r="183" spans="1:14" s="139" customFormat="1" ht="57" customHeight="1" x14ac:dyDescent="0.2">
      <c r="A183" s="156">
        <v>45482</v>
      </c>
      <c r="B183" s="154">
        <v>31763</v>
      </c>
      <c r="C183" s="155" t="s">
        <v>651</v>
      </c>
      <c r="D183" s="72">
        <v>0</v>
      </c>
      <c r="E183" s="72">
        <v>44766</v>
      </c>
      <c r="F183" s="81">
        <f t="shared" si="2"/>
        <v>6049109.3099999959</v>
      </c>
      <c r="G183" s="155" t="s">
        <v>554</v>
      </c>
      <c r="H183" s="335"/>
      <c r="I183" s="140"/>
      <c r="K183" s="304"/>
      <c r="L183" s="305"/>
      <c r="M183" s="133"/>
      <c r="N183" s="337"/>
    </row>
    <row r="184" spans="1:14" s="139" customFormat="1" ht="57" customHeight="1" x14ac:dyDescent="0.2">
      <c r="A184" s="156">
        <v>45482</v>
      </c>
      <c r="B184" s="154">
        <v>31764</v>
      </c>
      <c r="C184" s="155" t="s">
        <v>652</v>
      </c>
      <c r="D184" s="72">
        <v>0</v>
      </c>
      <c r="E184" s="72">
        <v>10324.9</v>
      </c>
      <c r="F184" s="81">
        <f t="shared" si="2"/>
        <v>6038784.4099999955</v>
      </c>
      <c r="G184" s="155" t="s">
        <v>554</v>
      </c>
      <c r="H184" s="335"/>
      <c r="I184" s="140"/>
      <c r="K184" s="304"/>
      <c r="L184" s="305"/>
      <c r="M184" s="133"/>
      <c r="N184" s="337"/>
    </row>
    <row r="185" spans="1:14" s="139" customFormat="1" ht="57" customHeight="1" x14ac:dyDescent="0.2">
      <c r="A185" s="156">
        <v>45482</v>
      </c>
      <c r="B185" s="154">
        <v>31765</v>
      </c>
      <c r="C185" s="155" t="s">
        <v>653</v>
      </c>
      <c r="D185" s="72">
        <v>0</v>
      </c>
      <c r="E185" s="72">
        <v>34548.53</v>
      </c>
      <c r="F185" s="81">
        <f t="shared" si="2"/>
        <v>6004235.8799999952</v>
      </c>
      <c r="G185" s="155" t="s">
        <v>554</v>
      </c>
      <c r="H185" s="335"/>
      <c r="I185" s="140"/>
      <c r="K185" s="304"/>
      <c r="L185" s="305"/>
      <c r="M185" s="133"/>
      <c r="N185" s="337"/>
    </row>
    <row r="186" spans="1:14" s="139" customFormat="1" ht="57" customHeight="1" x14ac:dyDescent="0.2">
      <c r="A186" s="156">
        <v>45482</v>
      </c>
      <c r="B186" s="154">
        <v>31766</v>
      </c>
      <c r="C186" s="155" t="s">
        <v>654</v>
      </c>
      <c r="D186" s="72">
        <v>0</v>
      </c>
      <c r="E186" s="72">
        <v>41335.08</v>
      </c>
      <c r="F186" s="81">
        <f t="shared" si="2"/>
        <v>5962900.7999999952</v>
      </c>
      <c r="G186" s="155" t="s">
        <v>554</v>
      </c>
      <c r="H186" s="335"/>
      <c r="I186" s="140"/>
      <c r="K186" s="304"/>
      <c r="L186" s="305"/>
      <c r="M186" s="133"/>
      <c r="N186" s="337"/>
    </row>
    <row r="187" spans="1:14" s="139" customFormat="1" ht="57" customHeight="1" x14ac:dyDescent="0.2">
      <c r="A187" s="156">
        <v>45482</v>
      </c>
      <c r="B187" s="154">
        <v>31767</v>
      </c>
      <c r="C187" s="155" t="s">
        <v>655</v>
      </c>
      <c r="D187" s="72">
        <v>0</v>
      </c>
      <c r="E187" s="72">
        <v>30686.25</v>
      </c>
      <c r="F187" s="81">
        <f t="shared" si="2"/>
        <v>5932214.5499999952</v>
      </c>
      <c r="G187" s="155" t="s">
        <v>554</v>
      </c>
      <c r="H187" s="335"/>
      <c r="I187" s="140"/>
      <c r="K187" s="304"/>
      <c r="L187" s="305"/>
      <c r="M187" s="133"/>
      <c r="N187" s="337"/>
    </row>
    <row r="188" spans="1:14" s="139" customFormat="1" ht="57" customHeight="1" x14ac:dyDescent="0.2">
      <c r="A188" s="156">
        <v>45482</v>
      </c>
      <c r="B188" s="154">
        <v>31768</v>
      </c>
      <c r="C188" s="155" t="s">
        <v>656</v>
      </c>
      <c r="D188" s="72">
        <v>0</v>
      </c>
      <c r="E188" s="72">
        <v>39051.71</v>
      </c>
      <c r="F188" s="81">
        <f t="shared" si="2"/>
        <v>5893162.8399999952</v>
      </c>
      <c r="G188" s="155" t="s">
        <v>554</v>
      </c>
      <c r="H188" s="335"/>
      <c r="I188" s="140"/>
      <c r="K188" s="304"/>
      <c r="L188" s="305"/>
      <c r="M188" s="133"/>
      <c r="N188" s="337"/>
    </row>
    <row r="189" spans="1:14" s="139" customFormat="1" ht="36.75" customHeight="1" x14ac:dyDescent="0.2">
      <c r="A189" s="156">
        <v>45482</v>
      </c>
      <c r="B189" s="154" t="s">
        <v>926</v>
      </c>
      <c r="C189" s="155" t="s">
        <v>735</v>
      </c>
      <c r="D189" s="72">
        <v>31900</v>
      </c>
      <c r="E189" s="72">
        <v>0</v>
      </c>
      <c r="F189" s="81">
        <f t="shared" si="2"/>
        <v>5925062.8399999952</v>
      </c>
      <c r="G189" s="155" t="s">
        <v>736</v>
      </c>
      <c r="H189" s="335"/>
      <c r="I189" s="140"/>
      <c r="K189" s="304"/>
      <c r="L189" s="305"/>
      <c r="M189" s="133"/>
      <c r="N189" s="337"/>
    </row>
    <row r="190" spans="1:14" s="139" customFormat="1" ht="36.75" customHeight="1" x14ac:dyDescent="0.2">
      <c r="A190" s="156">
        <v>45482</v>
      </c>
      <c r="B190" s="154" t="s">
        <v>927</v>
      </c>
      <c r="C190" s="155" t="s">
        <v>928</v>
      </c>
      <c r="D190" s="72">
        <v>4200</v>
      </c>
      <c r="E190" s="72">
        <v>0</v>
      </c>
      <c r="F190" s="81">
        <f t="shared" si="2"/>
        <v>5929262.8399999952</v>
      </c>
      <c r="G190" s="155" t="s">
        <v>929</v>
      </c>
      <c r="H190" s="335"/>
      <c r="I190" s="140"/>
      <c r="K190" s="304"/>
      <c r="L190" s="305"/>
      <c r="M190" s="133"/>
      <c r="N190" s="337"/>
    </row>
    <row r="191" spans="1:14" s="139" customFormat="1" ht="36.75" customHeight="1" x14ac:dyDescent="0.2">
      <c r="A191" s="156">
        <v>45482</v>
      </c>
      <c r="B191" s="154" t="s">
        <v>930</v>
      </c>
      <c r="C191" s="155" t="s">
        <v>732</v>
      </c>
      <c r="D191" s="72">
        <v>8200</v>
      </c>
      <c r="E191" s="72">
        <v>0</v>
      </c>
      <c r="F191" s="81">
        <f t="shared" si="2"/>
        <v>5937462.8399999952</v>
      </c>
      <c r="G191" s="155" t="s">
        <v>733</v>
      </c>
      <c r="H191" s="335"/>
      <c r="I191" s="140"/>
      <c r="K191" s="304"/>
      <c r="L191" s="305"/>
      <c r="M191" s="133"/>
      <c r="N191" s="337"/>
    </row>
    <row r="192" spans="1:14" s="139" customFormat="1" ht="36.75" customHeight="1" x14ac:dyDescent="0.2">
      <c r="A192" s="156">
        <v>45482</v>
      </c>
      <c r="B192" s="154" t="s">
        <v>725</v>
      </c>
      <c r="C192" s="155" t="s">
        <v>726</v>
      </c>
      <c r="D192" s="72">
        <v>5900</v>
      </c>
      <c r="E192" s="72">
        <v>0</v>
      </c>
      <c r="F192" s="81">
        <f t="shared" si="2"/>
        <v>5943362.8399999952</v>
      </c>
      <c r="G192" s="155" t="s">
        <v>727</v>
      </c>
      <c r="H192" s="335"/>
      <c r="I192" s="140"/>
      <c r="K192" s="304"/>
      <c r="L192" s="305"/>
      <c r="M192" s="133"/>
      <c r="N192" s="337"/>
    </row>
    <row r="193" spans="1:14" s="139" customFormat="1" ht="36.75" customHeight="1" x14ac:dyDescent="0.2">
      <c r="A193" s="156">
        <v>45482</v>
      </c>
      <c r="B193" s="154" t="s">
        <v>931</v>
      </c>
      <c r="C193" s="155" t="s">
        <v>735</v>
      </c>
      <c r="D193" s="72">
        <v>500</v>
      </c>
      <c r="E193" s="72">
        <v>0</v>
      </c>
      <c r="F193" s="81">
        <f t="shared" si="2"/>
        <v>5943862.8399999952</v>
      </c>
      <c r="G193" s="155" t="s">
        <v>736</v>
      </c>
      <c r="H193" s="335"/>
      <c r="I193" s="140"/>
      <c r="K193" s="304"/>
      <c r="L193" s="305"/>
      <c r="M193" s="133"/>
      <c r="N193" s="337"/>
    </row>
    <row r="194" spans="1:14" s="139" customFormat="1" ht="36.75" customHeight="1" x14ac:dyDescent="0.2">
      <c r="A194" s="156">
        <v>45483</v>
      </c>
      <c r="B194" s="154" t="s">
        <v>932</v>
      </c>
      <c r="C194" s="155" t="s">
        <v>735</v>
      </c>
      <c r="D194" s="72">
        <v>15000</v>
      </c>
      <c r="E194" s="72">
        <v>0</v>
      </c>
      <c r="F194" s="81">
        <f t="shared" si="2"/>
        <v>5958862.8399999952</v>
      </c>
      <c r="G194" s="155" t="s">
        <v>736</v>
      </c>
      <c r="H194" s="335"/>
      <c r="I194" s="140"/>
      <c r="K194" s="304"/>
      <c r="L194" s="305"/>
      <c r="M194" s="133"/>
      <c r="N194" s="337"/>
    </row>
    <row r="195" spans="1:14" s="139" customFormat="1" ht="36.75" customHeight="1" x14ac:dyDescent="0.2">
      <c r="A195" s="156">
        <v>45483</v>
      </c>
      <c r="B195" s="154" t="s">
        <v>933</v>
      </c>
      <c r="C195" s="155" t="s">
        <v>735</v>
      </c>
      <c r="D195" s="72">
        <v>37000</v>
      </c>
      <c r="E195" s="72">
        <v>0</v>
      </c>
      <c r="F195" s="81">
        <f t="shared" si="2"/>
        <v>5995862.8399999952</v>
      </c>
      <c r="G195" s="155" t="s">
        <v>736</v>
      </c>
      <c r="H195" s="335"/>
      <c r="I195" s="140"/>
      <c r="K195" s="304"/>
      <c r="L195" s="305"/>
      <c r="M195" s="133"/>
      <c r="N195" s="337"/>
    </row>
    <row r="196" spans="1:14" s="139" customFormat="1" ht="36.75" customHeight="1" x14ac:dyDescent="0.2">
      <c r="A196" s="156">
        <v>45483</v>
      </c>
      <c r="B196" s="154" t="s">
        <v>934</v>
      </c>
      <c r="C196" s="155" t="s">
        <v>889</v>
      </c>
      <c r="D196" s="72">
        <v>1400</v>
      </c>
      <c r="E196" s="72">
        <v>0</v>
      </c>
      <c r="F196" s="81">
        <f t="shared" si="2"/>
        <v>5997262.8399999952</v>
      </c>
      <c r="G196" s="155" t="s">
        <v>890</v>
      </c>
      <c r="H196" s="335"/>
      <c r="I196" s="140"/>
      <c r="K196" s="304"/>
      <c r="L196" s="305"/>
      <c r="M196" s="133"/>
      <c r="N196" s="337"/>
    </row>
    <row r="197" spans="1:14" s="139" customFormat="1" ht="36.75" customHeight="1" x14ac:dyDescent="0.2">
      <c r="A197" s="156">
        <v>45483</v>
      </c>
      <c r="B197" s="154" t="s">
        <v>935</v>
      </c>
      <c r="C197" s="155" t="s">
        <v>936</v>
      </c>
      <c r="D197" s="72">
        <v>3200</v>
      </c>
      <c r="E197" s="72">
        <v>0</v>
      </c>
      <c r="F197" s="81">
        <f t="shared" si="2"/>
        <v>6000462.8399999952</v>
      </c>
      <c r="G197" s="155" t="s">
        <v>937</v>
      </c>
      <c r="H197" s="335"/>
      <c r="I197" s="140"/>
      <c r="K197" s="304"/>
      <c r="L197" s="305"/>
      <c r="M197" s="133"/>
      <c r="N197" s="337"/>
    </row>
    <row r="198" spans="1:14" s="139" customFormat="1" ht="36.75" customHeight="1" x14ac:dyDescent="0.2">
      <c r="A198" s="156">
        <v>45483</v>
      </c>
      <c r="B198" s="154" t="s">
        <v>938</v>
      </c>
      <c r="C198" s="155" t="s">
        <v>732</v>
      </c>
      <c r="D198" s="72">
        <v>5900</v>
      </c>
      <c r="E198" s="72">
        <v>0</v>
      </c>
      <c r="F198" s="81">
        <f t="shared" si="2"/>
        <v>6006362.8399999952</v>
      </c>
      <c r="G198" s="155" t="s">
        <v>733</v>
      </c>
      <c r="H198" s="335"/>
      <c r="I198" s="140"/>
      <c r="K198" s="304"/>
      <c r="L198" s="305"/>
      <c r="M198" s="133"/>
      <c r="N198" s="337"/>
    </row>
    <row r="199" spans="1:14" s="139" customFormat="1" ht="36.75" customHeight="1" x14ac:dyDescent="0.2">
      <c r="A199" s="156">
        <v>45483</v>
      </c>
      <c r="B199" s="154" t="s">
        <v>939</v>
      </c>
      <c r="C199" s="155" t="s">
        <v>940</v>
      </c>
      <c r="D199" s="72">
        <v>120800</v>
      </c>
      <c r="E199" s="72">
        <v>0</v>
      </c>
      <c r="F199" s="81">
        <f t="shared" si="2"/>
        <v>6127162.8399999952</v>
      </c>
      <c r="G199" s="155" t="s">
        <v>941</v>
      </c>
      <c r="H199" s="335"/>
      <c r="I199" s="140"/>
      <c r="K199" s="304"/>
      <c r="L199" s="305"/>
      <c r="M199" s="133"/>
      <c r="N199" s="337"/>
    </row>
    <row r="200" spans="1:14" s="139" customFormat="1" ht="36.75" customHeight="1" x14ac:dyDescent="0.2">
      <c r="A200" s="156">
        <v>45483</v>
      </c>
      <c r="B200" s="154" t="s">
        <v>725</v>
      </c>
      <c r="C200" s="155" t="s">
        <v>726</v>
      </c>
      <c r="D200" s="72">
        <v>7800</v>
      </c>
      <c r="E200" s="72">
        <v>0</v>
      </c>
      <c r="F200" s="81">
        <f t="shared" si="2"/>
        <v>6134962.8399999952</v>
      </c>
      <c r="G200" s="155" t="s">
        <v>727</v>
      </c>
      <c r="H200" s="335"/>
      <c r="I200" s="140"/>
      <c r="K200" s="304"/>
      <c r="L200" s="305"/>
      <c r="M200" s="133"/>
      <c r="N200" s="337"/>
    </row>
    <row r="201" spans="1:14" s="139" customFormat="1" ht="36.75" customHeight="1" x14ac:dyDescent="0.2">
      <c r="A201" s="156">
        <v>45483</v>
      </c>
      <c r="B201" s="154" t="s">
        <v>942</v>
      </c>
      <c r="C201" s="155" t="s">
        <v>742</v>
      </c>
      <c r="D201" s="72">
        <v>36349.199999999997</v>
      </c>
      <c r="E201" s="72">
        <v>0</v>
      </c>
      <c r="F201" s="81">
        <f t="shared" si="2"/>
        <v>6171312.0399999954</v>
      </c>
      <c r="G201" s="155" t="s">
        <v>943</v>
      </c>
      <c r="H201" s="335"/>
      <c r="I201" s="140"/>
      <c r="K201" s="304"/>
      <c r="L201" s="305"/>
      <c r="M201" s="133"/>
      <c r="N201" s="337"/>
    </row>
    <row r="202" spans="1:14" s="139" customFormat="1" ht="36.75" customHeight="1" x14ac:dyDescent="0.2">
      <c r="A202" s="156">
        <v>45483</v>
      </c>
      <c r="B202" s="154" t="s">
        <v>944</v>
      </c>
      <c r="C202" s="155" t="s">
        <v>539</v>
      </c>
      <c r="D202" s="72">
        <v>80</v>
      </c>
      <c r="E202" s="72">
        <v>0</v>
      </c>
      <c r="F202" s="81">
        <f t="shared" si="2"/>
        <v>6171392.0399999954</v>
      </c>
      <c r="G202" s="155" t="s">
        <v>539</v>
      </c>
    </row>
    <row r="203" spans="1:14" s="139" customFormat="1" ht="36.75" customHeight="1" x14ac:dyDescent="0.2">
      <c r="A203" s="156">
        <v>45483</v>
      </c>
      <c r="B203" s="154" t="s">
        <v>945</v>
      </c>
      <c r="C203" s="155" t="s">
        <v>539</v>
      </c>
      <c r="D203" s="72">
        <v>370</v>
      </c>
      <c r="E203" s="72">
        <v>0</v>
      </c>
      <c r="F203" s="81">
        <f t="shared" si="2"/>
        <v>6171762.0399999954</v>
      </c>
      <c r="G203" s="155" t="s">
        <v>539</v>
      </c>
    </row>
    <row r="204" spans="1:14" s="139" customFormat="1" ht="36.75" customHeight="1" x14ac:dyDescent="0.2">
      <c r="A204" s="156">
        <v>45484</v>
      </c>
      <c r="B204" s="154" t="s">
        <v>946</v>
      </c>
      <c r="C204" s="155" t="s">
        <v>947</v>
      </c>
      <c r="D204" s="72">
        <v>2600</v>
      </c>
      <c r="E204" s="72">
        <v>0</v>
      </c>
      <c r="F204" s="81">
        <f t="shared" si="2"/>
        <v>6174362.0399999954</v>
      </c>
      <c r="G204" s="155" t="s">
        <v>948</v>
      </c>
    </row>
    <row r="205" spans="1:14" s="139" customFormat="1" ht="36.75" customHeight="1" x14ac:dyDescent="0.2">
      <c r="A205" s="156">
        <v>45484</v>
      </c>
      <c r="B205" s="154" t="s">
        <v>949</v>
      </c>
      <c r="C205" s="155" t="s">
        <v>950</v>
      </c>
      <c r="D205" s="72">
        <v>24000</v>
      </c>
      <c r="E205" s="72">
        <v>0</v>
      </c>
      <c r="F205" s="81">
        <f t="shared" si="2"/>
        <v>6198362.0399999954</v>
      </c>
      <c r="G205" s="155" t="s">
        <v>951</v>
      </c>
    </row>
    <row r="206" spans="1:14" s="139" customFormat="1" ht="36.75" customHeight="1" x14ac:dyDescent="0.2">
      <c r="A206" s="156">
        <v>45484</v>
      </c>
      <c r="B206" s="154" t="s">
        <v>725</v>
      </c>
      <c r="C206" s="155" t="s">
        <v>726</v>
      </c>
      <c r="D206" s="72">
        <v>4900</v>
      </c>
      <c r="E206" s="72">
        <v>0</v>
      </c>
      <c r="F206" s="81">
        <f t="shared" si="2"/>
        <v>6203262.0399999954</v>
      </c>
      <c r="G206" s="155" t="s">
        <v>727</v>
      </c>
    </row>
    <row r="207" spans="1:14" s="139" customFormat="1" ht="36.75" customHeight="1" x14ac:dyDescent="0.2">
      <c r="A207" s="156">
        <v>45484</v>
      </c>
      <c r="B207" s="154" t="s">
        <v>952</v>
      </c>
      <c r="C207" s="155" t="s">
        <v>735</v>
      </c>
      <c r="D207" s="72">
        <v>45000</v>
      </c>
      <c r="E207" s="72">
        <v>0</v>
      </c>
      <c r="F207" s="81">
        <f t="shared" si="2"/>
        <v>6248262.0399999954</v>
      </c>
      <c r="G207" s="155" t="s">
        <v>736</v>
      </c>
    </row>
    <row r="208" spans="1:14" s="139" customFormat="1" ht="36.75" customHeight="1" x14ac:dyDescent="0.2">
      <c r="A208" s="156">
        <v>45484</v>
      </c>
      <c r="B208" s="154" t="s">
        <v>953</v>
      </c>
      <c r="C208" s="155" t="s">
        <v>732</v>
      </c>
      <c r="D208" s="72">
        <v>7800</v>
      </c>
      <c r="E208" s="72">
        <v>0</v>
      </c>
      <c r="F208" s="81">
        <f t="shared" ref="F208:F271" si="3">F207+D208-E208</f>
        <v>6256062.0399999954</v>
      </c>
      <c r="G208" s="155" t="s">
        <v>733</v>
      </c>
    </row>
    <row r="209" spans="1:7" s="139" customFormat="1" ht="34.5" customHeight="1" x14ac:dyDescent="0.2">
      <c r="A209" s="156">
        <v>45484</v>
      </c>
      <c r="B209" s="154" t="s">
        <v>954</v>
      </c>
      <c r="C209" s="155" t="s">
        <v>539</v>
      </c>
      <c r="D209" s="72">
        <v>190</v>
      </c>
      <c r="E209" s="72">
        <v>0</v>
      </c>
      <c r="F209" s="81">
        <f t="shared" si="3"/>
        <v>6256252.0399999954</v>
      </c>
      <c r="G209" s="155" t="s">
        <v>539</v>
      </c>
    </row>
    <row r="210" spans="1:7" s="139" customFormat="1" ht="34.5" customHeight="1" x14ac:dyDescent="0.2">
      <c r="A210" s="156">
        <v>45484</v>
      </c>
      <c r="B210" s="154" t="s">
        <v>955</v>
      </c>
      <c r="C210" s="155" t="s">
        <v>539</v>
      </c>
      <c r="D210" s="72">
        <v>360</v>
      </c>
      <c r="E210" s="72">
        <v>0</v>
      </c>
      <c r="F210" s="81">
        <f t="shared" si="3"/>
        <v>6256612.0399999954</v>
      </c>
      <c r="G210" s="155" t="s">
        <v>539</v>
      </c>
    </row>
    <row r="211" spans="1:7" s="139" customFormat="1" ht="34.5" customHeight="1" x14ac:dyDescent="0.2">
      <c r="A211" s="156">
        <v>45485</v>
      </c>
      <c r="B211" s="154">
        <v>31769</v>
      </c>
      <c r="C211" s="155" t="s">
        <v>610</v>
      </c>
      <c r="D211" s="72">
        <v>0</v>
      </c>
      <c r="E211" s="72">
        <v>0</v>
      </c>
      <c r="F211" s="81">
        <f t="shared" si="3"/>
        <v>6256612.0399999954</v>
      </c>
      <c r="G211" s="155" t="s">
        <v>611</v>
      </c>
    </row>
    <row r="212" spans="1:7" s="139" customFormat="1" ht="44.25" customHeight="1" x14ac:dyDescent="0.2">
      <c r="A212" s="156">
        <v>45485</v>
      </c>
      <c r="B212" s="154">
        <v>31770</v>
      </c>
      <c r="C212" s="155" t="s">
        <v>657</v>
      </c>
      <c r="D212" s="72">
        <v>0</v>
      </c>
      <c r="E212" s="72">
        <v>13413.8</v>
      </c>
      <c r="F212" s="81">
        <f t="shared" si="3"/>
        <v>6243198.2399999956</v>
      </c>
      <c r="G212" s="155" t="s">
        <v>658</v>
      </c>
    </row>
    <row r="213" spans="1:7" s="139" customFormat="1" ht="59.25" customHeight="1" x14ac:dyDescent="0.2">
      <c r="A213" s="156">
        <v>45485</v>
      </c>
      <c r="B213" s="154">
        <v>31771</v>
      </c>
      <c r="C213" s="155" t="s">
        <v>657</v>
      </c>
      <c r="D213" s="72">
        <v>0</v>
      </c>
      <c r="E213" s="72">
        <v>849266.92</v>
      </c>
      <c r="F213" s="81">
        <f t="shared" si="3"/>
        <v>5393931.3199999956</v>
      </c>
      <c r="G213" s="155" t="s">
        <v>659</v>
      </c>
    </row>
    <row r="214" spans="1:7" s="139" customFormat="1" ht="38.25" customHeight="1" x14ac:dyDescent="0.2">
      <c r="A214" s="156">
        <v>45485</v>
      </c>
      <c r="B214" s="154">
        <v>31772</v>
      </c>
      <c r="C214" s="155" t="s">
        <v>660</v>
      </c>
      <c r="D214" s="72">
        <v>0</v>
      </c>
      <c r="E214" s="72">
        <v>98899</v>
      </c>
      <c r="F214" s="81">
        <f t="shared" si="3"/>
        <v>5295032.3199999956</v>
      </c>
      <c r="G214" s="155" t="s">
        <v>661</v>
      </c>
    </row>
    <row r="215" spans="1:7" s="139" customFormat="1" ht="59.25" customHeight="1" x14ac:dyDescent="0.2">
      <c r="A215" s="156">
        <v>45485</v>
      </c>
      <c r="B215" s="154">
        <v>31773</v>
      </c>
      <c r="C215" s="155" t="s">
        <v>662</v>
      </c>
      <c r="D215" s="72">
        <v>0</v>
      </c>
      <c r="E215" s="72">
        <v>1397.25</v>
      </c>
      <c r="F215" s="81">
        <f t="shared" si="3"/>
        <v>5293635.0699999956</v>
      </c>
      <c r="G215" s="155" t="s">
        <v>663</v>
      </c>
    </row>
    <row r="216" spans="1:7" s="139" customFormat="1" ht="59.25" customHeight="1" x14ac:dyDescent="0.2">
      <c r="A216" s="156">
        <v>45485</v>
      </c>
      <c r="B216" s="154">
        <v>31774</v>
      </c>
      <c r="C216" s="72" t="s">
        <v>664</v>
      </c>
      <c r="D216" s="72">
        <v>0</v>
      </c>
      <c r="E216" s="72">
        <v>32506.5</v>
      </c>
      <c r="F216" s="81">
        <f t="shared" si="3"/>
        <v>5261128.5699999956</v>
      </c>
      <c r="G216" s="155" t="s">
        <v>665</v>
      </c>
    </row>
    <row r="217" spans="1:7" s="139" customFormat="1" ht="34.5" customHeight="1" x14ac:dyDescent="0.2">
      <c r="A217" s="156">
        <v>45485</v>
      </c>
      <c r="B217" s="154" t="s">
        <v>725</v>
      </c>
      <c r="C217" s="155" t="s">
        <v>726</v>
      </c>
      <c r="D217" s="72">
        <v>12000</v>
      </c>
      <c r="E217" s="72">
        <v>0</v>
      </c>
      <c r="F217" s="81">
        <f t="shared" si="3"/>
        <v>5273128.5699999956</v>
      </c>
      <c r="G217" s="155" t="s">
        <v>727</v>
      </c>
    </row>
    <row r="218" spans="1:7" s="139" customFormat="1" ht="34.5" customHeight="1" x14ac:dyDescent="0.2">
      <c r="A218" s="342">
        <v>45485</v>
      </c>
      <c r="B218" s="343" t="s">
        <v>956</v>
      </c>
      <c r="C218" s="343" t="s">
        <v>742</v>
      </c>
      <c r="D218" s="344">
        <v>1000</v>
      </c>
      <c r="E218" s="72">
        <v>0</v>
      </c>
      <c r="F218" s="81">
        <f t="shared" si="3"/>
        <v>5274128.5699999956</v>
      </c>
      <c r="G218" s="155" t="s">
        <v>539</v>
      </c>
    </row>
    <row r="219" spans="1:7" s="139" customFormat="1" ht="34.5" customHeight="1" x14ac:dyDescent="0.2">
      <c r="A219" s="156">
        <v>45485</v>
      </c>
      <c r="B219" s="154" t="s">
        <v>957</v>
      </c>
      <c r="C219" s="155" t="s">
        <v>735</v>
      </c>
      <c r="D219" s="72">
        <v>30400</v>
      </c>
      <c r="E219" s="72">
        <v>0</v>
      </c>
      <c r="F219" s="81">
        <f t="shared" si="3"/>
        <v>5304528.5699999956</v>
      </c>
      <c r="G219" s="155" t="s">
        <v>736</v>
      </c>
    </row>
    <row r="220" spans="1:7" s="139" customFormat="1" ht="34.5" customHeight="1" x14ac:dyDescent="0.2">
      <c r="A220" s="156">
        <v>45485</v>
      </c>
      <c r="B220" s="154" t="s">
        <v>958</v>
      </c>
      <c r="C220" s="155" t="s">
        <v>959</v>
      </c>
      <c r="D220" s="72">
        <v>4400</v>
      </c>
      <c r="E220" s="72">
        <v>0</v>
      </c>
      <c r="F220" s="81">
        <f t="shared" si="3"/>
        <v>5308928.5699999956</v>
      </c>
      <c r="G220" s="155" t="s">
        <v>960</v>
      </c>
    </row>
    <row r="221" spans="1:7" s="139" customFormat="1" ht="34.5" customHeight="1" x14ac:dyDescent="0.2">
      <c r="A221" s="156">
        <v>45485</v>
      </c>
      <c r="B221" s="154" t="s">
        <v>961</v>
      </c>
      <c r="C221" s="155" t="s">
        <v>962</v>
      </c>
      <c r="D221" s="72">
        <v>400</v>
      </c>
      <c r="E221" s="72">
        <v>0</v>
      </c>
      <c r="F221" s="81">
        <f t="shared" si="3"/>
        <v>5309328.5699999956</v>
      </c>
      <c r="G221" s="155" t="s">
        <v>963</v>
      </c>
    </row>
    <row r="222" spans="1:7" s="139" customFormat="1" ht="34.5" customHeight="1" x14ac:dyDescent="0.2">
      <c r="A222" s="156">
        <v>45485</v>
      </c>
      <c r="B222" s="154" t="s">
        <v>964</v>
      </c>
      <c r="C222" s="155" t="s">
        <v>732</v>
      </c>
      <c r="D222" s="72">
        <v>8200</v>
      </c>
      <c r="E222" s="72">
        <v>0</v>
      </c>
      <c r="F222" s="81">
        <f t="shared" si="3"/>
        <v>5317528.5699999956</v>
      </c>
      <c r="G222" s="155" t="s">
        <v>733</v>
      </c>
    </row>
    <row r="223" spans="1:7" s="139" customFormat="1" ht="34.5" customHeight="1" x14ac:dyDescent="0.2">
      <c r="A223" s="156">
        <v>45485</v>
      </c>
      <c r="B223" s="154" t="s">
        <v>965</v>
      </c>
      <c r="C223" s="155" t="s">
        <v>872</v>
      </c>
      <c r="D223" s="72">
        <v>5000</v>
      </c>
      <c r="E223" s="72">
        <v>0</v>
      </c>
      <c r="F223" s="81">
        <f t="shared" si="3"/>
        <v>5322528.5699999956</v>
      </c>
      <c r="G223" s="155" t="s">
        <v>966</v>
      </c>
    </row>
    <row r="224" spans="1:7" s="139" customFormat="1" ht="34.5" customHeight="1" x14ac:dyDescent="0.2">
      <c r="A224" s="156">
        <v>45485</v>
      </c>
      <c r="B224" s="154" t="s">
        <v>967</v>
      </c>
      <c r="C224" s="155" t="s">
        <v>968</v>
      </c>
      <c r="D224" s="72">
        <v>1500</v>
      </c>
      <c r="E224" s="72">
        <v>0</v>
      </c>
      <c r="F224" s="81">
        <f t="shared" si="3"/>
        <v>5324028.5699999956</v>
      </c>
      <c r="G224" s="155" t="s">
        <v>969</v>
      </c>
    </row>
    <row r="225" spans="1:7" s="139" customFormat="1" ht="34.5" customHeight="1" x14ac:dyDescent="0.2">
      <c r="A225" s="156">
        <v>45485</v>
      </c>
      <c r="B225" s="154" t="s">
        <v>970</v>
      </c>
      <c r="C225" s="155" t="s">
        <v>539</v>
      </c>
      <c r="D225" s="72">
        <v>1500</v>
      </c>
      <c r="E225" s="72">
        <v>0</v>
      </c>
      <c r="F225" s="81">
        <f t="shared" si="3"/>
        <v>5325528.5699999956</v>
      </c>
      <c r="G225" s="155" t="s">
        <v>539</v>
      </c>
    </row>
    <row r="226" spans="1:7" s="139" customFormat="1" ht="34.5" customHeight="1" x14ac:dyDescent="0.2">
      <c r="A226" s="156">
        <v>45488</v>
      </c>
      <c r="B226" s="154" t="s">
        <v>971</v>
      </c>
      <c r="C226" s="155" t="s">
        <v>539</v>
      </c>
      <c r="D226" s="72">
        <v>420</v>
      </c>
      <c r="E226" s="72">
        <v>0</v>
      </c>
      <c r="F226" s="81">
        <f t="shared" si="3"/>
        <v>5325948.5699999956</v>
      </c>
      <c r="G226" s="155" t="s">
        <v>539</v>
      </c>
    </row>
    <row r="227" spans="1:7" s="139" customFormat="1" ht="34.5" customHeight="1" x14ac:dyDescent="0.2">
      <c r="A227" s="156">
        <v>45488</v>
      </c>
      <c r="B227" s="154" t="s">
        <v>972</v>
      </c>
      <c r="C227" s="155" t="s">
        <v>539</v>
      </c>
      <c r="D227" s="72">
        <v>585</v>
      </c>
      <c r="E227" s="72">
        <v>0</v>
      </c>
      <c r="F227" s="81">
        <f t="shared" si="3"/>
        <v>5326533.5699999956</v>
      </c>
      <c r="G227" s="155" t="s">
        <v>539</v>
      </c>
    </row>
    <row r="228" spans="1:7" s="139" customFormat="1" ht="34.5" customHeight="1" x14ac:dyDescent="0.2">
      <c r="A228" s="156">
        <v>45488</v>
      </c>
      <c r="B228" s="154" t="s">
        <v>973</v>
      </c>
      <c r="C228" s="155" t="s">
        <v>539</v>
      </c>
      <c r="D228" s="72">
        <v>635</v>
      </c>
      <c r="E228" s="72">
        <v>0</v>
      </c>
      <c r="F228" s="81">
        <f t="shared" si="3"/>
        <v>5327168.5699999956</v>
      </c>
      <c r="G228" s="155" t="s">
        <v>539</v>
      </c>
    </row>
    <row r="229" spans="1:7" s="139" customFormat="1" ht="34.5" customHeight="1" x14ac:dyDescent="0.2">
      <c r="A229" s="156">
        <v>45488</v>
      </c>
      <c r="B229" s="154" t="s">
        <v>974</v>
      </c>
      <c r="C229" s="155" t="s">
        <v>539</v>
      </c>
      <c r="D229" s="72">
        <v>635</v>
      </c>
      <c r="E229" s="72">
        <v>0</v>
      </c>
      <c r="F229" s="81">
        <f t="shared" si="3"/>
        <v>5327803.5699999956</v>
      </c>
      <c r="G229" s="155" t="s">
        <v>539</v>
      </c>
    </row>
    <row r="230" spans="1:7" s="139" customFormat="1" ht="34.5" customHeight="1" x14ac:dyDescent="0.2">
      <c r="A230" s="156">
        <v>45488</v>
      </c>
      <c r="B230" s="154" t="s">
        <v>975</v>
      </c>
      <c r="C230" s="72" t="s">
        <v>735</v>
      </c>
      <c r="D230" s="72">
        <v>800</v>
      </c>
      <c r="E230" s="72">
        <v>0</v>
      </c>
      <c r="F230" s="81">
        <f t="shared" si="3"/>
        <v>5328603.5699999956</v>
      </c>
      <c r="G230" s="155" t="s">
        <v>736</v>
      </c>
    </row>
    <row r="231" spans="1:7" s="139" customFormat="1" ht="34.5" customHeight="1" x14ac:dyDescent="0.2">
      <c r="A231" s="156">
        <v>45488</v>
      </c>
      <c r="B231" s="154" t="s">
        <v>976</v>
      </c>
      <c r="C231" s="72" t="s">
        <v>732</v>
      </c>
      <c r="D231" s="72">
        <v>1000</v>
      </c>
      <c r="E231" s="72">
        <v>0</v>
      </c>
      <c r="F231" s="81">
        <f t="shared" si="3"/>
        <v>5329603.5699999956</v>
      </c>
      <c r="G231" s="155" t="s">
        <v>733</v>
      </c>
    </row>
    <row r="232" spans="1:7" s="139" customFormat="1" ht="34.5" customHeight="1" x14ac:dyDescent="0.2">
      <c r="A232" s="156">
        <v>45488</v>
      </c>
      <c r="B232" s="154" t="s">
        <v>725</v>
      </c>
      <c r="C232" s="72" t="s">
        <v>726</v>
      </c>
      <c r="D232" s="72">
        <v>2500</v>
      </c>
      <c r="E232" s="72">
        <v>0</v>
      </c>
      <c r="F232" s="81">
        <f t="shared" si="3"/>
        <v>5332103.5699999956</v>
      </c>
      <c r="G232" s="155" t="s">
        <v>727</v>
      </c>
    </row>
    <row r="233" spans="1:7" s="139" customFormat="1" ht="34.5" customHeight="1" x14ac:dyDescent="0.2">
      <c r="A233" s="156">
        <v>45488</v>
      </c>
      <c r="B233" s="154" t="s">
        <v>977</v>
      </c>
      <c r="C233" s="72" t="s">
        <v>732</v>
      </c>
      <c r="D233" s="72">
        <v>4900</v>
      </c>
      <c r="E233" s="72">
        <v>0</v>
      </c>
      <c r="F233" s="81">
        <f t="shared" si="3"/>
        <v>5337003.5699999956</v>
      </c>
      <c r="G233" s="155" t="s">
        <v>733</v>
      </c>
    </row>
    <row r="234" spans="1:7" s="139" customFormat="1" ht="34.5" customHeight="1" x14ac:dyDescent="0.2">
      <c r="A234" s="156">
        <v>45488</v>
      </c>
      <c r="B234" s="154" t="s">
        <v>978</v>
      </c>
      <c r="C234" s="72" t="s">
        <v>735</v>
      </c>
      <c r="D234" s="72">
        <v>6000</v>
      </c>
      <c r="E234" s="72">
        <v>0</v>
      </c>
      <c r="F234" s="81">
        <f t="shared" si="3"/>
        <v>5343003.5699999956</v>
      </c>
      <c r="G234" s="155" t="s">
        <v>736</v>
      </c>
    </row>
    <row r="235" spans="1:7" s="139" customFormat="1" ht="34.5" customHeight="1" x14ac:dyDescent="0.2">
      <c r="A235" s="156">
        <v>45488</v>
      </c>
      <c r="B235" s="154" t="s">
        <v>776</v>
      </c>
      <c r="C235" s="72" t="s">
        <v>726</v>
      </c>
      <c r="D235" s="72">
        <v>8400</v>
      </c>
      <c r="E235" s="72">
        <v>0</v>
      </c>
      <c r="F235" s="81">
        <f t="shared" si="3"/>
        <v>5351403.5699999956</v>
      </c>
      <c r="G235" s="155" t="s">
        <v>727</v>
      </c>
    </row>
    <row r="236" spans="1:7" s="139" customFormat="1" ht="34.5" customHeight="1" x14ac:dyDescent="0.2">
      <c r="A236" s="156">
        <v>45488</v>
      </c>
      <c r="B236" s="154" t="s">
        <v>979</v>
      </c>
      <c r="C236" s="72" t="s">
        <v>735</v>
      </c>
      <c r="D236" s="72">
        <v>27800</v>
      </c>
      <c r="E236" s="72">
        <v>0</v>
      </c>
      <c r="F236" s="81">
        <f t="shared" si="3"/>
        <v>5379203.5699999956</v>
      </c>
      <c r="G236" s="155" t="s">
        <v>736</v>
      </c>
    </row>
    <row r="237" spans="1:7" s="139" customFormat="1" ht="34.5" customHeight="1" x14ac:dyDescent="0.2">
      <c r="A237" s="156">
        <v>45489</v>
      </c>
      <c r="B237" s="154" t="s">
        <v>980</v>
      </c>
      <c r="C237" s="72" t="s">
        <v>981</v>
      </c>
      <c r="D237" s="72">
        <v>1400</v>
      </c>
      <c r="E237" s="72">
        <v>0</v>
      </c>
      <c r="F237" s="81">
        <f t="shared" si="3"/>
        <v>5380603.5699999956</v>
      </c>
      <c r="G237" s="155" t="s">
        <v>982</v>
      </c>
    </row>
    <row r="238" spans="1:7" s="139" customFormat="1" ht="34.5" customHeight="1" x14ac:dyDescent="0.2">
      <c r="A238" s="156">
        <v>45489</v>
      </c>
      <c r="B238" s="154" t="s">
        <v>983</v>
      </c>
      <c r="C238" s="72" t="s">
        <v>745</v>
      </c>
      <c r="D238" s="72">
        <v>2000</v>
      </c>
      <c r="E238" s="72">
        <v>0</v>
      </c>
      <c r="F238" s="81">
        <f t="shared" si="3"/>
        <v>5382603.5699999956</v>
      </c>
      <c r="G238" s="155" t="s">
        <v>746</v>
      </c>
    </row>
    <row r="239" spans="1:7" s="139" customFormat="1" ht="34.5" customHeight="1" x14ac:dyDescent="0.2">
      <c r="A239" s="156">
        <v>45489</v>
      </c>
      <c r="B239" s="154" t="s">
        <v>984</v>
      </c>
      <c r="C239" s="72" t="s">
        <v>732</v>
      </c>
      <c r="D239" s="72">
        <v>2500</v>
      </c>
      <c r="E239" s="72">
        <v>0</v>
      </c>
      <c r="F239" s="81">
        <f t="shared" si="3"/>
        <v>5385103.5699999956</v>
      </c>
      <c r="G239" s="155" t="s">
        <v>733</v>
      </c>
    </row>
    <row r="240" spans="1:7" s="139" customFormat="1" ht="34.5" customHeight="1" x14ac:dyDescent="0.2">
      <c r="A240" s="156">
        <v>45489</v>
      </c>
      <c r="B240" s="154" t="s">
        <v>985</v>
      </c>
      <c r="C240" s="72" t="s">
        <v>742</v>
      </c>
      <c r="D240" s="72">
        <v>500</v>
      </c>
      <c r="E240" s="72">
        <v>0</v>
      </c>
      <c r="F240" s="81">
        <f t="shared" si="3"/>
        <v>5385603.5699999956</v>
      </c>
      <c r="G240" s="155" t="s">
        <v>986</v>
      </c>
    </row>
    <row r="241" spans="1:7" s="139" customFormat="1" ht="34.5" customHeight="1" x14ac:dyDescent="0.2">
      <c r="A241" s="156">
        <v>45489</v>
      </c>
      <c r="B241" s="154" t="s">
        <v>987</v>
      </c>
      <c r="C241" s="72" t="s">
        <v>735</v>
      </c>
      <c r="D241" s="72">
        <v>26000</v>
      </c>
      <c r="E241" s="72">
        <v>0</v>
      </c>
      <c r="F241" s="81">
        <f t="shared" si="3"/>
        <v>5411603.5699999956</v>
      </c>
      <c r="G241" s="155" t="s">
        <v>736</v>
      </c>
    </row>
    <row r="242" spans="1:7" s="139" customFormat="1" ht="34.5" customHeight="1" x14ac:dyDescent="0.2">
      <c r="A242" s="156">
        <v>45489</v>
      </c>
      <c r="B242" s="154" t="s">
        <v>725</v>
      </c>
      <c r="C242" s="72" t="s">
        <v>726</v>
      </c>
      <c r="D242" s="72">
        <v>5000</v>
      </c>
      <c r="E242" s="72">
        <v>0</v>
      </c>
      <c r="F242" s="81">
        <f t="shared" si="3"/>
        <v>5416603.5699999956</v>
      </c>
      <c r="G242" s="155" t="s">
        <v>727</v>
      </c>
    </row>
    <row r="243" spans="1:7" s="139" customFormat="1" ht="34.5" customHeight="1" x14ac:dyDescent="0.2">
      <c r="A243" s="156">
        <v>45489</v>
      </c>
      <c r="B243" s="154" t="s">
        <v>988</v>
      </c>
      <c r="C243" s="72" t="s">
        <v>539</v>
      </c>
      <c r="D243" s="72">
        <v>50</v>
      </c>
      <c r="E243" s="72">
        <v>0</v>
      </c>
      <c r="F243" s="81">
        <f t="shared" si="3"/>
        <v>5416653.5699999956</v>
      </c>
      <c r="G243" s="155" t="s">
        <v>539</v>
      </c>
    </row>
    <row r="244" spans="1:7" s="139" customFormat="1" ht="34.5" customHeight="1" x14ac:dyDescent="0.2">
      <c r="A244" s="156">
        <v>45489</v>
      </c>
      <c r="B244" s="154" t="s">
        <v>989</v>
      </c>
      <c r="C244" s="72" t="s">
        <v>539</v>
      </c>
      <c r="D244" s="72">
        <v>50</v>
      </c>
      <c r="E244" s="72">
        <v>0</v>
      </c>
      <c r="F244" s="81">
        <f t="shared" si="3"/>
        <v>5416703.5699999956</v>
      </c>
      <c r="G244" s="155" t="s">
        <v>539</v>
      </c>
    </row>
    <row r="245" spans="1:7" s="139" customFormat="1" ht="34.5" customHeight="1" x14ac:dyDescent="0.2">
      <c r="A245" s="156">
        <v>45489</v>
      </c>
      <c r="B245" s="154" t="s">
        <v>990</v>
      </c>
      <c r="C245" s="72" t="s">
        <v>539</v>
      </c>
      <c r="D245" s="72">
        <v>50</v>
      </c>
      <c r="E245" s="72">
        <v>0</v>
      </c>
      <c r="F245" s="81">
        <f t="shared" si="3"/>
        <v>5416753.5699999956</v>
      </c>
      <c r="G245" s="155" t="s">
        <v>539</v>
      </c>
    </row>
    <row r="246" spans="1:7" s="139" customFormat="1" ht="34.5" customHeight="1" x14ac:dyDescent="0.2">
      <c r="A246" s="156">
        <v>45489</v>
      </c>
      <c r="B246" s="154" t="s">
        <v>991</v>
      </c>
      <c r="C246" s="72" t="s">
        <v>539</v>
      </c>
      <c r="D246" s="72">
        <v>50</v>
      </c>
      <c r="E246" s="72">
        <v>0</v>
      </c>
      <c r="F246" s="81">
        <f t="shared" si="3"/>
        <v>5416803.5699999956</v>
      </c>
      <c r="G246" s="155" t="s">
        <v>539</v>
      </c>
    </row>
    <row r="247" spans="1:7" s="139" customFormat="1" ht="34.5" customHeight="1" x14ac:dyDescent="0.2">
      <c r="A247" s="156">
        <v>45489</v>
      </c>
      <c r="B247" s="154" t="s">
        <v>992</v>
      </c>
      <c r="C247" s="72" t="s">
        <v>539</v>
      </c>
      <c r="D247" s="72">
        <v>250</v>
      </c>
      <c r="E247" s="72">
        <v>0</v>
      </c>
      <c r="F247" s="81">
        <f t="shared" si="3"/>
        <v>5417053.5699999956</v>
      </c>
      <c r="G247" s="155" t="s">
        <v>539</v>
      </c>
    </row>
    <row r="248" spans="1:7" s="139" customFormat="1" ht="34.5" customHeight="1" x14ac:dyDescent="0.2">
      <c r="A248" s="156">
        <v>45489</v>
      </c>
      <c r="B248" s="154" t="s">
        <v>993</v>
      </c>
      <c r="C248" s="72" t="s">
        <v>994</v>
      </c>
      <c r="D248" s="72">
        <v>25000</v>
      </c>
      <c r="E248" s="72">
        <v>0</v>
      </c>
      <c r="F248" s="81">
        <f t="shared" si="3"/>
        <v>5442053.5699999956</v>
      </c>
      <c r="G248" s="155" t="s">
        <v>995</v>
      </c>
    </row>
    <row r="249" spans="1:7" s="139" customFormat="1" ht="34.5" customHeight="1" x14ac:dyDescent="0.2">
      <c r="A249" s="156">
        <v>45489</v>
      </c>
      <c r="B249" s="154" t="s">
        <v>996</v>
      </c>
      <c r="C249" s="72" t="s">
        <v>997</v>
      </c>
      <c r="D249" s="72">
        <v>10000</v>
      </c>
      <c r="E249" s="72">
        <v>0</v>
      </c>
      <c r="F249" s="81">
        <f t="shared" si="3"/>
        <v>5452053.5699999956</v>
      </c>
      <c r="G249" s="155" t="s">
        <v>998</v>
      </c>
    </row>
    <row r="250" spans="1:7" s="139" customFormat="1" ht="34.5" customHeight="1" x14ac:dyDescent="0.2">
      <c r="A250" s="156">
        <v>45490</v>
      </c>
      <c r="B250" s="154" t="s">
        <v>725</v>
      </c>
      <c r="C250" s="72" t="s">
        <v>726</v>
      </c>
      <c r="D250" s="72">
        <v>1000</v>
      </c>
      <c r="E250" s="72">
        <v>0</v>
      </c>
      <c r="F250" s="81">
        <f t="shared" si="3"/>
        <v>5453053.5699999956</v>
      </c>
      <c r="G250" s="155" t="s">
        <v>727</v>
      </c>
    </row>
    <row r="251" spans="1:7" s="139" customFormat="1" ht="34.5" customHeight="1" x14ac:dyDescent="0.2">
      <c r="A251" s="156">
        <v>45490</v>
      </c>
      <c r="B251" s="154" t="s">
        <v>999</v>
      </c>
      <c r="C251" s="72" t="s">
        <v>735</v>
      </c>
      <c r="D251" s="72">
        <v>20700</v>
      </c>
      <c r="E251" s="72">
        <v>0</v>
      </c>
      <c r="F251" s="81">
        <f t="shared" si="3"/>
        <v>5473753.5699999956</v>
      </c>
      <c r="G251" s="155" t="s">
        <v>736</v>
      </c>
    </row>
    <row r="252" spans="1:7" s="139" customFormat="1" ht="34.5" customHeight="1" x14ac:dyDescent="0.2">
      <c r="A252" s="156">
        <v>45490</v>
      </c>
      <c r="B252" s="154" t="s">
        <v>1000</v>
      </c>
      <c r="C252" s="72" t="s">
        <v>742</v>
      </c>
      <c r="D252" s="72">
        <v>600</v>
      </c>
      <c r="E252" s="72">
        <v>0</v>
      </c>
      <c r="F252" s="81">
        <f t="shared" si="3"/>
        <v>5474353.5699999956</v>
      </c>
      <c r="G252" s="155" t="s">
        <v>1001</v>
      </c>
    </row>
    <row r="253" spans="1:7" s="139" customFormat="1" ht="34.5" customHeight="1" x14ac:dyDescent="0.2">
      <c r="A253" s="156">
        <v>45490</v>
      </c>
      <c r="B253" s="154" t="s">
        <v>999</v>
      </c>
      <c r="C253" s="72" t="s">
        <v>732</v>
      </c>
      <c r="D253" s="72">
        <v>9100</v>
      </c>
      <c r="E253" s="72">
        <v>0</v>
      </c>
      <c r="F253" s="81">
        <f t="shared" si="3"/>
        <v>5483453.5699999956</v>
      </c>
      <c r="G253" s="155" t="s">
        <v>733</v>
      </c>
    </row>
    <row r="254" spans="1:7" s="139" customFormat="1" ht="34.5" customHeight="1" x14ac:dyDescent="0.2">
      <c r="A254" s="156">
        <v>45491</v>
      </c>
      <c r="B254" s="154" t="s">
        <v>1002</v>
      </c>
      <c r="C254" s="72" t="s">
        <v>729</v>
      </c>
      <c r="D254" s="72">
        <v>18000</v>
      </c>
      <c r="E254" s="72">
        <v>0</v>
      </c>
      <c r="F254" s="81">
        <f t="shared" si="3"/>
        <v>5501453.5699999956</v>
      </c>
      <c r="G254" s="155" t="s">
        <v>730</v>
      </c>
    </row>
    <row r="255" spans="1:7" s="139" customFormat="1" ht="34.5" customHeight="1" x14ac:dyDescent="0.2">
      <c r="A255" s="156">
        <v>45491</v>
      </c>
      <c r="B255" s="154" t="s">
        <v>1003</v>
      </c>
      <c r="C255" s="72" t="s">
        <v>735</v>
      </c>
      <c r="D255" s="72">
        <v>19500</v>
      </c>
      <c r="E255" s="72">
        <v>0</v>
      </c>
      <c r="F255" s="81">
        <f t="shared" si="3"/>
        <v>5520953.5699999956</v>
      </c>
      <c r="G255" s="155" t="s">
        <v>736</v>
      </c>
    </row>
    <row r="256" spans="1:7" s="139" customFormat="1" ht="34.5" customHeight="1" x14ac:dyDescent="0.2">
      <c r="A256" s="156">
        <v>45491</v>
      </c>
      <c r="B256" s="154" t="s">
        <v>725</v>
      </c>
      <c r="C256" s="72" t="s">
        <v>726</v>
      </c>
      <c r="D256" s="72">
        <v>2900</v>
      </c>
      <c r="E256" s="72">
        <v>0</v>
      </c>
      <c r="F256" s="81">
        <f t="shared" si="3"/>
        <v>5523853.5699999956</v>
      </c>
      <c r="G256" s="155" t="s">
        <v>727</v>
      </c>
    </row>
    <row r="257" spans="1:7" s="139" customFormat="1" ht="34.5" customHeight="1" x14ac:dyDescent="0.2">
      <c r="A257" s="156">
        <v>45491</v>
      </c>
      <c r="B257" s="154" t="s">
        <v>1004</v>
      </c>
      <c r="C257" s="72" t="s">
        <v>732</v>
      </c>
      <c r="D257" s="72">
        <v>5400</v>
      </c>
      <c r="E257" s="72">
        <v>0</v>
      </c>
      <c r="F257" s="81">
        <f t="shared" si="3"/>
        <v>5529253.5699999956</v>
      </c>
      <c r="G257" s="155" t="s">
        <v>733</v>
      </c>
    </row>
    <row r="258" spans="1:7" s="139" customFormat="1" ht="34.5" customHeight="1" x14ac:dyDescent="0.2">
      <c r="A258" s="156">
        <v>45491</v>
      </c>
      <c r="B258" s="154" t="s">
        <v>1005</v>
      </c>
      <c r="C258" s="72" t="s">
        <v>539</v>
      </c>
      <c r="D258" s="72">
        <v>455</v>
      </c>
      <c r="E258" s="72">
        <v>0</v>
      </c>
      <c r="F258" s="81">
        <f t="shared" si="3"/>
        <v>5529708.5699999956</v>
      </c>
      <c r="G258" s="155" t="s">
        <v>539</v>
      </c>
    </row>
    <row r="259" spans="1:7" s="139" customFormat="1" ht="53.25" customHeight="1" x14ac:dyDescent="0.2">
      <c r="A259" s="156">
        <v>45492</v>
      </c>
      <c r="B259" s="154" t="s">
        <v>806</v>
      </c>
      <c r="C259" s="155" t="s">
        <v>1006</v>
      </c>
      <c r="D259" s="72">
        <v>14997.69</v>
      </c>
      <c r="E259" s="72">
        <v>0</v>
      </c>
      <c r="F259" s="81">
        <f t="shared" si="3"/>
        <v>5544706.2599999961</v>
      </c>
      <c r="G259" s="155" t="s">
        <v>1007</v>
      </c>
    </row>
    <row r="260" spans="1:7" s="139" customFormat="1" ht="53.25" customHeight="1" x14ac:dyDescent="0.2">
      <c r="A260" s="156">
        <v>45492</v>
      </c>
      <c r="B260" s="154" t="s">
        <v>806</v>
      </c>
      <c r="C260" s="155" t="s">
        <v>1008</v>
      </c>
      <c r="D260" s="72">
        <v>7500</v>
      </c>
      <c r="E260" s="72">
        <v>0</v>
      </c>
      <c r="F260" s="81">
        <f t="shared" si="3"/>
        <v>5552206.2599999961</v>
      </c>
      <c r="G260" s="155" t="s">
        <v>1009</v>
      </c>
    </row>
    <row r="261" spans="1:7" s="139" customFormat="1" ht="53.25" customHeight="1" x14ac:dyDescent="0.2">
      <c r="A261" s="156">
        <v>45492</v>
      </c>
      <c r="B261" s="154" t="s">
        <v>806</v>
      </c>
      <c r="C261" s="155" t="s">
        <v>1010</v>
      </c>
      <c r="D261" s="72">
        <v>12500</v>
      </c>
      <c r="E261" s="72">
        <v>0</v>
      </c>
      <c r="F261" s="81">
        <f t="shared" si="3"/>
        <v>5564706.2599999961</v>
      </c>
      <c r="G261" s="155" t="s">
        <v>1009</v>
      </c>
    </row>
    <row r="262" spans="1:7" s="139" customFormat="1" ht="53.25" customHeight="1" x14ac:dyDescent="0.2">
      <c r="A262" s="156">
        <v>45492</v>
      </c>
      <c r="B262" s="154" t="s">
        <v>806</v>
      </c>
      <c r="C262" s="155" t="s">
        <v>1011</v>
      </c>
      <c r="D262" s="72">
        <v>6250</v>
      </c>
      <c r="E262" s="72">
        <v>0</v>
      </c>
      <c r="F262" s="81">
        <f t="shared" si="3"/>
        <v>5570956.2599999961</v>
      </c>
      <c r="G262" s="155" t="s">
        <v>1012</v>
      </c>
    </row>
    <row r="263" spans="1:7" s="139" customFormat="1" ht="53.25" customHeight="1" x14ac:dyDescent="0.2">
      <c r="A263" s="156">
        <v>45492</v>
      </c>
      <c r="B263" s="154" t="s">
        <v>1013</v>
      </c>
      <c r="C263" s="155" t="s">
        <v>1014</v>
      </c>
      <c r="D263" s="72">
        <v>6250</v>
      </c>
      <c r="E263" s="72">
        <v>0</v>
      </c>
      <c r="F263" s="81">
        <f t="shared" si="3"/>
        <v>5577206.2599999961</v>
      </c>
      <c r="G263" s="155" t="s">
        <v>1015</v>
      </c>
    </row>
    <row r="264" spans="1:7" s="139" customFormat="1" ht="53.25" customHeight="1" x14ac:dyDescent="0.2">
      <c r="A264" s="156">
        <v>45492</v>
      </c>
      <c r="B264" s="154" t="s">
        <v>806</v>
      </c>
      <c r="C264" s="155" t="s">
        <v>1016</v>
      </c>
      <c r="D264" s="72">
        <v>25000</v>
      </c>
      <c r="E264" s="72">
        <v>0</v>
      </c>
      <c r="F264" s="81">
        <f t="shared" si="3"/>
        <v>5602206.2599999961</v>
      </c>
      <c r="G264" s="155" t="s">
        <v>1017</v>
      </c>
    </row>
    <row r="265" spans="1:7" s="139" customFormat="1" ht="34.5" customHeight="1" x14ac:dyDescent="0.2">
      <c r="A265" s="156">
        <v>45492</v>
      </c>
      <c r="B265" s="154" t="s">
        <v>1018</v>
      </c>
      <c r="C265" s="72" t="s">
        <v>1019</v>
      </c>
      <c r="D265" s="72">
        <v>1800</v>
      </c>
      <c r="E265" s="72">
        <v>0</v>
      </c>
      <c r="F265" s="81">
        <f t="shared" si="3"/>
        <v>5604006.2599999961</v>
      </c>
      <c r="G265" s="155" t="s">
        <v>1020</v>
      </c>
    </row>
    <row r="266" spans="1:7" s="139" customFormat="1" ht="34.5" customHeight="1" x14ac:dyDescent="0.2">
      <c r="A266" s="156">
        <v>45492</v>
      </c>
      <c r="B266" s="154" t="s">
        <v>1021</v>
      </c>
      <c r="C266" s="72" t="s">
        <v>1022</v>
      </c>
      <c r="D266" s="72">
        <v>1800</v>
      </c>
      <c r="E266" s="72">
        <v>0</v>
      </c>
      <c r="F266" s="81">
        <f t="shared" si="3"/>
        <v>5605806.2599999961</v>
      </c>
      <c r="G266" s="155" t="s">
        <v>1023</v>
      </c>
    </row>
    <row r="267" spans="1:7" s="139" customFormat="1" ht="34.5" customHeight="1" x14ac:dyDescent="0.2">
      <c r="A267" s="156">
        <v>45492</v>
      </c>
      <c r="B267" s="154" t="s">
        <v>1024</v>
      </c>
      <c r="C267" s="72" t="s">
        <v>735</v>
      </c>
      <c r="D267" s="72">
        <v>17000</v>
      </c>
      <c r="E267" s="72">
        <v>0</v>
      </c>
      <c r="F267" s="81">
        <f t="shared" si="3"/>
        <v>5622806.2599999961</v>
      </c>
      <c r="G267" s="155" t="s">
        <v>736</v>
      </c>
    </row>
    <row r="268" spans="1:7" s="139" customFormat="1" ht="34.5" customHeight="1" x14ac:dyDescent="0.2">
      <c r="A268" s="156">
        <v>45492</v>
      </c>
      <c r="B268" s="154" t="s">
        <v>725</v>
      </c>
      <c r="C268" s="72" t="s">
        <v>726</v>
      </c>
      <c r="D268" s="72">
        <v>2900</v>
      </c>
      <c r="E268" s="72">
        <v>0</v>
      </c>
      <c r="F268" s="81">
        <f t="shared" si="3"/>
        <v>5625706.2599999961</v>
      </c>
      <c r="G268" s="155" t="s">
        <v>727</v>
      </c>
    </row>
    <row r="269" spans="1:7" s="139" customFormat="1" ht="34.5" customHeight="1" x14ac:dyDescent="0.2">
      <c r="A269" s="156">
        <v>45492</v>
      </c>
      <c r="B269" s="154" t="s">
        <v>1025</v>
      </c>
      <c r="C269" s="72" t="s">
        <v>1026</v>
      </c>
      <c r="D269" s="72">
        <v>20400</v>
      </c>
      <c r="E269" s="72">
        <v>0</v>
      </c>
      <c r="F269" s="81">
        <f t="shared" si="3"/>
        <v>5646106.2599999961</v>
      </c>
      <c r="G269" s="155" t="s">
        <v>1027</v>
      </c>
    </row>
    <row r="270" spans="1:7" s="139" customFormat="1" ht="34.5" customHeight="1" x14ac:dyDescent="0.2">
      <c r="A270" s="156">
        <v>45492</v>
      </c>
      <c r="B270" s="154" t="s">
        <v>1028</v>
      </c>
      <c r="C270" s="72" t="s">
        <v>1029</v>
      </c>
      <c r="D270" s="72">
        <v>23600</v>
      </c>
      <c r="E270" s="72">
        <v>0</v>
      </c>
      <c r="F270" s="81">
        <f t="shared" si="3"/>
        <v>5669706.2599999961</v>
      </c>
      <c r="G270" s="155" t="s">
        <v>1030</v>
      </c>
    </row>
    <row r="271" spans="1:7" s="139" customFormat="1" ht="34.5" customHeight="1" x14ac:dyDescent="0.2">
      <c r="A271" s="156">
        <v>45492</v>
      </c>
      <c r="B271" s="154" t="s">
        <v>1031</v>
      </c>
      <c r="C271" s="72" t="s">
        <v>1032</v>
      </c>
      <c r="D271" s="72">
        <v>4000</v>
      </c>
      <c r="E271" s="72">
        <v>0</v>
      </c>
      <c r="F271" s="81">
        <f t="shared" si="3"/>
        <v>5673706.2599999961</v>
      </c>
      <c r="G271" s="155" t="s">
        <v>1033</v>
      </c>
    </row>
    <row r="272" spans="1:7" s="139" customFormat="1" ht="34.5" customHeight="1" x14ac:dyDescent="0.2">
      <c r="A272" s="156">
        <v>45492</v>
      </c>
      <c r="B272" s="154" t="s">
        <v>1034</v>
      </c>
      <c r="C272" s="72" t="s">
        <v>1035</v>
      </c>
      <c r="D272" s="72">
        <v>4800</v>
      </c>
      <c r="E272" s="72">
        <v>0</v>
      </c>
      <c r="F272" s="81">
        <f t="shared" ref="F272:F335" si="4">F271+D272-E272</f>
        <v>5678506.2599999961</v>
      </c>
      <c r="G272" s="155" t="s">
        <v>1036</v>
      </c>
    </row>
    <row r="273" spans="1:7" s="139" customFormat="1" ht="34.5" customHeight="1" x14ac:dyDescent="0.2">
      <c r="A273" s="156">
        <v>45492</v>
      </c>
      <c r="B273" s="154" t="s">
        <v>1037</v>
      </c>
      <c r="C273" s="72" t="s">
        <v>732</v>
      </c>
      <c r="D273" s="72">
        <v>4800</v>
      </c>
      <c r="E273" s="72">
        <v>0</v>
      </c>
      <c r="F273" s="81">
        <f t="shared" si="4"/>
        <v>5683306.2599999961</v>
      </c>
      <c r="G273" s="155" t="s">
        <v>733</v>
      </c>
    </row>
    <row r="274" spans="1:7" s="139" customFormat="1" ht="34.5" customHeight="1" x14ac:dyDescent="0.2">
      <c r="A274" s="156">
        <v>45492</v>
      </c>
      <c r="B274" s="154" t="s">
        <v>1038</v>
      </c>
      <c r="C274" s="72" t="s">
        <v>539</v>
      </c>
      <c r="D274" s="72">
        <v>8000</v>
      </c>
      <c r="E274" s="72">
        <v>0</v>
      </c>
      <c r="F274" s="81">
        <f t="shared" si="4"/>
        <v>5691306.2599999961</v>
      </c>
      <c r="G274" s="155" t="s">
        <v>539</v>
      </c>
    </row>
    <row r="275" spans="1:7" s="139" customFormat="1" ht="34.5" customHeight="1" x14ac:dyDescent="0.2">
      <c r="A275" s="156">
        <v>45495</v>
      </c>
      <c r="B275" s="154" t="s">
        <v>776</v>
      </c>
      <c r="C275" s="72" t="s">
        <v>726</v>
      </c>
      <c r="D275" s="72">
        <v>1500</v>
      </c>
      <c r="E275" s="72">
        <v>0</v>
      </c>
      <c r="F275" s="81">
        <f t="shared" si="4"/>
        <v>5692806.2599999961</v>
      </c>
      <c r="G275" s="155" t="s">
        <v>727</v>
      </c>
    </row>
    <row r="276" spans="1:7" s="139" customFormat="1" ht="34.5" customHeight="1" x14ac:dyDescent="0.2">
      <c r="A276" s="156">
        <v>45495</v>
      </c>
      <c r="B276" s="154" t="s">
        <v>907</v>
      </c>
      <c r="C276" s="72" t="s">
        <v>732</v>
      </c>
      <c r="D276" s="72">
        <v>1900</v>
      </c>
      <c r="E276" s="72">
        <v>0</v>
      </c>
      <c r="F276" s="81">
        <f t="shared" si="4"/>
        <v>5694706.2599999961</v>
      </c>
      <c r="G276" s="155" t="s">
        <v>733</v>
      </c>
    </row>
    <row r="277" spans="1:7" s="139" customFormat="1" ht="34.5" customHeight="1" x14ac:dyDescent="0.2">
      <c r="A277" s="156">
        <v>45495</v>
      </c>
      <c r="B277" s="154" t="s">
        <v>777</v>
      </c>
      <c r="C277" s="72" t="s">
        <v>726</v>
      </c>
      <c r="D277" s="72">
        <v>2000</v>
      </c>
      <c r="E277" s="72">
        <v>0</v>
      </c>
      <c r="F277" s="81">
        <f t="shared" si="4"/>
        <v>5696706.2599999961</v>
      </c>
      <c r="G277" s="155" t="s">
        <v>727</v>
      </c>
    </row>
    <row r="278" spans="1:7" s="139" customFormat="1" ht="34.5" customHeight="1" x14ac:dyDescent="0.2">
      <c r="A278" s="156">
        <v>45495</v>
      </c>
      <c r="B278" s="154" t="s">
        <v>1039</v>
      </c>
      <c r="C278" s="72" t="s">
        <v>745</v>
      </c>
      <c r="D278" s="72">
        <v>2000</v>
      </c>
      <c r="E278" s="72">
        <v>0</v>
      </c>
      <c r="F278" s="81">
        <f t="shared" si="4"/>
        <v>5698706.2599999961</v>
      </c>
      <c r="G278" s="155" t="s">
        <v>746</v>
      </c>
    </row>
    <row r="279" spans="1:7" s="139" customFormat="1" ht="34.5" customHeight="1" x14ac:dyDescent="0.2">
      <c r="A279" s="156">
        <v>45495</v>
      </c>
      <c r="B279" s="154" t="s">
        <v>1040</v>
      </c>
      <c r="C279" s="72" t="s">
        <v>732</v>
      </c>
      <c r="D279" s="72">
        <v>2200</v>
      </c>
      <c r="E279" s="72">
        <v>0</v>
      </c>
      <c r="F279" s="81">
        <f t="shared" si="4"/>
        <v>5700906.2599999961</v>
      </c>
      <c r="G279" s="155" t="s">
        <v>733</v>
      </c>
    </row>
    <row r="280" spans="1:7" s="139" customFormat="1" ht="34.5" customHeight="1" x14ac:dyDescent="0.2">
      <c r="A280" s="156">
        <v>45495</v>
      </c>
      <c r="B280" s="154" t="s">
        <v>1041</v>
      </c>
      <c r="C280" s="72" t="s">
        <v>1042</v>
      </c>
      <c r="D280" s="72">
        <v>2250</v>
      </c>
      <c r="E280" s="72">
        <v>0</v>
      </c>
      <c r="F280" s="81">
        <f t="shared" si="4"/>
        <v>5703156.2599999961</v>
      </c>
      <c r="G280" s="155" t="s">
        <v>1043</v>
      </c>
    </row>
    <row r="281" spans="1:7" s="139" customFormat="1" ht="34.5" customHeight="1" x14ac:dyDescent="0.2">
      <c r="A281" s="156">
        <v>45495</v>
      </c>
      <c r="B281" s="154" t="s">
        <v>1044</v>
      </c>
      <c r="C281" s="72" t="s">
        <v>742</v>
      </c>
      <c r="D281" s="72">
        <v>500</v>
      </c>
      <c r="E281" s="72">
        <v>0</v>
      </c>
      <c r="F281" s="81">
        <f t="shared" si="4"/>
        <v>5703656.2599999961</v>
      </c>
      <c r="G281" s="155" t="s">
        <v>1045</v>
      </c>
    </row>
    <row r="282" spans="1:7" s="139" customFormat="1" ht="34.5" customHeight="1" x14ac:dyDescent="0.2">
      <c r="A282" s="156">
        <v>45495</v>
      </c>
      <c r="B282" s="154" t="s">
        <v>725</v>
      </c>
      <c r="C282" s="72" t="s">
        <v>726</v>
      </c>
      <c r="D282" s="72">
        <v>500</v>
      </c>
      <c r="E282" s="72">
        <v>0</v>
      </c>
      <c r="F282" s="81">
        <f t="shared" si="4"/>
        <v>5704156.2599999961</v>
      </c>
      <c r="G282" s="155" t="s">
        <v>727</v>
      </c>
    </row>
    <row r="283" spans="1:7" s="139" customFormat="1" ht="34.5" customHeight="1" x14ac:dyDescent="0.2">
      <c r="A283" s="156">
        <v>45495</v>
      </c>
      <c r="B283" s="154" t="s">
        <v>1046</v>
      </c>
      <c r="C283" s="72" t="s">
        <v>539</v>
      </c>
      <c r="D283" s="72">
        <v>65</v>
      </c>
      <c r="E283" s="72">
        <v>0</v>
      </c>
      <c r="F283" s="81">
        <f t="shared" si="4"/>
        <v>5704221.2599999961</v>
      </c>
      <c r="G283" s="155" t="s">
        <v>539</v>
      </c>
    </row>
    <row r="284" spans="1:7" s="139" customFormat="1" ht="34.5" customHeight="1" x14ac:dyDescent="0.2">
      <c r="A284" s="156">
        <v>45495</v>
      </c>
      <c r="B284" s="154" t="s">
        <v>1047</v>
      </c>
      <c r="C284" s="72" t="s">
        <v>539</v>
      </c>
      <c r="D284" s="72">
        <v>30</v>
      </c>
      <c r="E284" s="72">
        <v>0</v>
      </c>
      <c r="F284" s="81">
        <f t="shared" si="4"/>
        <v>5704251.2599999961</v>
      </c>
      <c r="G284" s="72" t="s">
        <v>539</v>
      </c>
    </row>
    <row r="285" spans="1:7" s="139" customFormat="1" ht="34.5" customHeight="1" x14ac:dyDescent="0.2">
      <c r="A285" s="156">
        <v>45496</v>
      </c>
      <c r="B285" s="154" t="s">
        <v>1048</v>
      </c>
      <c r="C285" s="72" t="s">
        <v>889</v>
      </c>
      <c r="D285" s="72">
        <v>1400</v>
      </c>
      <c r="E285" s="72">
        <v>0</v>
      </c>
      <c r="F285" s="81">
        <f t="shared" si="4"/>
        <v>5705651.2599999961</v>
      </c>
      <c r="G285" s="155" t="s">
        <v>890</v>
      </c>
    </row>
    <row r="286" spans="1:7" s="139" customFormat="1" ht="34.5" customHeight="1" x14ac:dyDescent="0.2">
      <c r="A286" s="156">
        <v>45496</v>
      </c>
      <c r="B286" s="154" t="s">
        <v>1049</v>
      </c>
      <c r="C286" s="72" t="s">
        <v>1050</v>
      </c>
      <c r="D286" s="72">
        <v>10800</v>
      </c>
      <c r="E286" s="72">
        <v>0</v>
      </c>
      <c r="F286" s="81">
        <f t="shared" si="4"/>
        <v>5716451.2599999961</v>
      </c>
      <c r="G286" s="155" t="s">
        <v>1051</v>
      </c>
    </row>
    <row r="287" spans="1:7" s="139" customFormat="1" ht="34.5" customHeight="1" x14ac:dyDescent="0.2">
      <c r="A287" s="156">
        <v>45496</v>
      </c>
      <c r="B287" s="154" t="s">
        <v>1052</v>
      </c>
      <c r="C287" s="72" t="s">
        <v>732</v>
      </c>
      <c r="D287" s="72">
        <v>13100</v>
      </c>
      <c r="E287" s="72">
        <v>0</v>
      </c>
      <c r="F287" s="81">
        <f t="shared" si="4"/>
        <v>5729551.2599999961</v>
      </c>
      <c r="G287" s="155" t="s">
        <v>733</v>
      </c>
    </row>
    <row r="288" spans="1:7" s="139" customFormat="1" ht="34.5" customHeight="1" x14ac:dyDescent="0.2">
      <c r="A288" s="156">
        <v>45496</v>
      </c>
      <c r="B288" s="154" t="s">
        <v>1053</v>
      </c>
      <c r="C288" s="72" t="s">
        <v>1054</v>
      </c>
      <c r="D288" s="72">
        <v>2550</v>
      </c>
      <c r="E288" s="72">
        <v>0</v>
      </c>
      <c r="F288" s="81">
        <f t="shared" si="4"/>
        <v>5732101.2599999961</v>
      </c>
      <c r="G288" s="155" t="s">
        <v>1055</v>
      </c>
    </row>
    <row r="289" spans="1:7" s="139" customFormat="1" ht="34.5" customHeight="1" x14ac:dyDescent="0.2">
      <c r="A289" s="156">
        <v>45496</v>
      </c>
      <c r="B289" s="154" t="s">
        <v>1056</v>
      </c>
      <c r="C289" s="72" t="s">
        <v>735</v>
      </c>
      <c r="D289" s="72">
        <v>25600</v>
      </c>
      <c r="E289" s="72">
        <v>0</v>
      </c>
      <c r="F289" s="81">
        <f t="shared" si="4"/>
        <v>5757701.2599999961</v>
      </c>
      <c r="G289" s="155" t="s">
        <v>736</v>
      </c>
    </row>
    <row r="290" spans="1:7" s="139" customFormat="1" ht="34.5" customHeight="1" x14ac:dyDescent="0.2">
      <c r="A290" s="156">
        <v>45496</v>
      </c>
      <c r="B290" s="154" t="s">
        <v>1057</v>
      </c>
      <c r="C290" s="72" t="s">
        <v>539</v>
      </c>
      <c r="D290" s="72">
        <v>5</v>
      </c>
      <c r="E290" s="72">
        <v>0</v>
      </c>
      <c r="F290" s="81">
        <f t="shared" si="4"/>
        <v>5757706.2599999961</v>
      </c>
      <c r="G290" s="155" t="s">
        <v>539</v>
      </c>
    </row>
    <row r="291" spans="1:7" s="139" customFormat="1" ht="34.5" customHeight="1" x14ac:dyDescent="0.2">
      <c r="A291" s="156">
        <v>45496</v>
      </c>
      <c r="B291" s="154" t="s">
        <v>1058</v>
      </c>
      <c r="C291" s="72" t="s">
        <v>539</v>
      </c>
      <c r="D291" s="72">
        <v>1750</v>
      </c>
      <c r="E291" s="72"/>
      <c r="F291" s="81">
        <f t="shared" si="4"/>
        <v>5759456.2599999961</v>
      </c>
      <c r="G291" s="155" t="s">
        <v>539</v>
      </c>
    </row>
    <row r="292" spans="1:7" s="139" customFormat="1" ht="34.5" customHeight="1" x14ac:dyDescent="0.2">
      <c r="A292" s="156">
        <v>45496</v>
      </c>
      <c r="B292" s="154" t="s">
        <v>1059</v>
      </c>
      <c r="C292" s="72" t="s">
        <v>539</v>
      </c>
      <c r="D292" s="72">
        <v>190</v>
      </c>
      <c r="E292" s="72">
        <v>0</v>
      </c>
      <c r="F292" s="81">
        <f t="shared" si="4"/>
        <v>5759646.2599999961</v>
      </c>
      <c r="G292" s="155" t="s">
        <v>539</v>
      </c>
    </row>
    <row r="293" spans="1:7" s="139" customFormat="1" ht="34.5" customHeight="1" x14ac:dyDescent="0.2">
      <c r="A293" s="156">
        <v>45497</v>
      </c>
      <c r="B293" s="154" t="s">
        <v>1060</v>
      </c>
      <c r="C293" s="72" t="s">
        <v>735</v>
      </c>
      <c r="D293" s="72">
        <v>1000</v>
      </c>
      <c r="E293" s="72">
        <v>0</v>
      </c>
      <c r="F293" s="81">
        <f t="shared" si="4"/>
        <v>5760646.2599999961</v>
      </c>
      <c r="G293" s="155" t="s">
        <v>736</v>
      </c>
    </row>
    <row r="294" spans="1:7" s="139" customFormat="1" ht="34.5" customHeight="1" x14ac:dyDescent="0.2">
      <c r="A294" s="156">
        <v>45497</v>
      </c>
      <c r="B294" s="154" t="s">
        <v>725</v>
      </c>
      <c r="C294" s="72" t="s">
        <v>726</v>
      </c>
      <c r="D294" s="72">
        <v>4500</v>
      </c>
      <c r="E294" s="72">
        <v>0</v>
      </c>
      <c r="F294" s="81">
        <f t="shared" si="4"/>
        <v>5765146.2599999961</v>
      </c>
      <c r="G294" s="155" t="s">
        <v>727</v>
      </c>
    </row>
    <row r="295" spans="1:7" s="139" customFormat="1" ht="34.5" customHeight="1" x14ac:dyDescent="0.2">
      <c r="A295" s="156">
        <v>45497</v>
      </c>
      <c r="B295" s="154" t="s">
        <v>725</v>
      </c>
      <c r="C295" s="72" t="s">
        <v>726</v>
      </c>
      <c r="D295" s="72">
        <v>4900</v>
      </c>
      <c r="E295" s="72">
        <v>0</v>
      </c>
      <c r="F295" s="81">
        <f t="shared" si="4"/>
        <v>5770046.2599999961</v>
      </c>
      <c r="G295" s="155" t="s">
        <v>727</v>
      </c>
    </row>
    <row r="296" spans="1:7" s="139" customFormat="1" ht="34.5" customHeight="1" x14ac:dyDescent="0.2">
      <c r="A296" s="156">
        <v>45497</v>
      </c>
      <c r="B296" s="154" t="s">
        <v>1061</v>
      </c>
      <c r="C296" s="72" t="s">
        <v>732</v>
      </c>
      <c r="D296" s="72">
        <v>8100</v>
      </c>
      <c r="E296" s="72">
        <v>0</v>
      </c>
      <c r="F296" s="81">
        <f t="shared" si="4"/>
        <v>5778146.2599999961</v>
      </c>
      <c r="G296" s="155" t="s">
        <v>733</v>
      </c>
    </row>
    <row r="297" spans="1:7" s="139" customFormat="1" ht="34.5" customHeight="1" x14ac:dyDescent="0.2">
      <c r="A297" s="156">
        <v>45497</v>
      </c>
      <c r="B297" s="154" t="s">
        <v>1062</v>
      </c>
      <c r="C297" s="72" t="s">
        <v>735</v>
      </c>
      <c r="D297" s="72">
        <v>9500</v>
      </c>
      <c r="E297" s="72">
        <v>0</v>
      </c>
      <c r="F297" s="81">
        <f t="shared" si="4"/>
        <v>5787646.2599999961</v>
      </c>
      <c r="G297" s="155" t="s">
        <v>736</v>
      </c>
    </row>
    <row r="298" spans="1:7" s="139" customFormat="1" ht="34.5" customHeight="1" x14ac:dyDescent="0.2">
      <c r="A298" s="156">
        <v>45497</v>
      </c>
      <c r="B298" s="154" t="s">
        <v>1063</v>
      </c>
      <c r="C298" s="72" t="s">
        <v>735</v>
      </c>
      <c r="D298" s="72">
        <v>17500</v>
      </c>
      <c r="E298" s="72">
        <v>0</v>
      </c>
      <c r="F298" s="81">
        <f t="shared" si="4"/>
        <v>5805146.2599999961</v>
      </c>
      <c r="G298" s="155" t="s">
        <v>736</v>
      </c>
    </row>
    <row r="299" spans="1:7" s="139" customFormat="1" ht="34.5" customHeight="1" x14ac:dyDescent="0.2">
      <c r="A299" s="156">
        <v>45497</v>
      </c>
      <c r="B299" s="154" t="s">
        <v>1064</v>
      </c>
      <c r="C299" s="72" t="s">
        <v>735</v>
      </c>
      <c r="D299" s="72">
        <v>30900</v>
      </c>
      <c r="E299" s="72">
        <v>0</v>
      </c>
      <c r="F299" s="81">
        <f t="shared" si="4"/>
        <v>5836046.2599999961</v>
      </c>
      <c r="G299" s="155" t="s">
        <v>736</v>
      </c>
    </row>
    <row r="300" spans="1:7" s="139" customFormat="1" ht="34.5" customHeight="1" x14ac:dyDescent="0.2">
      <c r="A300" s="156">
        <v>45497</v>
      </c>
      <c r="B300" s="154" t="s">
        <v>1065</v>
      </c>
      <c r="C300" s="72" t="s">
        <v>759</v>
      </c>
      <c r="D300" s="72">
        <v>80850</v>
      </c>
      <c r="E300" s="72">
        <v>0</v>
      </c>
      <c r="F300" s="81">
        <f t="shared" si="4"/>
        <v>5916896.2599999961</v>
      </c>
      <c r="G300" s="155" t="s">
        <v>760</v>
      </c>
    </row>
    <row r="301" spans="1:7" s="139" customFormat="1" ht="55.5" customHeight="1" x14ac:dyDescent="0.2">
      <c r="A301" s="156">
        <v>45498</v>
      </c>
      <c r="B301" s="154">
        <v>31775</v>
      </c>
      <c r="C301" s="155" t="s">
        <v>700</v>
      </c>
      <c r="D301" s="72">
        <v>0</v>
      </c>
      <c r="E301" s="72">
        <v>30000</v>
      </c>
      <c r="F301" s="81">
        <f t="shared" si="4"/>
        <v>5886896.2599999961</v>
      </c>
      <c r="G301" s="155" t="s">
        <v>701</v>
      </c>
    </row>
    <row r="302" spans="1:7" s="139" customFormat="1" ht="34.5" customHeight="1" x14ac:dyDescent="0.2">
      <c r="A302" s="156">
        <v>45498</v>
      </c>
      <c r="B302" s="154" t="s">
        <v>723</v>
      </c>
      <c r="C302" s="72" t="s">
        <v>539</v>
      </c>
      <c r="D302" s="72">
        <v>1860</v>
      </c>
      <c r="E302" s="72">
        <v>0</v>
      </c>
      <c r="F302" s="81">
        <f t="shared" si="4"/>
        <v>5888756.2599999961</v>
      </c>
      <c r="G302" s="72" t="s">
        <v>539</v>
      </c>
    </row>
    <row r="303" spans="1:7" s="139" customFormat="1" ht="34.5" customHeight="1" x14ac:dyDescent="0.2">
      <c r="A303" s="156">
        <v>45498</v>
      </c>
      <c r="B303" s="154" t="s">
        <v>724</v>
      </c>
      <c r="C303" s="72" t="s">
        <v>539</v>
      </c>
      <c r="D303" s="72">
        <v>31900</v>
      </c>
      <c r="E303" s="72">
        <v>0</v>
      </c>
      <c r="F303" s="81">
        <f t="shared" si="4"/>
        <v>5920656.2599999961</v>
      </c>
      <c r="G303" s="72" t="s">
        <v>539</v>
      </c>
    </row>
    <row r="304" spans="1:7" s="139" customFormat="1" ht="34.5" customHeight="1" x14ac:dyDescent="0.2">
      <c r="A304" s="156">
        <v>45498</v>
      </c>
      <c r="B304" s="154" t="s">
        <v>725</v>
      </c>
      <c r="C304" s="72" t="s">
        <v>726</v>
      </c>
      <c r="D304" s="72">
        <v>2500</v>
      </c>
      <c r="E304" s="72">
        <v>0</v>
      </c>
      <c r="F304" s="81">
        <f t="shared" si="4"/>
        <v>5923156.2599999961</v>
      </c>
      <c r="G304" s="155" t="s">
        <v>727</v>
      </c>
    </row>
    <row r="305" spans="1:7" s="139" customFormat="1" ht="34.5" customHeight="1" x14ac:dyDescent="0.2">
      <c r="A305" s="156">
        <v>45498</v>
      </c>
      <c r="B305" s="154" t="s">
        <v>728</v>
      </c>
      <c r="C305" s="72" t="s">
        <v>729</v>
      </c>
      <c r="D305" s="72">
        <v>4000</v>
      </c>
      <c r="E305" s="72">
        <v>0</v>
      </c>
      <c r="F305" s="81">
        <f t="shared" si="4"/>
        <v>5927156.2599999961</v>
      </c>
      <c r="G305" s="155" t="s">
        <v>730</v>
      </c>
    </row>
    <row r="306" spans="1:7" s="139" customFormat="1" ht="34.5" customHeight="1" x14ac:dyDescent="0.2">
      <c r="A306" s="156">
        <v>45498</v>
      </c>
      <c r="B306" s="154" t="s">
        <v>731</v>
      </c>
      <c r="C306" s="72" t="s">
        <v>732</v>
      </c>
      <c r="D306" s="72">
        <v>9800</v>
      </c>
      <c r="E306" s="72">
        <v>0</v>
      </c>
      <c r="F306" s="81">
        <f t="shared" si="4"/>
        <v>5936956.2599999961</v>
      </c>
      <c r="G306" s="155" t="s">
        <v>733</v>
      </c>
    </row>
    <row r="307" spans="1:7" s="139" customFormat="1" ht="34.5" customHeight="1" x14ac:dyDescent="0.2">
      <c r="A307" s="156">
        <v>45498</v>
      </c>
      <c r="B307" s="154" t="s">
        <v>734</v>
      </c>
      <c r="C307" s="72" t="s">
        <v>735</v>
      </c>
      <c r="D307" s="72">
        <v>10000</v>
      </c>
      <c r="E307" s="72">
        <v>0</v>
      </c>
      <c r="F307" s="81">
        <f t="shared" si="4"/>
        <v>5946956.2599999961</v>
      </c>
      <c r="G307" s="155" t="s">
        <v>736</v>
      </c>
    </row>
    <row r="308" spans="1:7" s="139" customFormat="1" ht="34.5" customHeight="1" x14ac:dyDescent="0.2">
      <c r="A308" s="156">
        <v>45498</v>
      </c>
      <c r="B308" s="154" t="s">
        <v>737</v>
      </c>
      <c r="C308" s="72" t="s">
        <v>735</v>
      </c>
      <c r="D308" s="72">
        <v>17100</v>
      </c>
      <c r="E308" s="72">
        <v>0</v>
      </c>
      <c r="F308" s="81">
        <f t="shared" si="4"/>
        <v>5964056.2599999961</v>
      </c>
      <c r="G308" s="155" t="s">
        <v>736</v>
      </c>
    </row>
    <row r="309" spans="1:7" s="139" customFormat="1" ht="54.75" customHeight="1" x14ac:dyDescent="0.2">
      <c r="A309" s="156">
        <v>45499</v>
      </c>
      <c r="B309" s="154">
        <v>31776</v>
      </c>
      <c r="C309" s="72" t="s">
        <v>702</v>
      </c>
      <c r="D309" s="72">
        <v>0</v>
      </c>
      <c r="E309" s="72">
        <v>24737.96</v>
      </c>
      <c r="F309" s="81">
        <f t="shared" si="4"/>
        <v>5939318.2999999961</v>
      </c>
      <c r="G309" s="155" t="s">
        <v>703</v>
      </c>
    </row>
    <row r="310" spans="1:7" s="139" customFormat="1" ht="54.75" customHeight="1" x14ac:dyDescent="0.2">
      <c r="A310" s="156">
        <v>45499</v>
      </c>
      <c r="B310" s="154">
        <v>31777</v>
      </c>
      <c r="C310" s="72" t="s">
        <v>704</v>
      </c>
      <c r="D310" s="72">
        <v>0</v>
      </c>
      <c r="E310" s="72">
        <v>30186.99</v>
      </c>
      <c r="F310" s="81">
        <f t="shared" si="4"/>
        <v>5909131.3099999959</v>
      </c>
      <c r="G310" s="155" t="s">
        <v>705</v>
      </c>
    </row>
    <row r="311" spans="1:7" s="139" customFormat="1" ht="54.75" customHeight="1" x14ac:dyDescent="0.2">
      <c r="A311" s="156">
        <v>45499</v>
      </c>
      <c r="B311" s="154">
        <v>31778</v>
      </c>
      <c r="C311" s="72" t="s">
        <v>706</v>
      </c>
      <c r="D311" s="72">
        <v>0</v>
      </c>
      <c r="E311" s="72">
        <v>26665</v>
      </c>
      <c r="F311" s="81">
        <f t="shared" si="4"/>
        <v>5882466.3099999959</v>
      </c>
      <c r="G311" s="155" t="s">
        <v>707</v>
      </c>
    </row>
    <row r="312" spans="1:7" s="139" customFormat="1" ht="54.75" customHeight="1" x14ac:dyDescent="0.2">
      <c r="A312" s="156">
        <v>45499</v>
      </c>
      <c r="B312" s="154">
        <v>31779</v>
      </c>
      <c r="C312" s="72" t="s">
        <v>708</v>
      </c>
      <c r="D312" s="72">
        <v>0</v>
      </c>
      <c r="E312" s="72">
        <v>26992.44</v>
      </c>
      <c r="F312" s="81">
        <f t="shared" si="4"/>
        <v>5855473.8699999955</v>
      </c>
      <c r="G312" s="155" t="s">
        <v>709</v>
      </c>
    </row>
    <row r="313" spans="1:7" s="139" customFormat="1" ht="54.75" customHeight="1" x14ac:dyDescent="0.2">
      <c r="A313" s="156">
        <v>45499</v>
      </c>
      <c r="B313" s="154">
        <v>31780</v>
      </c>
      <c r="C313" s="72" t="s">
        <v>710</v>
      </c>
      <c r="D313" s="72">
        <v>0</v>
      </c>
      <c r="E313" s="72">
        <v>30001.38</v>
      </c>
      <c r="F313" s="81">
        <f t="shared" si="4"/>
        <v>5825472.4899999956</v>
      </c>
      <c r="G313" s="155" t="s">
        <v>711</v>
      </c>
    </row>
    <row r="314" spans="1:7" s="139" customFormat="1" ht="54.75" customHeight="1" x14ac:dyDescent="0.2">
      <c r="A314" s="156">
        <v>45499</v>
      </c>
      <c r="B314" s="154">
        <v>31781</v>
      </c>
      <c r="C314" s="72" t="s">
        <v>712</v>
      </c>
      <c r="D314" s="72">
        <v>0</v>
      </c>
      <c r="E314" s="72">
        <v>21036.05</v>
      </c>
      <c r="F314" s="81">
        <f t="shared" si="4"/>
        <v>5804436.4399999958</v>
      </c>
      <c r="G314" s="155" t="s">
        <v>713</v>
      </c>
    </row>
    <row r="315" spans="1:7" s="139" customFormat="1" ht="34.5" customHeight="1" x14ac:dyDescent="0.2">
      <c r="A315" s="156">
        <v>45499</v>
      </c>
      <c r="B315" s="154" t="s">
        <v>738</v>
      </c>
      <c r="C315" s="72" t="s">
        <v>739</v>
      </c>
      <c r="D315" s="72">
        <v>135</v>
      </c>
      <c r="E315" s="72">
        <v>0</v>
      </c>
      <c r="F315" s="81">
        <f t="shared" si="4"/>
        <v>5804571.4399999958</v>
      </c>
      <c r="G315" s="155" t="s">
        <v>740</v>
      </c>
    </row>
    <row r="316" spans="1:7" s="139" customFormat="1" ht="34.5" customHeight="1" x14ac:dyDescent="0.2">
      <c r="A316" s="156">
        <v>45499</v>
      </c>
      <c r="B316" s="154" t="s">
        <v>741</v>
      </c>
      <c r="C316" s="72" t="s">
        <v>742</v>
      </c>
      <c r="D316" s="72">
        <v>500</v>
      </c>
      <c r="E316" s="72">
        <v>0</v>
      </c>
      <c r="F316" s="81">
        <f t="shared" si="4"/>
        <v>5805071.4399999958</v>
      </c>
      <c r="G316" s="155" t="s">
        <v>743</v>
      </c>
    </row>
    <row r="317" spans="1:7" s="139" customFormat="1" ht="34.5" customHeight="1" x14ac:dyDescent="0.2">
      <c r="A317" s="156">
        <v>45499</v>
      </c>
      <c r="B317" s="154" t="s">
        <v>744</v>
      </c>
      <c r="C317" s="72" t="s">
        <v>745</v>
      </c>
      <c r="D317" s="72">
        <v>2000</v>
      </c>
      <c r="E317" s="72">
        <v>0</v>
      </c>
      <c r="F317" s="81">
        <f t="shared" si="4"/>
        <v>5807071.4399999958</v>
      </c>
      <c r="G317" s="155" t="s">
        <v>746</v>
      </c>
    </row>
    <row r="318" spans="1:7" s="139" customFormat="1" ht="34.5" customHeight="1" x14ac:dyDescent="0.2">
      <c r="A318" s="156">
        <v>45499</v>
      </c>
      <c r="B318" s="154" t="s">
        <v>747</v>
      </c>
      <c r="C318" s="72" t="s">
        <v>748</v>
      </c>
      <c r="D318" s="72">
        <v>2800</v>
      </c>
      <c r="E318" s="72">
        <v>0</v>
      </c>
      <c r="F318" s="81">
        <f t="shared" si="4"/>
        <v>5809871.4399999958</v>
      </c>
      <c r="G318" s="155" t="s">
        <v>749</v>
      </c>
    </row>
    <row r="319" spans="1:7" s="139" customFormat="1" ht="34.5" customHeight="1" x14ac:dyDescent="0.2">
      <c r="A319" s="156">
        <v>45499</v>
      </c>
      <c r="B319" s="154" t="s">
        <v>750</v>
      </c>
      <c r="C319" s="72" t="s">
        <v>732</v>
      </c>
      <c r="D319" s="72">
        <v>3000</v>
      </c>
      <c r="E319" s="72">
        <v>0</v>
      </c>
      <c r="F319" s="81">
        <f t="shared" si="4"/>
        <v>5812871.4399999958</v>
      </c>
      <c r="G319" s="155" t="s">
        <v>733</v>
      </c>
    </row>
    <row r="320" spans="1:7" s="139" customFormat="1" ht="34.5" customHeight="1" x14ac:dyDescent="0.2">
      <c r="A320" s="156">
        <v>45499</v>
      </c>
      <c r="B320" s="154" t="s">
        <v>751</v>
      </c>
      <c r="C320" s="72" t="s">
        <v>752</v>
      </c>
      <c r="D320" s="72">
        <v>3750</v>
      </c>
      <c r="E320" s="72">
        <v>0</v>
      </c>
      <c r="F320" s="81">
        <f t="shared" si="4"/>
        <v>5816621.4399999958</v>
      </c>
      <c r="G320" s="155" t="s">
        <v>753</v>
      </c>
    </row>
    <row r="321" spans="1:7" s="139" customFormat="1" ht="34.5" customHeight="1" x14ac:dyDescent="0.2">
      <c r="A321" s="156">
        <v>45499</v>
      </c>
      <c r="B321" s="154" t="s">
        <v>725</v>
      </c>
      <c r="C321" s="72" t="s">
        <v>726</v>
      </c>
      <c r="D321" s="72">
        <v>6700</v>
      </c>
      <c r="E321" s="72">
        <v>0</v>
      </c>
      <c r="F321" s="81">
        <f t="shared" si="4"/>
        <v>5823321.4399999958</v>
      </c>
      <c r="G321" s="155" t="s">
        <v>727</v>
      </c>
    </row>
    <row r="322" spans="1:7" s="139" customFormat="1" ht="34.5" customHeight="1" x14ac:dyDescent="0.2">
      <c r="A322" s="156">
        <v>45499</v>
      </c>
      <c r="B322" s="154" t="s">
        <v>754</v>
      </c>
      <c r="C322" s="72" t="s">
        <v>755</v>
      </c>
      <c r="D322" s="72">
        <v>16000</v>
      </c>
      <c r="E322" s="72">
        <v>0</v>
      </c>
      <c r="F322" s="81">
        <f t="shared" si="4"/>
        <v>5839321.4399999958</v>
      </c>
      <c r="G322" s="155" t="s">
        <v>756</v>
      </c>
    </row>
    <row r="323" spans="1:7" s="139" customFormat="1" ht="34.5" customHeight="1" x14ac:dyDescent="0.2">
      <c r="A323" s="156">
        <v>45499</v>
      </c>
      <c r="B323" s="154" t="s">
        <v>757</v>
      </c>
      <c r="C323" s="72" t="s">
        <v>735</v>
      </c>
      <c r="D323" s="72">
        <v>29700</v>
      </c>
      <c r="E323" s="72">
        <v>0</v>
      </c>
      <c r="F323" s="81">
        <f t="shared" si="4"/>
        <v>5869021.4399999958</v>
      </c>
      <c r="G323" s="155" t="s">
        <v>736</v>
      </c>
    </row>
    <row r="324" spans="1:7" s="139" customFormat="1" ht="34.5" customHeight="1" x14ac:dyDescent="0.2">
      <c r="A324" s="156">
        <v>45499</v>
      </c>
      <c r="B324" s="154" t="s">
        <v>758</v>
      </c>
      <c r="C324" s="72" t="s">
        <v>759</v>
      </c>
      <c r="D324" s="72">
        <v>8800</v>
      </c>
      <c r="E324" s="72">
        <v>0</v>
      </c>
      <c r="F324" s="81">
        <f t="shared" si="4"/>
        <v>5877821.4399999958</v>
      </c>
      <c r="G324" s="155" t="s">
        <v>760</v>
      </c>
    </row>
    <row r="325" spans="1:7" s="139" customFormat="1" ht="34.5" customHeight="1" x14ac:dyDescent="0.2">
      <c r="A325" s="156">
        <v>45499</v>
      </c>
      <c r="B325" s="154" t="s">
        <v>761</v>
      </c>
      <c r="C325" s="155" t="s">
        <v>762</v>
      </c>
      <c r="D325" s="72">
        <v>2500</v>
      </c>
      <c r="E325" s="72">
        <v>0</v>
      </c>
      <c r="F325" s="81">
        <f t="shared" si="4"/>
        <v>5880321.4399999958</v>
      </c>
      <c r="G325" s="155" t="s">
        <v>763</v>
      </c>
    </row>
    <row r="326" spans="1:7" s="139" customFormat="1" ht="34.5" customHeight="1" x14ac:dyDescent="0.2">
      <c r="A326" s="156">
        <v>45502</v>
      </c>
      <c r="B326" s="154">
        <v>31782</v>
      </c>
      <c r="C326" s="72" t="s">
        <v>714</v>
      </c>
      <c r="D326" s="72">
        <v>0</v>
      </c>
      <c r="E326" s="72">
        <v>18672.62</v>
      </c>
      <c r="F326" s="81">
        <f t="shared" si="4"/>
        <v>5861648.8199999956</v>
      </c>
      <c r="G326" s="155" t="s">
        <v>715</v>
      </c>
    </row>
    <row r="327" spans="1:7" s="139" customFormat="1" ht="34.5" customHeight="1" x14ac:dyDescent="0.2">
      <c r="A327" s="156">
        <v>45502</v>
      </c>
      <c r="B327" s="72" t="s">
        <v>764</v>
      </c>
      <c r="C327" s="72" t="s">
        <v>539</v>
      </c>
      <c r="D327" s="72">
        <v>1450</v>
      </c>
      <c r="E327" s="72">
        <v>0</v>
      </c>
      <c r="F327" s="81">
        <f t="shared" si="4"/>
        <v>5863098.8199999956</v>
      </c>
      <c r="G327" s="72" t="s">
        <v>539</v>
      </c>
    </row>
    <row r="328" spans="1:7" s="139" customFormat="1" ht="34.5" customHeight="1" x14ac:dyDescent="0.2">
      <c r="A328" s="156">
        <v>45502</v>
      </c>
      <c r="B328" s="154" t="s">
        <v>765</v>
      </c>
      <c r="C328" s="72" t="s">
        <v>766</v>
      </c>
      <c r="D328" s="72">
        <v>2500</v>
      </c>
      <c r="E328" s="72">
        <v>0</v>
      </c>
      <c r="F328" s="81">
        <f t="shared" si="4"/>
        <v>5865598.8199999956</v>
      </c>
      <c r="G328" s="155" t="s">
        <v>767</v>
      </c>
    </row>
    <row r="329" spans="1:7" s="139" customFormat="1" ht="34.5" customHeight="1" x14ac:dyDescent="0.2">
      <c r="A329" s="156">
        <v>45502</v>
      </c>
      <c r="B329" s="154" t="s">
        <v>768</v>
      </c>
      <c r="C329" s="72" t="s">
        <v>735</v>
      </c>
      <c r="D329" s="72">
        <v>400</v>
      </c>
      <c r="E329" s="72">
        <v>0</v>
      </c>
      <c r="F329" s="81">
        <f t="shared" si="4"/>
        <v>5865998.8199999956</v>
      </c>
      <c r="G329" s="155" t="s">
        <v>736</v>
      </c>
    </row>
    <row r="330" spans="1:7" s="139" customFormat="1" ht="34.5" customHeight="1" x14ac:dyDescent="0.2">
      <c r="A330" s="156">
        <v>45502</v>
      </c>
      <c r="B330" s="154" t="s">
        <v>725</v>
      </c>
      <c r="C330" s="72" t="s">
        <v>726</v>
      </c>
      <c r="D330" s="72">
        <v>500</v>
      </c>
      <c r="E330" s="72">
        <v>0</v>
      </c>
      <c r="F330" s="81">
        <f t="shared" si="4"/>
        <v>5866498.8199999956</v>
      </c>
      <c r="G330" s="155" t="s">
        <v>727</v>
      </c>
    </row>
    <row r="331" spans="1:7" s="139" customFormat="1" ht="34.5" customHeight="1" x14ac:dyDescent="0.2">
      <c r="A331" s="156">
        <v>45502</v>
      </c>
      <c r="B331" s="154" t="s">
        <v>769</v>
      </c>
      <c r="C331" s="72" t="s">
        <v>770</v>
      </c>
      <c r="D331" s="72">
        <v>1000</v>
      </c>
      <c r="E331" s="72">
        <v>0</v>
      </c>
      <c r="F331" s="81">
        <f t="shared" si="4"/>
        <v>5867498.8199999956</v>
      </c>
      <c r="G331" s="155" t="s">
        <v>771</v>
      </c>
    </row>
    <row r="332" spans="1:7" s="139" customFormat="1" ht="34.5" customHeight="1" x14ac:dyDescent="0.2">
      <c r="A332" s="156">
        <v>45502</v>
      </c>
      <c r="B332" s="154" t="s">
        <v>772</v>
      </c>
      <c r="C332" s="72" t="s">
        <v>742</v>
      </c>
      <c r="D332" s="72">
        <v>1000</v>
      </c>
      <c r="E332" s="72">
        <v>0</v>
      </c>
      <c r="F332" s="81">
        <f t="shared" si="4"/>
        <v>5868498.8199999956</v>
      </c>
      <c r="G332" s="155" t="s">
        <v>773</v>
      </c>
    </row>
    <row r="333" spans="1:7" s="139" customFormat="1" ht="34.5" customHeight="1" x14ac:dyDescent="0.2">
      <c r="A333" s="156">
        <v>45502</v>
      </c>
      <c r="B333" s="154" t="s">
        <v>774</v>
      </c>
      <c r="C333" s="72" t="s">
        <v>732</v>
      </c>
      <c r="D333" s="72">
        <v>4000</v>
      </c>
      <c r="E333" s="72">
        <v>0</v>
      </c>
      <c r="F333" s="81">
        <f t="shared" si="4"/>
        <v>5872498.8199999956</v>
      </c>
      <c r="G333" s="155" t="s">
        <v>733</v>
      </c>
    </row>
    <row r="334" spans="1:7" s="139" customFormat="1" ht="34.5" customHeight="1" x14ac:dyDescent="0.2">
      <c r="A334" s="156">
        <v>45502</v>
      </c>
      <c r="B334" s="154" t="s">
        <v>775</v>
      </c>
      <c r="C334" s="72" t="s">
        <v>732</v>
      </c>
      <c r="D334" s="72">
        <v>6300</v>
      </c>
      <c r="E334" s="72">
        <v>0</v>
      </c>
      <c r="F334" s="81">
        <f t="shared" si="4"/>
        <v>5878798.8199999956</v>
      </c>
      <c r="G334" s="155" t="s">
        <v>733</v>
      </c>
    </row>
    <row r="335" spans="1:7" s="139" customFormat="1" ht="34.5" customHeight="1" x14ac:dyDescent="0.2">
      <c r="A335" s="156">
        <v>45502</v>
      </c>
      <c r="B335" s="154" t="s">
        <v>776</v>
      </c>
      <c r="C335" s="72" t="s">
        <v>726</v>
      </c>
      <c r="D335" s="72">
        <v>6500</v>
      </c>
      <c r="E335" s="72">
        <v>0</v>
      </c>
      <c r="F335" s="81">
        <f t="shared" si="4"/>
        <v>5885298.8199999956</v>
      </c>
      <c r="G335" s="155" t="s">
        <v>727</v>
      </c>
    </row>
    <row r="336" spans="1:7" s="139" customFormat="1" ht="34.5" customHeight="1" x14ac:dyDescent="0.2">
      <c r="A336" s="156">
        <v>45502</v>
      </c>
      <c r="B336" s="154" t="s">
        <v>777</v>
      </c>
      <c r="C336" s="72" t="s">
        <v>726</v>
      </c>
      <c r="D336" s="72">
        <v>13500</v>
      </c>
      <c r="E336" s="72">
        <v>0</v>
      </c>
      <c r="F336" s="81">
        <f t="shared" ref="F336:F357" si="5">F335+D336-E336</f>
        <v>5898798.8199999956</v>
      </c>
      <c r="G336" s="155" t="s">
        <v>727</v>
      </c>
    </row>
    <row r="337" spans="1:7" s="139" customFormat="1" ht="34.5" customHeight="1" x14ac:dyDescent="0.2">
      <c r="A337" s="156">
        <v>45502</v>
      </c>
      <c r="B337" s="154" t="s">
        <v>778</v>
      </c>
      <c r="C337" s="72" t="s">
        <v>735</v>
      </c>
      <c r="D337" s="72">
        <v>23500</v>
      </c>
      <c r="E337" s="72">
        <v>0</v>
      </c>
      <c r="F337" s="81">
        <f t="shared" si="5"/>
        <v>5922298.8199999956</v>
      </c>
      <c r="G337" s="155" t="s">
        <v>736</v>
      </c>
    </row>
    <row r="338" spans="1:7" s="139" customFormat="1" ht="34.5" customHeight="1" x14ac:dyDescent="0.2">
      <c r="A338" s="156">
        <v>45502</v>
      </c>
      <c r="B338" s="154" t="s">
        <v>779</v>
      </c>
      <c r="C338" s="72" t="s">
        <v>735</v>
      </c>
      <c r="D338" s="72">
        <v>40400</v>
      </c>
      <c r="E338" s="72">
        <v>0</v>
      </c>
      <c r="F338" s="81">
        <f t="shared" si="5"/>
        <v>5962698.8199999956</v>
      </c>
      <c r="G338" s="155" t="s">
        <v>736</v>
      </c>
    </row>
    <row r="339" spans="1:7" s="139" customFormat="1" ht="34.5" customHeight="1" x14ac:dyDescent="0.2">
      <c r="A339" s="156">
        <v>45503</v>
      </c>
      <c r="B339" s="154" t="s">
        <v>780</v>
      </c>
      <c r="C339" s="72" t="s">
        <v>781</v>
      </c>
      <c r="D339" s="72">
        <v>500</v>
      </c>
      <c r="E339" s="72">
        <v>0</v>
      </c>
      <c r="F339" s="81">
        <f t="shared" si="5"/>
        <v>5963198.8199999956</v>
      </c>
      <c r="G339" s="155" t="s">
        <v>782</v>
      </c>
    </row>
    <row r="340" spans="1:7" s="139" customFormat="1" ht="34.5" customHeight="1" x14ac:dyDescent="0.2">
      <c r="A340" s="156">
        <v>45503</v>
      </c>
      <c r="B340" s="154" t="s">
        <v>783</v>
      </c>
      <c r="C340" s="72" t="s">
        <v>742</v>
      </c>
      <c r="D340" s="72">
        <v>500</v>
      </c>
      <c r="E340" s="72">
        <v>0</v>
      </c>
      <c r="F340" s="81">
        <f t="shared" si="5"/>
        <v>5963698.8199999956</v>
      </c>
      <c r="G340" s="155" t="s">
        <v>784</v>
      </c>
    </row>
    <row r="341" spans="1:7" s="139" customFormat="1" ht="34.5" customHeight="1" x14ac:dyDescent="0.2">
      <c r="A341" s="156">
        <v>45503</v>
      </c>
      <c r="B341" s="154" t="s">
        <v>785</v>
      </c>
      <c r="C341" s="72" t="s">
        <v>541</v>
      </c>
      <c r="D341" s="72">
        <v>600</v>
      </c>
      <c r="E341" s="72">
        <v>0</v>
      </c>
      <c r="F341" s="81">
        <f t="shared" si="5"/>
        <v>5964298.8199999956</v>
      </c>
      <c r="G341" s="72" t="s">
        <v>541</v>
      </c>
    </row>
    <row r="342" spans="1:7" s="139" customFormat="1" ht="34.5" customHeight="1" x14ac:dyDescent="0.2">
      <c r="A342" s="156">
        <v>45503</v>
      </c>
      <c r="B342" s="154" t="s">
        <v>786</v>
      </c>
      <c r="C342" s="72" t="s">
        <v>787</v>
      </c>
      <c r="D342" s="72">
        <v>1345</v>
      </c>
      <c r="E342" s="72">
        <v>0</v>
      </c>
      <c r="F342" s="81">
        <f t="shared" si="5"/>
        <v>5965643.8199999956</v>
      </c>
      <c r="G342" s="155" t="s">
        <v>788</v>
      </c>
    </row>
    <row r="343" spans="1:7" s="139" customFormat="1" ht="34.5" customHeight="1" x14ac:dyDescent="0.2">
      <c r="A343" s="156">
        <v>45503</v>
      </c>
      <c r="B343" s="154" t="s">
        <v>789</v>
      </c>
      <c r="C343" s="72" t="s">
        <v>732</v>
      </c>
      <c r="D343" s="72">
        <v>14500</v>
      </c>
      <c r="E343" s="72">
        <v>0</v>
      </c>
      <c r="F343" s="81">
        <f t="shared" si="5"/>
        <v>5980143.8199999956</v>
      </c>
      <c r="G343" s="155" t="s">
        <v>733</v>
      </c>
    </row>
    <row r="344" spans="1:7" s="139" customFormat="1" ht="34.5" customHeight="1" x14ac:dyDescent="0.2">
      <c r="A344" s="156">
        <v>45503</v>
      </c>
      <c r="B344" s="154" t="s">
        <v>725</v>
      </c>
      <c r="C344" s="72" t="s">
        <v>726</v>
      </c>
      <c r="D344" s="72">
        <v>22000</v>
      </c>
      <c r="E344" s="72">
        <v>0</v>
      </c>
      <c r="F344" s="81">
        <f t="shared" si="5"/>
        <v>6002143.8199999956</v>
      </c>
      <c r="G344" s="155" t="s">
        <v>727</v>
      </c>
    </row>
    <row r="345" spans="1:7" s="139" customFormat="1" ht="34.5" customHeight="1" x14ac:dyDescent="0.2">
      <c r="A345" s="156">
        <v>45503</v>
      </c>
      <c r="B345" s="154" t="s">
        <v>790</v>
      </c>
      <c r="C345" s="72" t="s">
        <v>791</v>
      </c>
      <c r="D345" s="72">
        <v>28000</v>
      </c>
      <c r="E345" s="72">
        <v>0</v>
      </c>
      <c r="F345" s="81">
        <f t="shared" si="5"/>
        <v>6030143.8199999956</v>
      </c>
      <c r="G345" s="155" t="s">
        <v>792</v>
      </c>
    </row>
    <row r="346" spans="1:7" s="139" customFormat="1" ht="34.5" customHeight="1" x14ac:dyDescent="0.2">
      <c r="A346" s="156">
        <v>45503</v>
      </c>
      <c r="B346" s="154" t="s">
        <v>793</v>
      </c>
      <c r="C346" s="72" t="s">
        <v>735</v>
      </c>
      <c r="D346" s="72">
        <v>41000</v>
      </c>
      <c r="E346" s="72">
        <v>0</v>
      </c>
      <c r="F346" s="81">
        <f t="shared" si="5"/>
        <v>6071143.8199999956</v>
      </c>
      <c r="G346" s="155" t="s">
        <v>736</v>
      </c>
    </row>
    <row r="347" spans="1:7" s="139" customFormat="1" ht="34.5" customHeight="1" x14ac:dyDescent="0.2">
      <c r="A347" s="156">
        <v>45504</v>
      </c>
      <c r="B347" s="154" t="s">
        <v>794</v>
      </c>
      <c r="C347" s="72" t="s">
        <v>735</v>
      </c>
      <c r="D347" s="72">
        <v>38200</v>
      </c>
      <c r="E347" s="72">
        <v>0</v>
      </c>
      <c r="F347" s="81">
        <f t="shared" si="5"/>
        <v>6109343.8199999956</v>
      </c>
      <c r="G347" s="155" t="s">
        <v>736</v>
      </c>
    </row>
    <row r="348" spans="1:7" s="139" customFormat="1" ht="34.5" customHeight="1" x14ac:dyDescent="0.2">
      <c r="A348" s="156">
        <v>45504</v>
      </c>
      <c r="B348" s="154" t="s">
        <v>795</v>
      </c>
      <c r="C348" s="72" t="s">
        <v>766</v>
      </c>
      <c r="D348" s="72">
        <v>625</v>
      </c>
      <c r="E348" s="72">
        <v>0</v>
      </c>
      <c r="F348" s="81">
        <f t="shared" si="5"/>
        <v>6109968.8199999956</v>
      </c>
      <c r="G348" s="155" t="s">
        <v>767</v>
      </c>
    </row>
    <row r="349" spans="1:7" s="139" customFormat="1" ht="34.5" customHeight="1" x14ac:dyDescent="0.2">
      <c r="A349" s="156">
        <v>45504</v>
      </c>
      <c r="B349" s="154" t="s">
        <v>725</v>
      </c>
      <c r="C349" s="72" t="s">
        <v>726</v>
      </c>
      <c r="D349" s="72">
        <v>9500</v>
      </c>
      <c r="E349" s="72">
        <v>0</v>
      </c>
      <c r="F349" s="81">
        <f t="shared" si="5"/>
        <v>6119468.8199999956</v>
      </c>
      <c r="G349" s="155" t="s">
        <v>727</v>
      </c>
    </row>
    <row r="350" spans="1:7" s="139" customFormat="1" ht="34.5" customHeight="1" x14ac:dyDescent="0.2">
      <c r="A350" s="156">
        <v>45504</v>
      </c>
      <c r="B350" s="154" t="s">
        <v>796</v>
      </c>
      <c r="C350" s="72" t="s">
        <v>732</v>
      </c>
      <c r="D350" s="72">
        <v>9700</v>
      </c>
      <c r="E350" s="72">
        <v>0</v>
      </c>
      <c r="F350" s="81">
        <f t="shared" si="5"/>
        <v>6129168.8199999956</v>
      </c>
      <c r="G350" s="155" t="s">
        <v>733</v>
      </c>
    </row>
    <row r="351" spans="1:7" s="139" customFormat="1" ht="34.5" customHeight="1" x14ac:dyDescent="0.2">
      <c r="A351" s="156">
        <v>45504</v>
      </c>
      <c r="B351" s="154" t="s">
        <v>797</v>
      </c>
      <c r="C351" s="72" t="s">
        <v>539</v>
      </c>
      <c r="D351" s="72">
        <v>515</v>
      </c>
      <c r="E351" s="72">
        <v>0</v>
      </c>
      <c r="F351" s="81">
        <f t="shared" si="5"/>
        <v>6129683.8199999956</v>
      </c>
      <c r="G351" s="72" t="s">
        <v>539</v>
      </c>
    </row>
    <row r="352" spans="1:7" s="139" customFormat="1" ht="34.5" customHeight="1" x14ac:dyDescent="0.2">
      <c r="A352" s="156">
        <v>45504</v>
      </c>
      <c r="B352" s="154" t="s">
        <v>798</v>
      </c>
      <c r="C352" s="72" t="s">
        <v>539</v>
      </c>
      <c r="D352" s="72">
        <v>570</v>
      </c>
      <c r="E352" s="72">
        <v>0</v>
      </c>
      <c r="F352" s="81">
        <f t="shared" si="5"/>
        <v>6130253.8199999956</v>
      </c>
      <c r="G352" s="72" t="s">
        <v>539</v>
      </c>
    </row>
    <row r="353" spans="1:8" s="139" customFormat="1" ht="61.5" customHeight="1" x14ac:dyDescent="0.2">
      <c r="A353" s="156">
        <v>45504</v>
      </c>
      <c r="B353" s="154">
        <v>31783</v>
      </c>
      <c r="C353" s="72" t="s">
        <v>799</v>
      </c>
      <c r="D353" s="72">
        <v>0</v>
      </c>
      <c r="E353" s="72">
        <v>21833.93</v>
      </c>
      <c r="F353" s="81">
        <f t="shared" si="5"/>
        <v>6108419.8899999959</v>
      </c>
      <c r="G353" s="155" t="s">
        <v>800</v>
      </c>
    </row>
    <row r="354" spans="1:8" s="139" customFormat="1" ht="66" customHeight="1" x14ac:dyDescent="0.2">
      <c r="A354" s="156">
        <v>45504</v>
      </c>
      <c r="B354" s="154">
        <v>31784</v>
      </c>
      <c r="C354" s="72" t="s">
        <v>801</v>
      </c>
      <c r="D354" s="72">
        <v>0</v>
      </c>
      <c r="E354" s="72">
        <v>104937.5</v>
      </c>
      <c r="F354" s="81">
        <f t="shared" si="5"/>
        <v>6003482.3899999959</v>
      </c>
      <c r="G354" s="155" t="s">
        <v>802</v>
      </c>
    </row>
    <row r="355" spans="1:8" s="139" customFormat="1" ht="36" customHeight="1" x14ac:dyDescent="0.2">
      <c r="A355" s="156">
        <v>45504</v>
      </c>
      <c r="B355" s="154">
        <v>31785</v>
      </c>
      <c r="C355" s="72" t="s">
        <v>548</v>
      </c>
      <c r="D355" s="72">
        <v>0</v>
      </c>
      <c r="E355" s="72">
        <v>114317.5</v>
      </c>
      <c r="F355" s="81">
        <f t="shared" si="5"/>
        <v>5889164.8899999959</v>
      </c>
      <c r="G355" s="155" t="s">
        <v>803</v>
      </c>
    </row>
    <row r="356" spans="1:8" s="139" customFormat="1" ht="45.75" customHeight="1" x14ac:dyDescent="0.2">
      <c r="A356" s="156">
        <v>45504</v>
      </c>
      <c r="B356" s="154">
        <v>31786</v>
      </c>
      <c r="C356" s="72" t="s">
        <v>804</v>
      </c>
      <c r="D356" s="72">
        <v>0</v>
      </c>
      <c r="E356" s="72">
        <v>27702.34</v>
      </c>
      <c r="F356" s="81">
        <f t="shared" si="5"/>
        <v>5861462.5499999961</v>
      </c>
      <c r="G356" s="155" t="s">
        <v>805</v>
      </c>
    </row>
    <row r="357" spans="1:8" s="139" customFormat="1" ht="34.5" customHeight="1" x14ac:dyDescent="0.2">
      <c r="A357" s="156">
        <v>45504</v>
      </c>
      <c r="B357" s="292" t="s">
        <v>806</v>
      </c>
      <c r="C357" s="72" t="s">
        <v>807</v>
      </c>
      <c r="D357" s="72">
        <v>0</v>
      </c>
      <c r="E357" s="192">
        <v>6551.33</v>
      </c>
      <c r="F357" s="81">
        <f t="shared" si="5"/>
        <v>5854911.219999996</v>
      </c>
      <c r="G357" s="155" t="s">
        <v>808</v>
      </c>
    </row>
    <row r="358" spans="1:8" ht="34.5" customHeight="1" thickBot="1" x14ac:dyDescent="0.3">
      <c r="C358" s="310" t="s">
        <v>447</v>
      </c>
      <c r="D358" s="311">
        <f>SUM(D16:D357)</f>
        <v>2017501.89</v>
      </c>
      <c r="E358" s="312">
        <f>SUM(E16:E357)</f>
        <v>4638711.7899999991</v>
      </c>
      <c r="F358" s="313">
        <f>F357</f>
        <v>5854911.219999996</v>
      </c>
      <c r="G358" s="314" t="s">
        <v>1066</v>
      </c>
    </row>
    <row r="359" spans="1:8" ht="34.5" customHeight="1" thickTop="1" x14ac:dyDescent="0.25"/>
    <row r="360" spans="1:8" ht="34.5" customHeight="1" x14ac:dyDescent="0.25">
      <c r="B360" s="705" t="s">
        <v>7</v>
      </c>
      <c r="C360" s="705"/>
      <c r="D360" s="705"/>
      <c r="E360" s="249"/>
      <c r="F360" s="705" t="s">
        <v>8</v>
      </c>
      <c r="G360" s="705"/>
      <c r="H360" s="705"/>
    </row>
    <row r="361" spans="1:8" ht="34.5" customHeight="1" x14ac:dyDescent="0.25">
      <c r="B361" s="30"/>
      <c r="C361" s="30"/>
      <c r="D361" s="51"/>
      <c r="E361" s="249"/>
      <c r="F361" s="160"/>
      <c r="G361" s="160"/>
      <c r="H361" s="60"/>
    </row>
    <row r="362" spans="1:8" ht="34.5" customHeight="1" x14ac:dyDescent="0.25">
      <c r="B362" s="30"/>
      <c r="C362" s="30"/>
      <c r="D362" s="52"/>
      <c r="E362" s="33"/>
      <c r="F362" s="33"/>
      <c r="G362" s="33"/>
      <c r="H362" s="138"/>
    </row>
    <row r="363" spans="1:8" ht="34.5" customHeight="1" thickBot="1" x14ac:dyDescent="0.3">
      <c r="B363" s="706" t="s">
        <v>331</v>
      </c>
      <c r="C363" s="706"/>
      <c r="D363" s="706"/>
      <c r="E363" s="12"/>
      <c r="F363" s="263"/>
      <c r="G363" s="706" t="s">
        <v>469</v>
      </c>
      <c r="H363" s="706"/>
    </row>
    <row r="364" spans="1:8" ht="34.5" customHeight="1" x14ac:dyDescent="0.25">
      <c r="B364" s="707" t="s">
        <v>332</v>
      </c>
      <c r="C364" s="707"/>
      <c r="D364" s="707"/>
      <c r="E364" s="33"/>
      <c r="F364" s="263"/>
      <c r="G364" s="707" t="s">
        <v>448</v>
      </c>
      <c r="H364" s="707"/>
    </row>
    <row r="365" spans="1:8" ht="34.5" customHeight="1" x14ac:dyDescent="0.25">
      <c r="B365" s="30"/>
      <c r="C365" s="30"/>
      <c r="D365" s="51"/>
      <c r="E365" s="33"/>
      <c r="F365" s="160"/>
      <c r="G365" s="160"/>
      <c r="H365" s="60"/>
    </row>
  </sheetData>
  <mergeCells count="19">
    <mergeCell ref="L72:M72"/>
    <mergeCell ref="L73:M73"/>
    <mergeCell ref="K65:L65"/>
    <mergeCell ref="A5:G5"/>
    <mergeCell ref="A6:G6"/>
    <mergeCell ref="A8:G8"/>
    <mergeCell ref="A9:G9"/>
    <mergeCell ref="A10:G10"/>
    <mergeCell ref="A11:G11"/>
    <mergeCell ref="A12:G12"/>
    <mergeCell ref="A7:G7"/>
    <mergeCell ref="L68:M68"/>
    <mergeCell ref="D15:E15"/>
    <mergeCell ref="B360:D360"/>
    <mergeCell ref="F360:H360"/>
    <mergeCell ref="B363:D363"/>
    <mergeCell ref="G363:H363"/>
    <mergeCell ref="B364:D364"/>
    <mergeCell ref="G364:H364"/>
  </mergeCells>
  <pageMargins left="0.25" right="0.25" top="0.75" bottom="0.75" header="0.3" footer="0.3"/>
  <pageSetup scale="54" fitToHeight="0" orientation="landscape" r:id="rId1"/>
  <ignoredErrors>
    <ignoredError sqref="B16:B357 C22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A7E05-8730-4DAD-8E98-BC7A41920B68}">
  <sheetPr>
    <tabColor rgb="FF007774"/>
    <pageSetUpPr fitToPage="1"/>
  </sheetPr>
  <dimension ref="A1:G628"/>
  <sheetViews>
    <sheetView topLeftCell="A612" zoomScale="66" zoomScaleNormal="66" workbookViewId="0">
      <selection activeCell="C621" sqref="C621"/>
    </sheetView>
  </sheetViews>
  <sheetFormatPr baseColWidth="10" defaultColWidth="11.42578125" defaultRowHeight="45.75" customHeight="1" x14ac:dyDescent="0.2"/>
  <cols>
    <col min="1" max="1" width="23.140625" style="275" customWidth="1"/>
    <col min="2" max="2" width="24" style="140" customWidth="1"/>
    <col min="3" max="3" width="55.7109375" style="139" customWidth="1"/>
    <col min="4" max="4" width="21.85546875" style="276" customWidth="1"/>
    <col min="5" max="5" width="21.85546875" style="128" customWidth="1"/>
    <col min="6" max="6" width="27.28515625" style="134" customWidth="1"/>
    <col min="7" max="7" width="79.85546875" style="139" customWidth="1"/>
    <col min="8" max="16384" width="11.42578125" style="139"/>
  </cols>
  <sheetData>
    <row r="1" spans="1:7" ht="25.5" customHeight="1" x14ac:dyDescent="0.2"/>
    <row r="2" spans="1:7" ht="25.5" customHeight="1" x14ac:dyDescent="0.2">
      <c r="A2" s="277"/>
      <c r="B2" s="278"/>
      <c r="C2" s="278"/>
      <c r="D2" s="214"/>
      <c r="E2" s="64"/>
      <c r="F2" s="133"/>
      <c r="G2" s="279"/>
    </row>
    <row r="3" spans="1:7" ht="25.5" customHeight="1" x14ac:dyDescent="0.2">
      <c r="A3" s="277"/>
      <c r="B3" s="126"/>
      <c r="C3" s="278"/>
      <c r="D3" s="214"/>
      <c r="E3" s="62"/>
      <c r="F3" s="133"/>
      <c r="G3" s="279"/>
    </row>
    <row r="4" spans="1:7" ht="25.5" customHeight="1" x14ac:dyDescent="0.2">
      <c r="A4" s="277"/>
      <c r="B4" s="126"/>
      <c r="C4" s="278"/>
      <c r="D4" s="214"/>
      <c r="E4" s="62"/>
      <c r="F4" s="133"/>
      <c r="G4" s="279"/>
    </row>
    <row r="5" spans="1:7" ht="25.5" customHeight="1" x14ac:dyDescent="0.2">
      <c r="A5" s="715" t="s">
        <v>9</v>
      </c>
      <c r="B5" s="715"/>
      <c r="C5" s="715"/>
      <c r="D5" s="715"/>
      <c r="E5" s="715"/>
      <c r="F5" s="715"/>
      <c r="G5" s="715"/>
    </row>
    <row r="6" spans="1:7" ht="25.5" customHeight="1" x14ac:dyDescent="0.2">
      <c r="A6" s="715" t="s">
        <v>10</v>
      </c>
      <c r="B6" s="715"/>
      <c r="C6" s="715"/>
      <c r="D6" s="715"/>
      <c r="E6" s="715"/>
      <c r="F6" s="715"/>
      <c r="G6" s="715"/>
    </row>
    <row r="7" spans="1:7" s="266" customFormat="1" ht="25.5" customHeight="1" x14ac:dyDescent="0.25">
      <c r="A7" s="714" t="s">
        <v>11</v>
      </c>
      <c r="B7" s="714"/>
      <c r="C7" s="714"/>
      <c r="D7" s="714"/>
      <c r="E7" s="714"/>
      <c r="F7" s="714"/>
      <c r="G7" s="714"/>
    </row>
    <row r="8" spans="1:7" s="266" customFormat="1" ht="25.5" customHeight="1" x14ac:dyDescent="0.25">
      <c r="A8" s="709" t="s">
        <v>12</v>
      </c>
      <c r="B8" s="709"/>
      <c r="C8" s="709"/>
      <c r="D8" s="709"/>
      <c r="E8" s="709"/>
      <c r="F8" s="709"/>
      <c r="G8" s="709"/>
    </row>
    <row r="9" spans="1:7" s="266" customFormat="1" ht="25.5" customHeight="1" x14ac:dyDescent="0.25">
      <c r="A9" s="709" t="s">
        <v>403</v>
      </c>
      <c r="B9" s="709"/>
      <c r="C9" s="709"/>
      <c r="D9" s="709"/>
      <c r="E9" s="709"/>
      <c r="F9" s="709"/>
      <c r="G9" s="709"/>
    </row>
    <row r="10" spans="1:7" s="266" customFormat="1" ht="25.5" customHeight="1" x14ac:dyDescent="0.25">
      <c r="A10" s="709" t="s">
        <v>444</v>
      </c>
      <c r="B10" s="709"/>
      <c r="C10" s="709"/>
      <c r="D10" s="709"/>
      <c r="E10" s="709"/>
      <c r="F10" s="709"/>
      <c r="G10" s="709"/>
    </row>
    <row r="11" spans="1:7" s="266" customFormat="1" ht="25.5" customHeight="1" x14ac:dyDescent="0.25">
      <c r="A11" s="711" t="s">
        <v>337</v>
      </c>
      <c r="B11" s="711"/>
      <c r="C11" s="711"/>
      <c r="D11" s="711"/>
      <c r="E11" s="711"/>
      <c r="F11" s="711"/>
      <c r="G11" s="711"/>
    </row>
    <row r="12" spans="1:7" s="266" customFormat="1" ht="25.5" customHeight="1" x14ac:dyDescent="0.25">
      <c r="A12" s="712" t="s">
        <v>476</v>
      </c>
      <c r="B12" s="712"/>
      <c r="C12" s="712"/>
      <c r="D12" s="712"/>
      <c r="E12" s="712"/>
      <c r="F12" s="712"/>
      <c r="G12" s="712"/>
    </row>
    <row r="13" spans="1:7" ht="45.75" customHeight="1" x14ac:dyDescent="0.2">
      <c r="A13" s="280"/>
      <c r="B13" s="281"/>
      <c r="C13" s="282"/>
    </row>
    <row r="14" spans="1:7" ht="45.75" customHeight="1" x14ac:dyDescent="0.25">
      <c r="A14" s="259" t="s">
        <v>0</v>
      </c>
      <c r="B14" s="259" t="s">
        <v>1</v>
      </c>
      <c r="C14" s="259" t="s">
        <v>2</v>
      </c>
      <c r="D14" s="285" t="s">
        <v>4</v>
      </c>
      <c r="E14" s="54" t="s">
        <v>5</v>
      </c>
      <c r="F14" s="260" t="s">
        <v>6</v>
      </c>
      <c r="G14" s="259" t="s">
        <v>3</v>
      </c>
    </row>
    <row r="15" spans="1:7" s="58" customFormat="1" ht="59.25" customHeight="1" x14ac:dyDescent="0.2">
      <c r="A15" s="156">
        <v>45476</v>
      </c>
      <c r="B15" s="154">
        <v>31653</v>
      </c>
      <c r="C15" s="155" t="s">
        <v>548</v>
      </c>
      <c r="D15" s="227" t="s">
        <v>716</v>
      </c>
      <c r="E15" s="192">
        <v>35000</v>
      </c>
      <c r="F15" s="72">
        <v>32906.5</v>
      </c>
      <c r="G15" s="155" t="s">
        <v>549</v>
      </c>
    </row>
    <row r="16" spans="1:7" s="58" customFormat="1" ht="59.25" customHeight="1" x14ac:dyDescent="0.2">
      <c r="A16" s="156">
        <v>45476</v>
      </c>
      <c r="B16" s="154">
        <v>31653</v>
      </c>
      <c r="C16" s="155" t="s">
        <v>548</v>
      </c>
      <c r="D16" s="227" t="s">
        <v>717</v>
      </c>
      <c r="E16" s="72">
        <v>-25</v>
      </c>
      <c r="F16" s="72">
        <v>0</v>
      </c>
      <c r="G16" s="155" t="s">
        <v>549</v>
      </c>
    </row>
    <row r="17" spans="1:7" s="58" customFormat="1" ht="59.25" customHeight="1" x14ac:dyDescent="0.2">
      <c r="A17" s="156">
        <v>45476</v>
      </c>
      <c r="B17" s="154">
        <v>31653</v>
      </c>
      <c r="C17" s="155" t="s">
        <v>548</v>
      </c>
      <c r="D17" s="227" t="s">
        <v>718</v>
      </c>
      <c r="E17" s="72">
        <v>-1064</v>
      </c>
      <c r="F17" s="72">
        <v>0</v>
      </c>
      <c r="G17" s="155" t="s">
        <v>549</v>
      </c>
    </row>
    <row r="18" spans="1:7" s="58" customFormat="1" ht="59.25" customHeight="1" x14ac:dyDescent="0.2">
      <c r="A18" s="156">
        <v>45476</v>
      </c>
      <c r="B18" s="154">
        <v>31653</v>
      </c>
      <c r="C18" s="155" t="s">
        <v>548</v>
      </c>
      <c r="D18" s="227" t="s">
        <v>719</v>
      </c>
      <c r="E18" s="72">
        <v>-1004.5</v>
      </c>
      <c r="F18" s="72">
        <v>0</v>
      </c>
      <c r="G18" s="155" t="s">
        <v>549</v>
      </c>
    </row>
    <row r="19" spans="1:7" s="58" customFormat="1" ht="59.25" customHeight="1" x14ac:dyDescent="0.2">
      <c r="A19" s="156">
        <v>45476</v>
      </c>
      <c r="B19" s="154">
        <v>31654</v>
      </c>
      <c r="C19" s="155" t="s">
        <v>550</v>
      </c>
      <c r="D19" s="227" t="s">
        <v>716</v>
      </c>
      <c r="E19" s="262">
        <v>35000</v>
      </c>
      <c r="F19" s="72">
        <v>32906.5</v>
      </c>
      <c r="G19" s="155" t="s">
        <v>549</v>
      </c>
    </row>
    <row r="20" spans="1:7" s="58" customFormat="1" ht="59.25" customHeight="1" x14ac:dyDescent="0.2">
      <c r="A20" s="156">
        <v>45476</v>
      </c>
      <c r="B20" s="154">
        <v>31654</v>
      </c>
      <c r="C20" s="155" t="s">
        <v>550</v>
      </c>
      <c r="D20" s="227" t="s">
        <v>717</v>
      </c>
      <c r="E20" s="72">
        <v>-25</v>
      </c>
      <c r="F20" s="72"/>
      <c r="G20" s="155" t="s">
        <v>549</v>
      </c>
    </row>
    <row r="21" spans="1:7" s="58" customFormat="1" ht="59.25" customHeight="1" x14ac:dyDescent="0.2">
      <c r="A21" s="156">
        <v>45476</v>
      </c>
      <c r="B21" s="154">
        <v>31654</v>
      </c>
      <c r="C21" s="155" t="s">
        <v>550</v>
      </c>
      <c r="D21" s="227" t="s">
        <v>718</v>
      </c>
      <c r="E21" s="72">
        <v>-1064</v>
      </c>
      <c r="F21" s="72"/>
      <c r="G21" s="155" t="s">
        <v>549</v>
      </c>
    </row>
    <row r="22" spans="1:7" s="58" customFormat="1" ht="59.25" customHeight="1" x14ac:dyDescent="0.2">
      <c r="A22" s="156">
        <v>45476</v>
      </c>
      <c r="B22" s="154">
        <v>31654</v>
      </c>
      <c r="C22" s="155" t="s">
        <v>550</v>
      </c>
      <c r="D22" s="227" t="s">
        <v>719</v>
      </c>
      <c r="E22" s="72">
        <v>-1004.5</v>
      </c>
      <c r="F22" s="72"/>
      <c r="G22" s="155" t="s">
        <v>549</v>
      </c>
    </row>
    <row r="23" spans="1:7" s="58" customFormat="1" ht="59.25" customHeight="1" x14ac:dyDescent="0.2">
      <c r="A23" s="156">
        <v>45476</v>
      </c>
      <c r="B23" s="154">
        <v>31655</v>
      </c>
      <c r="C23" s="155" t="s">
        <v>551</v>
      </c>
      <c r="D23" s="227" t="s">
        <v>716</v>
      </c>
      <c r="E23" s="262">
        <v>35000</v>
      </c>
      <c r="F23" s="72">
        <v>32906.5</v>
      </c>
      <c r="G23" s="155" t="s">
        <v>549</v>
      </c>
    </row>
    <row r="24" spans="1:7" s="58" customFormat="1" ht="59.25" customHeight="1" x14ac:dyDescent="0.2">
      <c r="A24" s="156">
        <v>45476</v>
      </c>
      <c r="B24" s="154">
        <v>31655</v>
      </c>
      <c r="C24" s="155" t="s">
        <v>551</v>
      </c>
      <c r="D24" s="227" t="s">
        <v>717</v>
      </c>
      <c r="E24" s="72">
        <v>-25</v>
      </c>
      <c r="F24" s="72">
        <v>0</v>
      </c>
      <c r="G24" s="155" t="s">
        <v>549</v>
      </c>
    </row>
    <row r="25" spans="1:7" s="58" customFormat="1" ht="59.25" customHeight="1" x14ac:dyDescent="0.2">
      <c r="A25" s="156">
        <v>45476</v>
      </c>
      <c r="B25" s="154">
        <v>31655</v>
      </c>
      <c r="C25" s="155" t="s">
        <v>551</v>
      </c>
      <c r="D25" s="227" t="s">
        <v>718</v>
      </c>
      <c r="E25" s="72">
        <v>-1064</v>
      </c>
      <c r="F25" s="72">
        <v>0</v>
      </c>
      <c r="G25" s="155" t="s">
        <v>549</v>
      </c>
    </row>
    <row r="26" spans="1:7" s="58" customFormat="1" ht="59.25" customHeight="1" x14ac:dyDescent="0.2">
      <c r="A26" s="156">
        <v>45476</v>
      </c>
      <c r="B26" s="154">
        <v>31655</v>
      </c>
      <c r="C26" s="155" t="s">
        <v>551</v>
      </c>
      <c r="D26" s="227" t="s">
        <v>719</v>
      </c>
      <c r="E26" s="72">
        <v>-1004.5</v>
      </c>
      <c r="F26" s="72">
        <v>0</v>
      </c>
      <c r="G26" s="155" t="s">
        <v>549</v>
      </c>
    </row>
    <row r="27" spans="1:7" s="58" customFormat="1" ht="59.25" customHeight="1" x14ac:dyDescent="0.2">
      <c r="A27" s="156">
        <v>45476</v>
      </c>
      <c r="B27" s="154">
        <v>31656</v>
      </c>
      <c r="C27" s="155" t="s">
        <v>552</v>
      </c>
      <c r="D27" s="227" t="s">
        <v>716</v>
      </c>
      <c r="E27" s="262">
        <v>35000</v>
      </c>
      <c r="F27" s="72">
        <v>32906.5</v>
      </c>
      <c r="G27" s="155" t="s">
        <v>549</v>
      </c>
    </row>
    <row r="28" spans="1:7" s="58" customFormat="1" ht="59.25" customHeight="1" x14ac:dyDescent="0.2">
      <c r="A28" s="156">
        <v>45476</v>
      </c>
      <c r="B28" s="154">
        <v>31656</v>
      </c>
      <c r="C28" s="155" t="s">
        <v>552</v>
      </c>
      <c r="D28" s="227" t="s">
        <v>717</v>
      </c>
      <c r="E28" s="72">
        <v>-25</v>
      </c>
      <c r="F28" s="192"/>
      <c r="G28" s="155" t="s">
        <v>549</v>
      </c>
    </row>
    <row r="29" spans="1:7" s="58" customFormat="1" ht="59.25" customHeight="1" x14ac:dyDescent="0.2">
      <c r="A29" s="156">
        <v>45476</v>
      </c>
      <c r="B29" s="154">
        <v>31656</v>
      </c>
      <c r="C29" s="155" t="s">
        <v>552</v>
      </c>
      <c r="D29" s="227" t="s">
        <v>718</v>
      </c>
      <c r="E29" s="72">
        <v>-1064</v>
      </c>
      <c r="F29" s="72">
        <v>0</v>
      </c>
      <c r="G29" s="155" t="s">
        <v>549</v>
      </c>
    </row>
    <row r="30" spans="1:7" s="58" customFormat="1" ht="59.25" customHeight="1" x14ac:dyDescent="0.2">
      <c r="A30" s="156">
        <v>45476</v>
      </c>
      <c r="B30" s="154">
        <v>31656</v>
      </c>
      <c r="C30" s="155" t="s">
        <v>552</v>
      </c>
      <c r="D30" s="227" t="s">
        <v>719</v>
      </c>
      <c r="E30" s="72">
        <v>-1004.5</v>
      </c>
      <c r="F30" s="72">
        <v>0</v>
      </c>
      <c r="G30" s="155" t="s">
        <v>549</v>
      </c>
    </row>
    <row r="31" spans="1:7" s="58" customFormat="1" ht="45.75" customHeight="1" x14ac:dyDescent="0.2">
      <c r="A31" s="156">
        <v>45477</v>
      </c>
      <c r="B31" s="154">
        <v>31657</v>
      </c>
      <c r="C31" s="155" t="s">
        <v>553</v>
      </c>
      <c r="D31" s="227" t="s">
        <v>716</v>
      </c>
      <c r="E31" s="262">
        <v>25000</v>
      </c>
      <c r="F31" s="72">
        <v>23497.5</v>
      </c>
      <c r="G31" s="155" t="s">
        <v>554</v>
      </c>
    </row>
    <row r="32" spans="1:7" s="58" customFormat="1" ht="45.75" customHeight="1" x14ac:dyDescent="0.2">
      <c r="A32" s="156">
        <v>45477</v>
      </c>
      <c r="B32" s="154">
        <v>31657</v>
      </c>
      <c r="C32" s="155" t="s">
        <v>553</v>
      </c>
      <c r="D32" s="227" t="s">
        <v>717</v>
      </c>
      <c r="E32" s="72">
        <v>-25</v>
      </c>
      <c r="F32" s="192">
        <v>0</v>
      </c>
      <c r="G32" s="155" t="s">
        <v>554</v>
      </c>
    </row>
    <row r="33" spans="1:7" s="58" customFormat="1" ht="45.75" customHeight="1" x14ac:dyDescent="0.2">
      <c r="A33" s="156">
        <v>45477</v>
      </c>
      <c r="B33" s="154">
        <v>31657</v>
      </c>
      <c r="C33" s="155" t="s">
        <v>553</v>
      </c>
      <c r="D33" s="227" t="s">
        <v>718</v>
      </c>
      <c r="E33" s="72">
        <v>-760</v>
      </c>
      <c r="F33" s="192">
        <v>0</v>
      </c>
      <c r="G33" s="155" t="s">
        <v>554</v>
      </c>
    </row>
    <row r="34" spans="1:7" s="58" customFormat="1" ht="45.75" customHeight="1" x14ac:dyDescent="0.2">
      <c r="A34" s="156">
        <v>45477</v>
      </c>
      <c r="B34" s="154">
        <v>31657</v>
      </c>
      <c r="C34" s="155" t="s">
        <v>553</v>
      </c>
      <c r="D34" s="227" t="s">
        <v>719</v>
      </c>
      <c r="E34" s="72">
        <v>-717.5</v>
      </c>
      <c r="F34" s="192">
        <v>0</v>
      </c>
      <c r="G34" s="155" t="s">
        <v>554</v>
      </c>
    </row>
    <row r="35" spans="1:7" s="58" customFormat="1" ht="45.75" customHeight="1" x14ac:dyDescent="0.2">
      <c r="A35" s="156">
        <v>45477</v>
      </c>
      <c r="B35" s="154">
        <v>31658</v>
      </c>
      <c r="C35" s="155" t="s">
        <v>555</v>
      </c>
      <c r="D35" s="227" t="s">
        <v>716</v>
      </c>
      <c r="E35" s="192">
        <v>11000</v>
      </c>
      <c r="F35" s="72">
        <v>10324.9</v>
      </c>
      <c r="G35" s="155" t="s">
        <v>554</v>
      </c>
    </row>
    <row r="36" spans="1:7" s="58" customFormat="1" ht="45.75" customHeight="1" x14ac:dyDescent="0.2">
      <c r="A36" s="156">
        <v>45477</v>
      </c>
      <c r="B36" s="154">
        <v>31658</v>
      </c>
      <c r="C36" s="155" t="s">
        <v>555</v>
      </c>
      <c r="D36" s="227" t="s">
        <v>717</v>
      </c>
      <c r="E36" s="72">
        <v>-25</v>
      </c>
      <c r="F36" s="192">
        <v>0</v>
      </c>
      <c r="G36" s="155" t="s">
        <v>554</v>
      </c>
    </row>
    <row r="37" spans="1:7" s="58" customFormat="1" ht="45.75" customHeight="1" x14ac:dyDescent="0.2">
      <c r="A37" s="156">
        <v>45477</v>
      </c>
      <c r="B37" s="154">
        <v>31658</v>
      </c>
      <c r="C37" s="155" t="s">
        <v>555</v>
      </c>
      <c r="D37" s="227" t="s">
        <v>718</v>
      </c>
      <c r="E37" s="72">
        <v>-334.4</v>
      </c>
      <c r="F37" s="192">
        <v>0</v>
      </c>
      <c r="G37" s="155" t="s">
        <v>554</v>
      </c>
    </row>
    <row r="38" spans="1:7" s="58" customFormat="1" ht="45.75" customHeight="1" x14ac:dyDescent="0.2">
      <c r="A38" s="156">
        <v>45477</v>
      </c>
      <c r="B38" s="154">
        <v>31658</v>
      </c>
      <c r="C38" s="155" t="s">
        <v>555</v>
      </c>
      <c r="D38" s="227" t="s">
        <v>719</v>
      </c>
      <c r="E38" s="72">
        <v>-315.7</v>
      </c>
      <c r="F38" s="192">
        <v>0</v>
      </c>
      <c r="G38" s="155" t="s">
        <v>554</v>
      </c>
    </row>
    <row r="39" spans="1:7" s="58" customFormat="1" ht="45.75" customHeight="1" x14ac:dyDescent="0.2">
      <c r="A39" s="156">
        <v>45477</v>
      </c>
      <c r="B39" s="154">
        <v>31659</v>
      </c>
      <c r="C39" s="155" t="s">
        <v>556</v>
      </c>
      <c r="D39" s="227" t="s">
        <v>716</v>
      </c>
      <c r="E39" s="262">
        <v>28350</v>
      </c>
      <c r="F39" s="72">
        <v>26649.51</v>
      </c>
      <c r="G39" s="155" t="s">
        <v>554</v>
      </c>
    </row>
    <row r="40" spans="1:7" s="58" customFormat="1" ht="45.75" customHeight="1" x14ac:dyDescent="0.2">
      <c r="A40" s="156">
        <v>45477</v>
      </c>
      <c r="B40" s="154">
        <v>31659</v>
      </c>
      <c r="C40" s="155" t="s">
        <v>556</v>
      </c>
      <c r="D40" s="227" t="s">
        <v>717</v>
      </c>
      <c r="E40" s="72">
        <v>-25</v>
      </c>
      <c r="F40" s="192">
        <v>0</v>
      </c>
      <c r="G40" s="155" t="s">
        <v>554</v>
      </c>
    </row>
    <row r="41" spans="1:7" s="58" customFormat="1" ht="45.75" customHeight="1" x14ac:dyDescent="0.2">
      <c r="A41" s="156">
        <v>45477</v>
      </c>
      <c r="B41" s="154">
        <v>31659</v>
      </c>
      <c r="C41" s="155" t="s">
        <v>556</v>
      </c>
      <c r="D41" s="227" t="s">
        <v>718</v>
      </c>
      <c r="E41" s="72">
        <v>-861.84</v>
      </c>
      <c r="F41" s="192">
        <v>0</v>
      </c>
      <c r="G41" s="155" t="s">
        <v>554</v>
      </c>
    </row>
    <row r="42" spans="1:7" s="58" customFormat="1" ht="45.75" customHeight="1" x14ac:dyDescent="0.2">
      <c r="A42" s="156">
        <v>45477</v>
      </c>
      <c r="B42" s="154">
        <v>31659</v>
      </c>
      <c r="C42" s="155" t="s">
        <v>556</v>
      </c>
      <c r="D42" s="227" t="s">
        <v>719</v>
      </c>
      <c r="E42" s="72">
        <v>-813.65</v>
      </c>
      <c r="F42" s="192">
        <v>0</v>
      </c>
      <c r="G42" s="155" t="s">
        <v>554</v>
      </c>
    </row>
    <row r="43" spans="1:7" s="58" customFormat="1" ht="45.75" customHeight="1" x14ac:dyDescent="0.2">
      <c r="A43" s="156">
        <v>45477</v>
      </c>
      <c r="B43" s="154">
        <v>31660</v>
      </c>
      <c r="C43" s="155" t="s">
        <v>557</v>
      </c>
      <c r="D43" s="227" t="s">
        <v>716</v>
      </c>
      <c r="E43" s="72">
        <v>20000</v>
      </c>
      <c r="F43" s="72">
        <v>18793</v>
      </c>
      <c r="G43" s="155" t="s">
        <v>554</v>
      </c>
    </row>
    <row r="44" spans="1:7" s="58" customFormat="1" ht="45.75" customHeight="1" x14ac:dyDescent="0.2">
      <c r="A44" s="156">
        <v>45477</v>
      </c>
      <c r="B44" s="154">
        <v>31660</v>
      </c>
      <c r="C44" s="155" t="s">
        <v>557</v>
      </c>
      <c r="D44" s="227" t="s">
        <v>717</v>
      </c>
      <c r="E44" s="72">
        <v>-25</v>
      </c>
      <c r="F44" s="72">
        <v>0</v>
      </c>
      <c r="G44" s="155" t="s">
        <v>554</v>
      </c>
    </row>
    <row r="45" spans="1:7" s="58" customFormat="1" ht="45.75" customHeight="1" x14ac:dyDescent="0.2">
      <c r="A45" s="156">
        <v>45477</v>
      </c>
      <c r="B45" s="154">
        <v>31660</v>
      </c>
      <c r="C45" s="155" t="s">
        <v>557</v>
      </c>
      <c r="D45" s="227" t="s">
        <v>718</v>
      </c>
      <c r="E45" s="72">
        <v>-608</v>
      </c>
      <c r="F45" s="72">
        <v>0</v>
      </c>
      <c r="G45" s="155" t="s">
        <v>554</v>
      </c>
    </row>
    <row r="46" spans="1:7" s="58" customFormat="1" ht="45.75" customHeight="1" x14ac:dyDescent="0.2">
      <c r="A46" s="156">
        <v>45477</v>
      </c>
      <c r="B46" s="154">
        <v>31660</v>
      </c>
      <c r="C46" s="155" t="s">
        <v>557</v>
      </c>
      <c r="D46" s="227" t="s">
        <v>719</v>
      </c>
      <c r="E46" s="72">
        <v>-574</v>
      </c>
      <c r="F46" s="72">
        <v>0</v>
      </c>
      <c r="G46" s="155" t="s">
        <v>554</v>
      </c>
    </row>
    <row r="47" spans="1:7" s="58" customFormat="1" ht="45.75" customHeight="1" x14ac:dyDescent="0.2">
      <c r="A47" s="156">
        <v>45477</v>
      </c>
      <c r="B47" s="154">
        <v>31661</v>
      </c>
      <c r="C47" s="155" t="s">
        <v>558</v>
      </c>
      <c r="D47" s="227" t="s">
        <v>716</v>
      </c>
      <c r="E47" s="262">
        <v>35000</v>
      </c>
      <c r="F47" s="72">
        <v>32506.5</v>
      </c>
      <c r="G47" s="155" t="s">
        <v>554</v>
      </c>
    </row>
    <row r="48" spans="1:7" s="58" customFormat="1" ht="45.75" customHeight="1" x14ac:dyDescent="0.2">
      <c r="A48" s="156">
        <v>45477</v>
      </c>
      <c r="B48" s="154">
        <v>31661</v>
      </c>
      <c r="C48" s="155" t="s">
        <v>558</v>
      </c>
      <c r="D48" s="227" t="s">
        <v>717</v>
      </c>
      <c r="E48" s="72">
        <v>-25</v>
      </c>
      <c r="F48" s="72">
        <v>0</v>
      </c>
      <c r="G48" s="155" t="s">
        <v>554</v>
      </c>
    </row>
    <row r="49" spans="1:7" s="58" customFormat="1" ht="45.75" customHeight="1" x14ac:dyDescent="0.2">
      <c r="A49" s="156">
        <v>45477</v>
      </c>
      <c r="B49" s="154">
        <v>31661</v>
      </c>
      <c r="C49" s="155" t="s">
        <v>558</v>
      </c>
      <c r="D49" s="227" t="s">
        <v>718</v>
      </c>
      <c r="E49" s="72">
        <v>-1064</v>
      </c>
      <c r="F49" s="72">
        <v>0</v>
      </c>
      <c r="G49" s="155" t="s">
        <v>554</v>
      </c>
    </row>
    <row r="50" spans="1:7" s="58" customFormat="1" ht="45.75" customHeight="1" x14ac:dyDescent="0.2">
      <c r="A50" s="156">
        <v>45477</v>
      </c>
      <c r="B50" s="154">
        <v>31661</v>
      </c>
      <c r="C50" s="155" t="s">
        <v>558</v>
      </c>
      <c r="D50" s="227" t="s">
        <v>719</v>
      </c>
      <c r="E50" s="72">
        <v>-1004.5</v>
      </c>
      <c r="F50" s="72">
        <v>0</v>
      </c>
      <c r="G50" s="155" t="s">
        <v>554</v>
      </c>
    </row>
    <row r="51" spans="1:7" s="58" customFormat="1" ht="45.75" customHeight="1" x14ac:dyDescent="0.2">
      <c r="A51" s="156">
        <v>45477</v>
      </c>
      <c r="B51" s="154">
        <v>31661</v>
      </c>
      <c r="C51" s="155" t="s">
        <v>558</v>
      </c>
      <c r="D51" s="227" t="s">
        <v>720</v>
      </c>
      <c r="E51" s="72">
        <v>-400</v>
      </c>
      <c r="F51" s="72">
        <v>0</v>
      </c>
      <c r="G51" s="155" t="s">
        <v>554</v>
      </c>
    </row>
    <row r="52" spans="1:7" s="58" customFormat="1" ht="45.75" customHeight="1" x14ac:dyDescent="0.2">
      <c r="A52" s="156">
        <v>45477</v>
      </c>
      <c r="B52" s="154">
        <v>31662</v>
      </c>
      <c r="C52" s="155" t="s">
        <v>559</v>
      </c>
      <c r="D52" s="227" t="s">
        <v>716</v>
      </c>
      <c r="E52" s="192">
        <v>11000</v>
      </c>
      <c r="F52" s="72">
        <v>10324.9</v>
      </c>
      <c r="G52" s="155" t="s">
        <v>554</v>
      </c>
    </row>
    <row r="53" spans="1:7" s="58" customFormat="1" ht="45.75" customHeight="1" x14ac:dyDescent="0.2">
      <c r="A53" s="156">
        <v>45477</v>
      </c>
      <c r="B53" s="154">
        <v>31662</v>
      </c>
      <c r="C53" s="155" t="s">
        <v>559</v>
      </c>
      <c r="D53" s="227" t="s">
        <v>717</v>
      </c>
      <c r="E53" s="72">
        <v>-25</v>
      </c>
      <c r="F53" s="192">
        <v>0</v>
      </c>
      <c r="G53" s="155" t="s">
        <v>554</v>
      </c>
    </row>
    <row r="54" spans="1:7" s="58" customFormat="1" ht="45.75" customHeight="1" x14ac:dyDescent="0.2">
      <c r="A54" s="156">
        <v>45477</v>
      </c>
      <c r="B54" s="154">
        <v>31662</v>
      </c>
      <c r="C54" s="155" t="s">
        <v>559</v>
      </c>
      <c r="D54" s="227" t="s">
        <v>718</v>
      </c>
      <c r="E54" s="72">
        <v>-334.4</v>
      </c>
      <c r="F54" s="192">
        <v>0</v>
      </c>
      <c r="G54" s="155" t="s">
        <v>554</v>
      </c>
    </row>
    <row r="55" spans="1:7" s="58" customFormat="1" ht="45.75" customHeight="1" x14ac:dyDescent="0.2">
      <c r="A55" s="156">
        <v>45477</v>
      </c>
      <c r="B55" s="154">
        <v>31662</v>
      </c>
      <c r="C55" s="155" t="s">
        <v>559</v>
      </c>
      <c r="D55" s="227" t="s">
        <v>719</v>
      </c>
      <c r="E55" s="72">
        <v>-315.7</v>
      </c>
      <c r="F55" s="192">
        <v>0</v>
      </c>
      <c r="G55" s="155" t="s">
        <v>554</v>
      </c>
    </row>
    <row r="56" spans="1:7" s="58" customFormat="1" ht="45.75" customHeight="1" x14ac:dyDescent="0.2">
      <c r="A56" s="156">
        <v>45477</v>
      </c>
      <c r="B56" s="154">
        <v>31663</v>
      </c>
      <c r="C56" s="155" t="s">
        <v>560</v>
      </c>
      <c r="D56" s="227" t="s">
        <v>716</v>
      </c>
      <c r="E56" s="192">
        <v>22050</v>
      </c>
      <c r="F56" s="72">
        <v>20721.84</v>
      </c>
      <c r="G56" s="155" t="s">
        <v>554</v>
      </c>
    </row>
    <row r="57" spans="1:7" s="58" customFormat="1" ht="45.75" customHeight="1" x14ac:dyDescent="0.2">
      <c r="A57" s="156">
        <v>45477</v>
      </c>
      <c r="B57" s="154">
        <v>31663</v>
      </c>
      <c r="C57" s="155" t="s">
        <v>560</v>
      </c>
      <c r="D57" s="227" t="s">
        <v>717</v>
      </c>
      <c r="E57" s="72">
        <v>-25</v>
      </c>
      <c r="F57" s="192"/>
      <c r="G57" s="155" t="s">
        <v>554</v>
      </c>
    </row>
    <row r="58" spans="1:7" s="58" customFormat="1" ht="45.75" customHeight="1" x14ac:dyDescent="0.2">
      <c r="A58" s="156">
        <v>45477</v>
      </c>
      <c r="B58" s="154">
        <v>31663</v>
      </c>
      <c r="C58" s="155" t="s">
        <v>560</v>
      </c>
      <c r="D58" s="227" t="s">
        <v>718</v>
      </c>
      <c r="E58" s="72">
        <v>-670.32</v>
      </c>
      <c r="F58" s="192"/>
      <c r="G58" s="155" t="s">
        <v>554</v>
      </c>
    </row>
    <row r="59" spans="1:7" s="58" customFormat="1" ht="45.75" customHeight="1" x14ac:dyDescent="0.2">
      <c r="A59" s="156">
        <v>45477</v>
      </c>
      <c r="B59" s="154">
        <v>31663</v>
      </c>
      <c r="C59" s="155" t="s">
        <v>560</v>
      </c>
      <c r="D59" s="227" t="s">
        <v>719</v>
      </c>
      <c r="E59" s="72">
        <v>-632.84</v>
      </c>
      <c r="F59" s="192"/>
      <c r="G59" s="155" t="s">
        <v>554</v>
      </c>
    </row>
    <row r="60" spans="1:7" s="58" customFormat="1" ht="45.75" customHeight="1" x14ac:dyDescent="0.2">
      <c r="A60" s="156">
        <v>45477</v>
      </c>
      <c r="B60" s="154">
        <v>31664</v>
      </c>
      <c r="C60" s="155" t="s">
        <v>561</v>
      </c>
      <c r="D60" s="227" t="s">
        <v>716</v>
      </c>
      <c r="E60" s="262">
        <v>40000</v>
      </c>
      <c r="F60" s="72">
        <v>36768.35</v>
      </c>
      <c r="G60" s="155" t="s">
        <v>554</v>
      </c>
    </row>
    <row r="61" spans="1:7" s="58" customFormat="1" ht="45.75" customHeight="1" x14ac:dyDescent="0.2">
      <c r="A61" s="156">
        <v>45477</v>
      </c>
      <c r="B61" s="154">
        <v>31664</v>
      </c>
      <c r="C61" s="155" t="s">
        <v>561</v>
      </c>
      <c r="D61" s="227" t="s">
        <v>717</v>
      </c>
      <c r="E61" s="72">
        <v>-25</v>
      </c>
      <c r="F61" s="192">
        <v>0</v>
      </c>
      <c r="G61" s="155" t="s">
        <v>554</v>
      </c>
    </row>
    <row r="62" spans="1:7" s="58" customFormat="1" ht="45.75" customHeight="1" x14ac:dyDescent="0.2">
      <c r="A62" s="156">
        <v>45477</v>
      </c>
      <c r="B62" s="154">
        <v>31664</v>
      </c>
      <c r="C62" s="155" t="s">
        <v>561</v>
      </c>
      <c r="D62" s="227" t="s">
        <v>718</v>
      </c>
      <c r="E62" s="72">
        <v>-1216</v>
      </c>
      <c r="F62" s="192">
        <v>0</v>
      </c>
      <c r="G62" s="155" t="s">
        <v>554</v>
      </c>
    </row>
    <row r="63" spans="1:7" s="58" customFormat="1" ht="45.75" customHeight="1" x14ac:dyDescent="0.2">
      <c r="A63" s="156">
        <v>45477</v>
      </c>
      <c r="B63" s="154">
        <v>31664</v>
      </c>
      <c r="C63" s="155" t="s">
        <v>561</v>
      </c>
      <c r="D63" s="227" t="s">
        <v>719</v>
      </c>
      <c r="E63" s="72">
        <v>-1148</v>
      </c>
      <c r="F63" s="192">
        <v>0</v>
      </c>
      <c r="G63" s="155" t="s">
        <v>554</v>
      </c>
    </row>
    <row r="64" spans="1:7" s="58" customFormat="1" ht="45.75" customHeight="1" x14ac:dyDescent="0.2">
      <c r="A64" s="156">
        <v>45477</v>
      </c>
      <c r="B64" s="154">
        <v>31664</v>
      </c>
      <c r="C64" s="155" t="s">
        <v>561</v>
      </c>
      <c r="D64" s="227" t="s">
        <v>720</v>
      </c>
      <c r="E64" s="72">
        <v>-400</v>
      </c>
      <c r="F64" s="192">
        <v>0</v>
      </c>
      <c r="G64" s="155" t="s">
        <v>554</v>
      </c>
    </row>
    <row r="65" spans="1:7" s="58" customFormat="1" ht="45.75" customHeight="1" x14ac:dyDescent="0.2">
      <c r="A65" s="156">
        <v>45477</v>
      </c>
      <c r="B65" s="154">
        <v>31664</v>
      </c>
      <c r="C65" s="155" t="s">
        <v>561</v>
      </c>
      <c r="D65" s="227" t="s">
        <v>721</v>
      </c>
      <c r="E65" s="72">
        <v>-442.65</v>
      </c>
      <c r="F65" s="192">
        <v>0</v>
      </c>
      <c r="G65" s="155" t="s">
        <v>554</v>
      </c>
    </row>
    <row r="66" spans="1:7" s="58" customFormat="1" ht="45.75" customHeight="1" x14ac:dyDescent="0.2">
      <c r="A66" s="156">
        <v>45477</v>
      </c>
      <c r="B66" s="154">
        <v>31665</v>
      </c>
      <c r="C66" s="155" t="s">
        <v>562</v>
      </c>
      <c r="D66" s="227" t="s">
        <v>716</v>
      </c>
      <c r="E66" s="192">
        <v>15000</v>
      </c>
      <c r="F66" s="72">
        <v>14088.5</v>
      </c>
      <c r="G66" s="155" t="s">
        <v>554</v>
      </c>
    </row>
    <row r="67" spans="1:7" s="58" customFormat="1" ht="45.75" customHeight="1" x14ac:dyDescent="0.2">
      <c r="A67" s="156">
        <v>45477</v>
      </c>
      <c r="B67" s="154">
        <v>31665</v>
      </c>
      <c r="C67" s="155" t="s">
        <v>562</v>
      </c>
      <c r="D67" s="227" t="s">
        <v>717</v>
      </c>
      <c r="E67" s="72">
        <v>-25</v>
      </c>
      <c r="F67" s="192">
        <v>0</v>
      </c>
      <c r="G67" s="155" t="s">
        <v>554</v>
      </c>
    </row>
    <row r="68" spans="1:7" s="58" customFormat="1" ht="45.75" customHeight="1" x14ac:dyDescent="0.2">
      <c r="A68" s="156">
        <v>45477</v>
      </c>
      <c r="B68" s="154">
        <v>31665</v>
      </c>
      <c r="C68" s="155" t="s">
        <v>562</v>
      </c>
      <c r="D68" s="227" t="s">
        <v>718</v>
      </c>
      <c r="E68" s="72">
        <v>-456</v>
      </c>
      <c r="F68" s="192">
        <v>0</v>
      </c>
      <c r="G68" s="155" t="s">
        <v>554</v>
      </c>
    </row>
    <row r="69" spans="1:7" s="58" customFormat="1" ht="45.75" customHeight="1" x14ac:dyDescent="0.2">
      <c r="A69" s="156">
        <v>45477</v>
      </c>
      <c r="B69" s="154">
        <v>31665</v>
      </c>
      <c r="C69" s="155" t="s">
        <v>562</v>
      </c>
      <c r="D69" s="227" t="s">
        <v>719</v>
      </c>
      <c r="E69" s="72">
        <v>-430.5</v>
      </c>
      <c r="F69" s="192">
        <v>0</v>
      </c>
      <c r="G69" s="155" t="s">
        <v>554</v>
      </c>
    </row>
    <row r="70" spans="1:7" s="58" customFormat="1" ht="45.75" customHeight="1" x14ac:dyDescent="0.2">
      <c r="A70" s="156">
        <v>45477</v>
      </c>
      <c r="B70" s="154">
        <v>31666</v>
      </c>
      <c r="C70" s="155" t="s">
        <v>563</v>
      </c>
      <c r="D70" s="227" t="s">
        <v>716</v>
      </c>
      <c r="E70" s="72">
        <v>15000</v>
      </c>
      <c r="F70" s="72">
        <v>14088.5</v>
      </c>
      <c r="G70" s="155" t="s">
        <v>554</v>
      </c>
    </row>
    <row r="71" spans="1:7" s="58" customFormat="1" ht="45.75" customHeight="1" x14ac:dyDescent="0.2">
      <c r="A71" s="156">
        <v>45477</v>
      </c>
      <c r="B71" s="154">
        <v>31666</v>
      </c>
      <c r="C71" s="155" t="s">
        <v>563</v>
      </c>
      <c r="D71" s="227" t="s">
        <v>717</v>
      </c>
      <c r="E71" s="72">
        <v>-25</v>
      </c>
      <c r="F71" s="192">
        <v>0</v>
      </c>
      <c r="G71" s="155" t="s">
        <v>554</v>
      </c>
    </row>
    <row r="72" spans="1:7" s="58" customFormat="1" ht="45.75" customHeight="1" x14ac:dyDescent="0.2">
      <c r="A72" s="156">
        <v>45477</v>
      </c>
      <c r="B72" s="154">
        <v>31666</v>
      </c>
      <c r="C72" s="155" t="s">
        <v>563</v>
      </c>
      <c r="D72" s="227" t="s">
        <v>718</v>
      </c>
      <c r="E72" s="72">
        <v>-456</v>
      </c>
      <c r="F72" s="192">
        <v>0</v>
      </c>
      <c r="G72" s="155" t="s">
        <v>554</v>
      </c>
    </row>
    <row r="73" spans="1:7" s="58" customFormat="1" ht="45.75" customHeight="1" x14ac:dyDescent="0.2">
      <c r="A73" s="156">
        <v>45477</v>
      </c>
      <c r="B73" s="154">
        <v>31666</v>
      </c>
      <c r="C73" s="155" t="s">
        <v>563</v>
      </c>
      <c r="D73" s="227" t="s">
        <v>719</v>
      </c>
      <c r="E73" s="72">
        <v>-430.5</v>
      </c>
      <c r="F73" s="192">
        <v>0</v>
      </c>
      <c r="G73" s="155" t="s">
        <v>554</v>
      </c>
    </row>
    <row r="74" spans="1:7" s="58" customFormat="1" ht="45.75" customHeight="1" x14ac:dyDescent="0.2">
      <c r="A74" s="156">
        <v>45477</v>
      </c>
      <c r="B74" s="154">
        <v>31667</v>
      </c>
      <c r="C74" s="155" t="s">
        <v>564</v>
      </c>
      <c r="D74" s="227" t="s">
        <v>716</v>
      </c>
      <c r="E74" s="192">
        <v>15000</v>
      </c>
      <c r="F74" s="72">
        <v>14088.5</v>
      </c>
      <c r="G74" s="155" t="s">
        <v>554</v>
      </c>
    </row>
    <row r="75" spans="1:7" s="58" customFormat="1" ht="45.75" customHeight="1" x14ac:dyDescent="0.2">
      <c r="A75" s="156">
        <v>45477</v>
      </c>
      <c r="B75" s="154">
        <v>31667</v>
      </c>
      <c r="C75" s="155" t="s">
        <v>564</v>
      </c>
      <c r="D75" s="227" t="s">
        <v>717</v>
      </c>
      <c r="E75" s="72">
        <v>-25</v>
      </c>
      <c r="F75" s="192">
        <v>0</v>
      </c>
      <c r="G75" s="155" t="s">
        <v>554</v>
      </c>
    </row>
    <row r="76" spans="1:7" s="58" customFormat="1" ht="45.75" customHeight="1" x14ac:dyDescent="0.2">
      <c r="A76" s="156">
        <v>45477</v>
      </c>
      <c r="B76" s="154">
        <v>31667</v>
      </c>
      <c r="C76" s="155" t="s">
        <v>564</v>
      </c>
      <c r="D76" s="227" t="s">
        <v>718</v>
      </c>
      <c r="E76" s="72">
        <v>-456</v>
      </c>
      <c r="F76" s="192">
        <v>0</v>
      </c>
      <c r="G76" s="155" t="s">
        <v>554</v>
      </c>
    </row>
    <row r="77" spans="1:7" s="58" customFormat="1" ht="39.75" customHeight="1" x14ac:dyDescent="0.2">
      <c r="A77" s="156">
        <v>45477</v>
      </c>
      <c r="B77" s="154">
        <v>31667</v>
      </c>
      <c r="C77" s="155" t="s">
        <v>564</v>
      </c>
      <c r="D77" s="227" t="s">
        <v>719</v>
      </c>
      <c r="E77" s="72">
        <v>-430.5</v>
      </c>
      <c r="F77" s="192">
        <v>0</v>
      </c>
      <c r="G77" s="155" t="s">
        <v>554</v>
      </c>
    </row>
    <row r="78" spans="1:7" s="58" customFormat="1" ht="45.75" customHeight="1" x14ac:dyDescent="0.2">
      <c r="A78" s="156">
        <v>45477</v>
      </c>
      <c r="B78" s="154">
        <v>31668</v>
      </c>
      <c r="C78" s="155" t="s">
        <v>565</v>
      </c>
      <c r="D78" s="227" t="s">
        <v>716</v>
      </c>
      <c r="E78" s="192">
        <v>30000</v>
      </c>
      <c r="F78" s="72">
        <v>28202</v>
      </c>
      <c r="G78" s="155" t="s">
        <v>554</v>
      </c>
    </row>
    <row r="79" spans="1:7" s="58" customFormat="1" ht="45.75" customHeight="1" x14ac:dyDescent="0.2">
      <c r="A79" s="156">
        <v>45477</v>
      </c>
      <c r="B79" s="154">
        <v>31668</v>
      </c>
      <c r="C79" s="155" t="s">
        <v>565</v>
      </c>
      <c r="D79" s="227" t="s">
        <v>717</v>
      </c>
      <c r="E79" s="72">
        <v>-25</v>
      </c>
      <c r="F79" s="192">
        <v>0</v>
      </c>
      <c r="G79" s="155" t="s">
        <v>554</v>
      </c>
    </row>
    <row r="80" spans="1:7" s="58" customFormat="1" ht="45.75" customHeight="1" x14ac:dyDescent="0.2">
      <c r="A80" s="156">
        <v>45477</v>
      </c>
      <c r="B80" s="154">
        <v>31668</v>
      </c>
      <c r="C80" s="155" t="s">
        <v>565</v>
      </c>
      <c r="D80" s="227" t="s">
        <v>718</v>
      </c>
      <c r="E80" s="72">
        <v>-912</v>
      </c>
      <c r="F80" s="192">
        <v>0</v>
      </c>
      <c r="G80" s="155" t="s">
        <v>554</v>
      </c>
    </row>
    <row r="81" spans="1:7" s="58" customFormat="1" ht="45.75" customHeight="1" x14ac:dyDescent="0.2">
      <c r="A81" s="156">
        <v>45477</v>
      </c>
      <c r="B81" s="154">
        <v>31668</v>
      </c>
      <c r="C81" s="155" t="s">
        <v>565</v>
      </c>
      <c r="D81" s="227" t="s">
        <v>719</v>
      </c>
      <c r="E81" s="72">
        <v>-861</v>
      </c>
      <c r="F81" s="192">
        <v>0</v>
      </c>
      <c r="G81" s="155" t="s">
        <v>554</v>
      </c>
    </row>
    <row r="82" spans="1:7" s="58" customFormat="1" ht="45.75" customHeight="1" x14ac:dyDescent="0.2">
      <c r="A82" s="156">
        <v>45477</v>
      </c>
      <c r="B82" s="154">
        <v>31669</v>
      </c>
      <c r="C82" s="155" t="s">
        <v>566</v>
      </c>
      <c r="D82" s="227" t="s">
        <v>716</v>
      </c>
      <c r="E82" s="192">
        <v>21000</v>
      </c>
      <c r="F82" s="72">
        <v>19733.900000000001</v>
      </c>
      <c r="G82" s="155" t="s">
        <v>554</v>
      </c>
    </row>
    <row r="83" spans="1:7" s="58" customFormat="1" ht="45.75" customHeight="1" x14ac:dyDescent="0.2">
      <c r="A83" s="156">
        <v>45477</v>
      </c>
      <c r="B83" s="154">
        <v>31669</v>
      </c>
      <c r="C83" s="155" t="s">
        <v>566</v>
      </c>
      <c r="D83" s="227" t="s">
        <v>717</v>
      </c>
      <c r="E83" s="72">
        <v>-25</v>
      </c>
      <c r="F83" s="192">
        <v>0</v>
      </c>
      <c r="G83" s="155" t="s">
        <v>554</v>
      </c>
    </row>
    <row r="84" spans="1:7" s="58" customFormat="1" ht="45.75" customHeight="1" x14ac:dyDescent="0.2">
      <c r="A84" s="156">
        <v>45477</v>
      </c>
      <c r="B84" s="154">
        <v>31669</v>
      </c>
      <c r="C84" s="155" t="s">
        <v>566</v>
      </c>
      <c r="D84" s="227" t="s">
        <v>718</v>
      </c>
      <c r="E84" s="72">
        <v>-638.4</v>
      </c>
      <c r="F84" s="192">
        <v>0</v>
      </c>
      <c r="G84" s="155" t="s">
        <v>554</v>
      </c>
    </row>
    <row r="85" spans="1:7" s="58" customFormat="1" ht="45.75" customHeight="1" x14ac:dyDescent="0.2">
      <c r="A85" s="156">
        <v>45477</v>
      </c>
      <c r="B85" s="154">
        <v>31669</v>
      </c>
      <c r="C85" s="155" t="s">
        <v>566</v>
      </c>
      <c r="D85" s="227" t="s">
        <v>719</v>
      </c>
      <c r="E85" s="72">
        <v>-602.70000000000005</v>
      </c>
      <c r="F85" s="192">
        <v>0</v>
      </c>
      <c r="G85" s="155" t="s">
        <v>554</v>
      </c>
    </row>
    <row r="86" spans="1:7" s="58" customFormat="1" ht="45.75" customHeight="1" x14ac:dyDescent="0.2">
      <c r="A86" s="156">
        <v>45477</v>
      </c>
      <c r="B86" s="154">
        <v>31670</v>
      </c>
      <c r="C86" s="155" t="s">
        <v>567</v>
      </c>
      <c r="D86" s="227" t="s">
        <v>716</v>
      </c>
      <c r="E86" s="192">
        <v>25000</v>
      </c>
      <c r="F86" s="72">
        <v>23497.5</v>
      </c>
      <c r="G86" s="155" t="s">
        <v>554</v>
      </c>
    </row>
    <row r="87" spans="1:7" s="58" customFormat="1" ht="45.75" customHeight="1" x14ac:dyDescent="0.2">
      <c r="A87" s="156">
        <v>45477</v>
      </c>
      <c r="B87" s="154">
        <v>31670</v>
      </c>
      <c r="C87" s="155" t="s">
        <v>567</v>
      </c>
      <c r="D87" s="227" t="s">
        <v>717</v>
      </c>
      <c r="E87" s="72">
        <v>-25</v>
      </c>
      <c r="F87" s="192">
        <v>0</v>
      </c>
      <c r="G87" s="155" t="s">
        <v>554</v>
      </c>
    </row>
    <row r="88" spans="1:7" s="58" customFormat="1" ht="45.75" customHeight="1" x14ac:dyDescent="0.2">
      <c r="A88" s="156">
        <v>45477</v>
      </c>
      <c r="B88" s="154">
        <v>31670</v>
      </c>
      <c r="C88" s="155" t="s">
        <v>567</v>
      </c>
      <c r="D88" s="227" t="s">
        <v>718</v>
      </c>
      <c r="E88" s="72">
        <v>-760</v>
      </c>
      <c r="F88" s="192">
        <v>0</v>
      </c>
      <c r="G88" s="155" t="s">
        <v>554</v>
      </c>
    </row>
    <row r="89" spans="1:7" s="58" customFormat="1" ht="45.75" customHeight="1" x14ac:dyDescent="0.2">
      <c r="A89" s="156">
        <v>45477</v>
      </c>
      <c r="B89" s="154">
        <v>31670</v>
      </c>
      <c r="C89" s="155" t="s">
        <v>567</v>
      </c>
      <c r="D89" s="227" t="s">
        <v>719</v>
      </c>
      <c r="E89" s="72">
        <v>-717.5</v>
      </c>
      <c r="F89" s="192">
        <v>0</v>
      </c>
      <c r="G89" s="155" t="s">
        <v>554</v>
      </c>
    </row>
    <row r="90" spans="1:7" s="58" customFormat="1" ht="45.75" customHeight="1" x14ac:dyDescent="0.2">
      <c r="A90" s="156">
        <v>45477</v>
      </c>
      <c r="B90" s="154">
        <v>31671</v>
      </c>
      <c r="C90" s="155" t="s">
        <v>568</v>
      </c>
      <c r="D90" s="227" t="s">
        <v>716</v>
      </c>
      <c r="E90" s="262">
        <v>60000</v>
      </c>
      <c r="F90" s="72">
        <v>52942.35</v>
      </c>
      <c r="G90" s="155" t="s">
        <v>554</v>
      </c>
    </row>
    <row r="91" spans="1:7" s="58" customFormat="1" ht="45.75" customHeight="1" x14ac:dyDescent="0.2">
      <c r="A91" s="156">
        <v>45477</v>
      </c>
      <c r="B91" s="154">
        <v>31671</v>
      </c>
      <c r="C91" s="155" t="s">
        <v>568</v>
      </c>
      <c r="D91" s="227" t="s">
        <v>717</v>
      </c>
      <c r="E91" s="72">
        <v>-25</v>
      </c>
      <c r="F91" s="72">
        <v>0</v>
      </c>
      <c r="G91" s="155" t="s">
        <v>554</v>
      </c>
    </row>
    <row r="92" spans="1:7" s="58" customFormat="1" ht="45.75" customHeight="1" x14ac:dyDescent="0.2">
      <c r="A92" s="156">
        <v>45477</v>
      </c>
      <c r="B92" s="154">
        <v>31671</v>
      </c>
      <c r="C92" s="155" t="s">
        <v>568</v>
      </c>
      <c r="D92" s="227" t="s">
        <v>718</v>
      </c>
      <c r="E92" s="72">
        <v>-1824</v>
      </c>
      <c r="F92" s="72">
        <v>0</v>
      </c>
      <c r="G92" s="155" t="s">
        <v>554</v>
      </c>
    </row>
    <row r="93" spans="1:7" s="58" customFormat="1" ht="45.75" customHeight="1" x14ac:dyDescent="0.2">
      <c r="A93" s="156">
        <v>45477</v>
      </c>
      <c r="B93" s="154">
        <v>31671</v>
      </c>
      <c r="C93" s="155" t="s">
        <v>568</v>
      </c>
      <c r="D93" s="227" t="s">
        <v>719</v>
      </c>
      <c r="E93" s="72">
        <v>-1722</v>
      </c>
      <c r="F93" s="72">
        <v>0</v>
      </c>
      <c r="G93" s="155" t="s">
        <v>554</v>
      </c>
    </row>
    <row r="94" spans="1:7" s="58" customFormat="1" ht="45.75" customHeight="1" x14ac:dyDescent="0.2">
      <c r="A94" s="156">
        <v>45477</v>
      </c>
      <c r="B94" s="154">
        <v>31671</v>
      </c>
      <c r="C94" s="155" t="s">
        <v>568</v>
      </c>
      <c r="D94" s="227" t="s">
        <v>721</v>
      </c>
      <c r="E94" s="72">
        <v>-3486.65</v>
      </c>
      <c r="F94" s="72">
        <v>0</v>
      </c>
      <c r="G94" s="155" t="s">
        <v>554</v>
      </c>
    </row>
    <row r="95" spans="1:7" s="58" customFormat="1" ht="45.75" customHeight="1" x14ac:dyDescent="0.2">
      <c r="A95" s="156">
        <v>45477</v>
      </c>
      <c r="B95" s="154">
        <v>31672</v>
      </c>
      <c r="C95" s="155" t="s">
        <v>569</v>
      </c>
      <c r="D95" s="227" t="s">
        <v>716</v>
      </c>
      <c r="E95" s="262">
        <v>25000</v>
      </c>
      <c r="F95" s="72">
        <v>23497.5</v>
      </c>
      <c r="G95" s="155" t="s">
        <v>554</v>
      </c>
    </row>
    <row r="96" spans="1:7" s="58" customFormat="1" ht="45.75" customHeight="1" x14ac:dyDescent="0.2">
      <c r="A96" s="156">
        <v>45477</v>
      </c>
      <c r="B96" s="154">
        <v>31672</v>
      </c>
      <c r="C96" s="155" t="s">
        <v>569</v>
      </c>
      <c r="D96" s="227" t="s">
        <v>717</v>
      </c>
      <c r="E96" s="262">
        <v>-25</v>
      </c>
      <c r="F96" s="192">
        <v>0</v>
      </c>
      <c r="G96" s="155" t="s">
        <v>554</v>
      </c>
    </row>
    <row r="97" spans="1:7" s="58" customFormat="1" ht="45.75" customHeight="1" x14ac:dyDescent="0.2">
      <c r="A97" s="156">
        <v>45477</v>
      </c>
      <c r="B97" s="154">
        <v>31672</v>
      </c>
      <c r="C97" s="155" t="s">
        <v>569</v>
      </c>
      <c r="D97" s="227" t="s">
        <v>718</v>
      </c>
      <c r="E97" s="262">
        <v>-760</v>
      </c>
      <c r="F97" s="192">
        <v>0</v>
      </c>
      <c r="G97" s="155" t="s">
        <v>554</v>
      </c>
    </row>
    <row r="98" spans="1:7" s="58" customFormat="1" ht="45.75" customHeight="1" x14ac:dyDescent="0.2">
      <c r="A98" s="156">
        <v>45477</v>
      </c>
      <c r="B98" s="154">
        <v>31672</v>
      </c>
      <c r="C98" s="155" t="s">
        <v>569</v>
      </c>
      <c r="D98" s="227" t="s">
        <v>719</v>
      </c>
      <c r="E98" s="262">
        <v>-717.5</v>
      </c>
      <c r="F98" s="192">
        <v>0</v>
      </c>
      <c r="G98" s="155" t="s">
        <v>554</v>
      </c>
    </row>
    <row r="99" spans="1:7" s="58" customFormat="1" ht="45.75" customHeight="1" x14ac:dyDescent="0.2">
      <c r="A99" s="156">
        <v>45477</v>
      </c>
      <c r="B99" s="154">
        <v>31673</v>
      </c>
      <c r="C99" s="155" t="s">
        <v>570</v>
      </c>
      <c r="D99" s="227" t="s">
        <v>716</v>
      </c>
      <c r="E99" s="262">
        <v>45000</v>
      </c>
      <c r="F99" s="72">
        <v>41167.17</v>
      </c>
      <c r="G99" s="155" t="s">
        <v>554</v>
      </c>
    </row>
    <row r="100" spans="1:7" s="58" customFormat="1" ht="45.75" customHeight="1" x14ac:dyDescent="0.2">
      <c r="A100" s="156">
        <v>45477</v>
      </c>
      <c r="B100" s="154">
        <v>31673</v>
      </c>
      <c r="C100" s="155" t="s">
        <v>570</v>
      </c>
      <c r="D100" s="227" t="s">
        <v>717</v>
      </c>
      <c r="E100" s="72">
        <v>-25</v>
      </c>
      <c r="F100" s="192">
        <v>0</v>
      </c>
      <c r="G100" s="155" t="s">
        <v>554</v>
      </c>
    </row>
    <row r="101" spans="1:7" s="58" customFormat="1" ht="45.75" customHeight="1" x14ac:dyDescent="0.2">
      <c r="A101" s="156">
        <v>45477</v>
      </c>
      <c r="B101" s="154">
        <v>31673</v>
      </c>
      <c r="C101" s="155" t="s">
        <v>570</v>
      </c>
      <c r="D101" s="227" t="s">
        <v>718</v>
      </c>
      <c r="E101" s="72">
        <v>-1368</v>
      </c>
      <c r="F101" s="192">
        <v>0</v>
      </c>
      <c r="G101" s="155" t="s">
        <v>554</v>
      </c>
    </row>
    <row r="102" spans="1:7" s="58" customFormat="1" ht="45.75" customHeight="1" x14ac:dyDescent="0.2">
      <c r="A102" s="156">
        <v>45477</v>
      </c>
      <c r="B102" s="154">
        <v>31673</v>
      </c>
      <c r="C102" s="155" t="s">
        <v>570</v>
      </c>
      <c r="D102" s="227" t="s">
        <v>719</v>
      </c>
      <c r="E102" s="72">
        <v>-1291.5</v>
      </c>
      <c r="F102" s="192">
        <v>0</v>
      </c>
      <c r="G102" s="155" t="s">
        <v>554</v>
      </c>
    </row>
    <row r="103" spans="1:7" s="58" customFormat="1" ht="45.75" customHeight="1" x14ac:dyDescent="0.2">
      <c r="A103" s="156">
        <v>45477</v>
      </c>
      <c r="B103" s="154">
        <v>31673</v>
      </c>
      <c r="C103" s="155" t="s">
        <v>570</v>
      </c>
      <c r="D103" s="227" t="s">
        <v>721</v>
      </c>
      <c r="E103" s="72">
        <v>-1148.33</v>
      </c>
      <c r="F103" s="192">
        <v>0</v>
      </c>
      <c r="G103" s="155" t="s">
        <v>554</v>
      </c>
    </row>
    <row r="104" spans="1:7" s="58" customFormat="1" ht="45.75" customHeight="1" x14ac:dyDescent="0.2">
      <c r="A104" s="156">
        <v>45477</v>
      </c>
      <c r="B104" s="154">
        <v>31674</v>
      </c>
      <c r="C104" s="155" t="s">
        <v>571</v>
      </c>
      <c r="D104" s="227" t="s">
        <v>716</v>
      </c>
      <c r="E104" s="262">
        <v>65000</v>
      </c>
      <c r="F104" s="72">
        <v>56705.95</v>
      </c>
      <c r="G104" s="155" t="s">
        <v>554</v>
      </c>
    </row>
    <row r="105" spans="1:7" s="58" customFormat="1" ht="45.75" customHeight="1" x14ac:dyDescent="0.2">
      <c r="A105" s="156">
        <v>45477</v>
      </c>
      <c r="B105" s="154">
        <v>31674</v>
      </c>
      <c r="C105" s="155" t="s">
        <v>571</v>
      </c>
      <c r="D105" s="227" t="s">
        <v>721</v>
      </c>
      <c r="E105" s="72">
        <v>-4427.55</v>
      </c>
      <c r="F105" s="192">
        <v>0</v>
      </c>
      <c r="G105" s="155" t="s">
        <v>554</v>
      </c>
    </row>
    <row r="106" spans="1:7" s="58" customFormat="1" ht="45.75" customHeight="1" x14ac:dyDescent="0.2">
      <c r="A106" s="156">
        <v>45477</v>
      </c>
      <c r="B106" s="154">
        <v>31674</v>
      </c>
      <c r="C106" s="155" t="s">
        <v>571</v>
      </c>
      <c r="D106" s="227" t="s">
        <v>717</v>
      </c>
      <c r="E106" s="72">
        <v>-25</v>
      </c>
      <c r="F106" s="192">
        <v>0</v>
      </c>
      <c r="G106" s="155" t="s">
        <v>554</v>
      </c>
    </row>
    <row r="107" spans="1:7" s="58" customFormat="1" ht="45.75" customHeight="1" x14ac:dyDescent="0.2">
      <c r="A107" s="156">
        <v>45477</v>
      </c>
      <c r="B107" s="154">
        <v>31674</v>
      </c>
      <c r="C107" s="155" t="s">
        <v>571</v>
      </c>
      <c r="D107" s="227" t="s">
        <v>718</v>
      </c>
      <c r="E107" s="72">
        <v>-1976</v>
      </c>
      <c r="F107" s="192">
        <v>0</v>
      </c>
      <c r="G107" s="155" t="s">
        <v>554</v>
      </c>
    </row>
    <row r="108" spans="1:7" s="58" customFormat="1" ht="45.75" customHeight="1" x14ac:dyDescent="0.2">
      <c r="A108" s="156">
        <v>45477</v>
      </c>
      <c r="B108" s="154">
        <v>31674</v>
      </c>
      <c r="C108" s="155" t="s">
        <v>571</v>
      </c>
      <c r="D108" s="227" t="s">
        <v>719</v>
      </c>
      <c r="E108" s="72">
        <v>-1865.5</v>
      </c>
      <c r="F108" s="192">
        <v>0</v>
      </c>
      <c r="G108" s="155" t="s">
        <v>554</v>
      </c>
    </row>
    <row r="109" spans="1:7" s="58" customFormat="1" ht="45.75" customHeight="1" x14ac:dyDescent="0.2">
      <c r="A109" s="156">
        <v>45477</v>
      </c>
      <c r="B109" s="154">
        <v>31675</v>
      </c>
      <c r="C109" s="155" t="s">
        <v>572</v>
      </c>
      <c r="D109" s="227" t="s">
        <v>716</v>
      </c>
      <c r="E109" s="262">
        <v>35000</v>
      </c>
      <c r="F109" s="72">
        <v>32906.5</v>
      </c>
      <c r="G109" s="155" t="s">
        <v>554</v>
      </c>
    </row>
    <row r="110" spans="1:7" s="58" customFormat="1" ht="45.75" customHeight="1" x14ac:dyDescent="0.2">
      <c r="A110" s="156">
        <v>45477</v>
      </c>
      <c r="B110" s="154">
        <v>31675</v>
      </c>
      <c r="C110" s="155" t="s">
        <v>572</v>
      </c>
      <c r="D110" s="227" t="s">
        <v>717</v>
      </c>
      <c r="E110" s="72">
        <v>-25</v>
      </c>
      <c r="F110" s="192">
        <v>0</v>
      </c>
      <c r="G110" s="155" t="s">
        <v>554</v>
      </c>
    </row>
    <row r="111" spans="1:7" s="58" customFormat="1" ht="45.75" customHeight="1" x14ac:dyDescent="0.2">
      <c r="A111" s="156">
        <v>45477</v>
      </c>
      <c r="B111" s="154">
        <v>31675</v>
      </c>
      <c r="C111" s="155" t="s">
        <v>572</v>
      </c>
      <c r="D111" s="227" t="s">
        <v>718</v>
      </c>
      <c r="E111" s="72">
        <v>-1064</v>
      </c>
      <c r="F111" s="192">
        <v>0</v>
      </c>
      <c r="G111" s="155" t="s">
        <v>554</v>
      </c>
    </row>
    <row r="112" spans="1:7" s="58" customFormat="1" ht="45.75" customHeight="1" x14ac:dyDescent="0.2">
      <c r="A112" s="156">
        <v>45477</v>
      </c>
      <c r="B112" s="154">
        <v>31675</v>
      </c>
      <c r="C112" s="155" t="s">
        <v>572</v>
      </c>
      <c r="D112" s="227" t="s">
        <v>719</v>
      </c>
      <c r="E112" s="72">
        <v>-1004.5</v>
      </c>
      <c r="F112" s="192">
        <v>0</v>
      </c>
      <c r="G112" s="155" t="s">
        <v>554</v>
      </c>
    </row>
    <row r="113" spans="1:7" s="58" customFormat="1" ht="45.75" customHeight="1" x14ac:dyDescent="0.2">
      <c r="A113" s="156">
        <v>45477</v>
      </c>
      <c r="B113" s="154">
        <v>31676</v>
      </c>
      <c r="C113" s="155" t="s">
        <v>573</v>
      </c>
      <c r="D113" s="227" t="s">
        <v>716</v>
      </c>
      <c r="E113" s="192">
        <v>20000</v>
      </c>
      <c r="F113" s="72">
        <v>18793</v>
      </c>
      <c r="G113" s="155" t="s">
        <v>554</v>
      </c>
    </row>
    <row r="114" spans="1:7" s="58" customFormat="1" ht="45.75" customHeight="1" x14ac:dyDescent="0.2">
      <c r="A114" s="156">
        <v>45477</v>
      </c>
      <c r="B114" s="154">
        <v>31676</v>
      </c>
      <c r="C114" s="155" t="s">
        <v>573</v>
      </c>
      <c r="D114" s="227" t="s">
        <v>717</v>
      </c>
      <c r="E114" s="72">
        <v>-25</v>
      </c>
      <c r="F114" s="192">
        <v>0</v>
      </c>
      <c r="G114" s="155" t="s">
        <v>554</v>
      </c>
    </row>
    <row r="115" spans="1:7" s="58" customFormat="1" ht="45.75" customHeight="1" x14ac:dyDescent="0.2">
      <c r="A115" s="156">
        <v>45477</v>
      </c>
      <c r="B115" s="154">
        <v>31676</v>
      </c>
      <c r="C115" s="155" t="s">
        <v>573</v>
      </c>
      <c r="D115" s="227" t="s">
        <v>719</v>
      </c>
      <c r="E115" s="72">
        <v>-574</v>
      </c>
      <c r="F115" s="192">
        <v>0</v>
      </c>
      <c r="G115" s="155" t="s">
        <v>554</v>
      </c>
    </row>
    <row r="116" spans="1:7" s="58" customFormat="1" ht="45.75" customHeight="1" x14ac:dyDescent="0.2">
      <c r="A116" s="156">
        <v>45477</v>
      </c>
      <c r="B116" s="154">
        <v>31676</v>
      </c>
      <c r="C116" s="155" t="s">
        <v>573</v>
      </c>
      <c r="D116" s="227" t="s">
        <v>718</v>
      </c>
      <c r="E116" s="72">
        <v>-608</v>
      </c>
      <c r="F116" s="192">
        <v>0</v>
      </c>
      <c r="G116" s="155" t="s">
        <v>554</v>
      </c>
    </row>
    <row r="117" spans="1:7" s="58" customFormat="1" ht="45.75" customHeight="1" x14ac:dyDescent="0.2">
      <c r="A117" s="156">
        <v>45477</v>
      </c>
      <c r="B117" s="154">
        <v>31677</v>
      </c>
      <c r="C117" s="155" t="s">
        <v>574</v>
      </c>
      <c r="D117" s="227" t="s">
        <v>716</v>
      </c>
      <c r="E117" s="192">
        <v>15000</v>
      </c>
      <c r="F117" s="72">
        <v>14088.5</v>
      </c>
      <c r="G117" s="155" t="s">
        <v>554</v>
      </c>
    </row>
    <row r="118" spans="1:7" s="58" customFormat="1" ht="45.75" customHeight="1" x14ac:dyDescent="0.2">
      <c r="A118" s="156">
        <v>45477</v>
      </c>
      <c r="B118" s="154">
        <v>31677</v>
      </c>
      <c r="C118" s="155" t="s">
        <v>574</v>
      </c>
      <c r="D118" s="227" t="s">
        <v>717</v>
      </c>
      <c r="E118" s="72">
        <v>-25</v>
      </c>
      <c r="F118" s="192">
        <v>0</v>
      </c>
      <c r="G118" s="155" t="s">
        <v>554</v>
      </c>
    </row>
    <row r="119" spans="1:7" s="58" customFormat="1" ht="45.75" customHeight="1" x14ac:dyDescent="0.2">
      <c r="A119" s="156">
        <v>45477</v>
      </c>
      <c r="B119" s="154">
        <v>31677</v>
      </c>
      <c r="C119" s="155" t="s">
        <v>574</v>
      </c>
      <c r="D119" s="227" t="s">
        <v>718</v>
      </c>
      <c r="E119" s="72">
        <v>-456</v>
      </c>
      <c r="F119" s="192">
        <v>0</v>
      </c>
      <c r="G119" s="155" t="s">
        <v>554</v>
      </c>
    </row>
    <row r="120" spans="1:7" s="58" customFormat="1" ht="45.75" customHeight="1" x14ac:dyDescent="0.2">
      <c r="A120" s="156">
        <v>45477</v>
      </c>
      <c r="B120" s="154">
        <v>31677</v>
      </c>
      <c r="C120" s="155" t="s">
        <v>574</v>
      </c>
      <c r="D120" s="227" t="s">
        <v>719</v>
      </c>
      <c r="E120" s="72">
        <v>-430.5</v>
      </c>
      <c r="F120" s="192">
        <v>0</v>
      </c>
      <c r="G120" s="155" t="s">
        <v>554</v>
      </c>
    </row>
    <row r="121" spans="1:7" s="58" customFormat="1" ht="45.75" customHeight="1" x14ac:dyDescent="0.2">
      <c r="A121" s="156">
        <v>45477</v>
      </c>
      <c r="B121" s="154">
        <v>31678</v>
      </c>
      <c r="C121" s="155" t="s">
        <v>575</v>
      </c>
      <c r="D121" s="227" t="s">
        <v>716</v>
      </c>
      <c r="E121" s="192">
        <v>11000</v>
      </c>
      <c r="F121" s="72">
        <v>10324.9</v>
      </c>
      <c r="G121" s="155" t="s">
        <v>554</v>
      </c>
    </row>
    <row r="122" spans="1:7" s="58" customFormat="1" ht="45.75" customHeight="1" x14ac:dyDescent="0.2">
      <c r="A122" s="156">
        <v>45477</v>
      </c>
      <c r="B122" s="154">
        <v>31678</v>
      </c>
      <c r="C122" s="155" t="s">
        <v>575</v>
      </c>
      <c r="D122" s="227" t="s">
        <v>717</v>
      </c>
      <c r="E122" s="72">
        <v>-25</v>
      </c>
      <c r="F122" s="192">
        <v>0</v>
      </c>
      <c r="G122" s="155" t="s">
        <v>554</v>
      </c>
    </row>
    <row r="123" spans="1:7" s="58" customFormat="1" ht="45.75" customHeight="1" x14ac:dyDescent="0.2">
      <c r="A123" s="156">
        <v>45477</v>
      </c>
      <c r="B123" s="154">
        <v>31678</v>
      </c>
      <c r="C123" s="155" t="s">
        <v>575</v>
      </c>
      <c r="D123" s="227" t="s">
        <v>718</v>
      </c>
      <c r="E123" s="72">
        <v>-334.4</v>
      </c>
      <c r="F123" s="192">
        <v>0</v>
      </c>
      <c r="G123" s="155" t="s">
        <v>554</v>
      </c>
    </row>
    <row r="124" spans="1:7" s="58" customFormat="1" ht="45.75" customHeight="1" x14ac:dyDescent="0.2">
      <c r="A124" s="156">
        <v>45477</v>
      </c>
      <c r="B124" s="154">
        <v>31678</v>
      </c>
      <c r="C124" s="155" t="s">
        <v>575</v>
      </c>
      <c r="D124" s="227" t="s">
        <v>719</v>
      </c>
      <c r="E124" s="72">
        <v>-315.7</v>
      </c>
      <c r="F124" s="192">
        <v>0</v>
      </c>
      <c r="G124" s="155" t="s">
        <v>554</v>
      </c>
    </row>
    <row r="125" spans="1:7" s="58" customFormat="1" ht="45.75" customHeight="1" x14ac:dyDescent="0.2">
      <c r="A125" s="156">
        <v>45477</v>
      </c>
      <c r="B125" s="154">
        <v>31679</v>
      </c>
      <c r="C125" s="155" t="s">
        <v>576</v>
      </c>
      <c r="D125" s="227" t="s">
        <v>716</v>
      </c>
      <c r="E125" s="192">
        <v>20000</v>
      </c>
      <c r="F125" s="72">
        <v>18793</v>
      </c>
      <c r="G125" s="155" t="s">
        <v>554</v>
      </c>
    </row>
    <row r="126" spans="1:7" s="58" customFormat="1" ht="45.75" customHeight="1" x14ac:dyDescent="0.2">
      <c r="A126" s="156">
        <v>45477</v>
      </c>
      <c r="B126" s="154">
        <v>31679</v>
      </c>
      <c r="C126" s="155" t="s">
        <v>576</v>
      </c>
      <c r="D126" s="227" t="s">
        <v>717</v>
      </c>
      <c r="E126" s="72">
        <v>-25</v>
      </c>
      <c r="F126" s="192">
        <v>0</v>
      </c>
      <c r="G126" s="155" t="s">
        <v>554</v>
      </c>
    </row>
    <row r="127" spans="1:7" s="58" customFormat="1" ht="45.75" customHeight="1" x14ac:dyDescent="0.2">
      <c r="A127" s="156">
        <v>45477</v>
      </c>
      <c r="B127" s="154">
        <v>31679</v>
      </c>
      <c r="C127" s="155" t="s">
        <v>576</v>
      </c>
      <c r="D127" s="227" t="s">
        <v>718</v>
      </c>
      <c r="E127" s="72">
        <v>-608</v>
      </c>
      <c r="F127" s="192">
        <v>0</v>
      </c>
      <c r="G127" s="155" t="s">
        <v>554</v>
      </c>
    </row>
    <row r="128" spans="1:7" s="58" customFormat="1" ht="45.75" customHeight="1" x14ac:dyDescent="0.2">
      <c r="A128" s="156">
        <v>45477</v>
      </c>
      <c r="B128" s="154">
        <v>31679</v>
      </c>
      <c r="C128" s="155" t="s">
        <v>576</v>
      </c>
      <c r="D128" s="227" t="s">
        <v>719</v>
      </c>
      <c r="E128" s="72">
        <v>-574</v>
      </c>
      <c r="F128" s="192">
        <v>0</v>
      </c>
      <c r="G128" s="155" t="s">
        <v>554</v>
      </c>
    </row>
    <row r="129" spans="1:7" s="58" customFormat="1" ht="45.75" customHeight="1" x14ac:dyDescent="0.2">
      <c r="A129" s="156">
        <v>45477</v>
      </c>
      <c r="B129" s="154">
        <v>31680</v>
      </c>
      <c r="C129" s="155" t="s">
        <v>577</v>
      </c>
      <c r="D129" s="227" t="s">
        <v>716</v>
      </c>
      <c r="E129" s="262">
        <v>35000</v>
      </c>
      <c r="F129" s="72">
        <v>32906.5</v>
      </c>
      <c r="G129" s="155" t="s">
        <v>554</v>
      </c>
    </row>
    <row r="130" spans="1:7" s="58" customFormat="1" ht="45.75" customHeight="1" x14ac:dyDescent="0.2">
      <c r="A130" s="156">
        <v>45477</v>
      </c>
      <c r="B130" s="154">
        <v>31680</v>
      </c>
      <c r="C130" s="155" t="s">
        <v>577</v>
      </c>
      <c r="D130" s="227" t="s">
        <v>717</v>
      </c>
      <c r="E130" s="72">
        <v>-25</v>
      </c>
      <c r="F130" s="192">
        <v>0</v>
      </c>
      <c r="G130" s="155" t="s">
        <v>554</v>
      </c>
    </row>
    <row r="131" spans="1:7" s="58" customFormat="1" ht="45.75" customHeight="1" x14ac:dyDescent="0.2">
      <c r="A131" s="156">
        <v>45477</v>
      </c>
      <c r="B131" s="154">
        <v>31680</v>
      </c>
      <c r="C131" s="155" t="s">
        <v>577</v>
      </c>
      <c r="D131" s="227" t="s">
        <v>718</v>
      </c>
      <c r="E131" s="72">
        <v>-1064</v>
      </c>
      <c r="F131" s="192">
        <v>0</v>
      </c>
      <c r="G131" s="155" t="s">
        <v>554</v>
      </c>
    </row>
    <row r="132" spans="1:7" s="58" customFormat="1" ht="68.25" customHeight="1" x14ac:dyDescent="0.2">
      <c r="A132" s="156">
        <v>45477</v>
      </c>
      <c r="B132" s="154">
        <v>31680</v>
      </c>
      <c r="C132" s="155" t="s">
        <v>577</v>
      </c>
      <c r="D132" s="227" t="s">
        <v>719</v>
      </c>
      <c r="E132" s="72">
        <v>-1004.5</v>
      </c>
      <c r="F132" s="192">
        <v>0</v>
      </c>
      <c r="G132" s="155" t="s">
        <v>554</v>
      </c>
    </row>
    <row r="133" spans="1:7" s="58" customFormat="1" ht="45.75" customHeight="1" x14ac:dyDescent="0.2">
      <c r="A133" s="156">
        <v>45477</v>
      </c>
      <c r="B133" s="154">
        <v>31681</v>
      </c>
      <c r="C133" s="155" t="s">
        <v>578</v>
      </c>
      <c r="D133" s="227" t="s">
        <v>716</v>
      </c>
      <c r="E133" s="262">
        <v>45000</v>
      </c>
      <c r="F133" s="72">
        <v>41167.17</v>
      </c>
      <c r="G133" s="155" t="s">
        <v>554</v>
      </c>
    </row>
    <row r="134" spans="1:7" s="58" customFormat="1" ht="45.75" customHeight="1" x14ac:dyDescent="0.2">
      <c r="A134" s="156">
        <v>45477</v>
      </c>
      <c r="B134" s="154">
        <v>31681</v>
      </c>
      <c r="C134" s="155" t="s">
        <v>578</v>
      </c>
      <c r="D134" s="227" t="s">
        <v>717</v>
      </c>
      <c r="E134" s="72">
        <v>-25</v>
      </c>
      <c r="F134" s="72">
        <v>0</v>
      </c>
      <c r="G134" s="155" t="s">
        <v>554</v>
      </c>
    </row>
    <row r="135" spans="1:7" s="58" customFormat="1" ht="45.75" customHeight="1" x14ac:dyDescent="0.2">
      <c r="A135" s="156">
        <v>45477</v>
      </c>
      <c r="B135" s="154">
        <v>31681</v>
      </c>
      <c r="C135" s="155" t="s">
        <v>578</v>
      </c>
      <c r="D135" s="227" t="s">
        <v>718</v>
      </c>
      <c r="E135" s="72">
        <v>-1368</v>
      </c>
      <c r="F135" s="72">
        <v>0</v>
      </c>
      <c r="G135" s="155" t="s">
        <v>554</v>
      </c>
    </row>
    <row r="136" spans="1:7" s="58" customFormat="1" ht="45.75" customHeight="1" x14ac:dyDescent="0.2">
      <c r="A136" s="156">
        <v>45477</v>
      </c>
      <c r="B136" s="154">
        <v>31681</v>
      </c>
      <c r="C136" s="155" t="s">
        <v>578</v>
      </c>
      <c r="D136" s="227" t="s">
        <v>719</v>
      </c>
      <c r="E136" s="72">
        <v>-1291.5</v>
      </c>
      <c r="F136" s="72">
        <v>0</v>
      </c>
      <c r="G136" s="155" t="s">
        <v>554</v>
      </c>
    </row>
    <row r="137" spans="1:7" s="58" customFormat="1" ht="45.75" customHeight="1" x14ac:dyDescent="0.2">
      <c r="A137" s="156">
        <v>45477</v>
      </c>
      <c r="B137" s="154">
        <v>31681</v>
      </c>
      <c r="C137" s="155" t="s">
        <v>578</v>
      </c>
      <c r="D137" s="227" t="s">
        <v>721</v>
      </c>
      <c r="E137" s="72">
        <v>-1148.33</v>
      </c>
      <c r="F137" s="72">
        <v>0</v>
      </c>
      <c r="G137" s="155" t="s">
        <v>554</v>
      </c>
    </row>
    <row r="138" spans="1:7" s="58" customFormat="1" ht="45.75" customHeight="1" x14ac:dyDescent="0.2">
      <c r="A138" s="156">
        <v>45477</v>
      </c>
      <c r="B138" s="154">
        <v>31682</v>
      </c>
      <c r="C138" s="155" t="s">
        <v>579</v>
      </c>
      <c r="D138" s="227" t="s">
        <v>716</v>
      </c>
      <c r="E138" s="192">
        <v>11000</v>
      </c>
      <c r="F138" s="72">
        <v>10324.9</v>
      </c>
      <c r="G138" s="155" t="s">
        <v>554</v>
      </c>
    </row>
    <row r="139" spans="1:7" s="58" customFormat="1" ht="45.75" customHeight="1" x14ac:dyDescent="0.2">
      <c r="A139" s="156">
        <v>45477</v>
      </c>
      <c r="B139" s="154">
        <v>31682</v>
      </c>
      <c r="C139" s="155" t="s">
        <v>579</v>
      </c>
      <c r="D139" s="227" t="s">
        <v>717</v>
      </c>
      <c r="E139" s="72">
        <v>-25</v>
      </c>
      <c r="F139" s="72">
        <v>0</v>
      </c>
      <c r="G139" s="155" t="s">
        <v>554</v>
      </c>
    </row>
    <row r="140" spans="1:7" s="58" customFormat="1" ht="45.75" customHeight="1" x14ac:dyDescent="0.2">
      <c r="A140" s="156">
        <v>45477</v>
      </c>
      <c r="B140" s="154">
        <v>31682</v>
      </c>
      <c r="C140" s="155" t="s">
        <v>579</v>
      </c>
      <c r="D140" s="227" t="s">
        <v>718</v>
      </c>
      <c r="E140" s="72">
        <v>-334.4</v>
      </c>
      <c r="F140" s="72">
        <v>0</v>
      </c>
      <c r="G140" s="155" t="s">
        <v>554</v>
      </c>
    </row>
    <row r="141" spans="1:7" s="58" customFormat="1" ht="45.75" customHeight="1" x14ac:dyDescent="0.2">
      <c r="A141" s="156">
        <v>45477</v>
      </c>
      <c r="B141" s="154">
        <v>31682</v>
      </c>
      <c r="C141" s="155" t="s">
        <v>579</v>
      </c>
      <c r="D141" s="227" t="s">
        <v>719</v>
      </c>
      <c r="E141" s="72">
        <v>-315.7</v>
      </c>
      <c r="F141" s="72">
        <v>0</v>
      </c>
      <c r="G141" s="155" t="s">
        <v>554</v>
      </c>
    </row>
    <row r="142" spans="1:7" s="58" customFormat="1" ht="45.75" customHeight="1" x14ac:dyDescent="0.2">
      <c r="A142" s="156">
        <v>45477</v>
      </c>
      <c r="B142" s="154">
        <v>31683</v>
      </c>
      <c r="C142" s="155" t="s">
        <v>580</v>
      </c>
      <c r="D142" s="227" t="s">
        <v>716</v>
      </c>
      <c r="E142" s="192">
        <v>11000</v>
      </c>
      <c r="F142" s="72">
        <v>10324.9</v>
      </c>
      <c r="G142" s="155" t="s">
        <v>554</v>
      </c>
    </row>
    <row r="143" spans="1:7" s="58" customFormat="1" ht="45.75" customHeight="1" x14ac:dyDescent="0.2">
      <c r="A143" s="156">
        <v>45477</v>
      </c>
      <c r="B143" s="154">
        <v>31683</v>
      </c>
      <c r="C143" s="155" t="s">
        <v>580</v>
      </c>
      <c r="D143" s="227" t="s">
        <v>717</v>
      </c>
      <c r="E143" s="72">
        <v>-25</v>
      </c>
      <c r="F143" s="72">
        <v>0</v>
      </c>
      <c r="G143" s="155" t="s">
        <v>554</v>
      </c>
    </row>
    <row r="144" spans="1:7" s="58" customFormat="1" ht="45.75" customHeight="1" x14ac:dyDescent="0.2">
      <c r="A144" s="156">
        <v>45477</v>
      </c>
      <c r="B144" s="154">
        <v>31683</v>
      </c>
      <c r="C144" s="155" t="s">
        <v>580</v>
      </c>
      <c r="D144" s="227" t="s">
        <v>718</v>
      </c>
      <c r="E144" s="72">
        <v>-334.4</v>
      </c>
      <c r="F144" s="72">
        <v>0</v>
      </c>
      <c r="G144" s="155" t="s">
        <v>554</v>
      </c>
    </row>
    <row r="145" spans="1:7" s="58" customFormat="1" ht="45.75" customHeight="1" x14ac:dyDescent="0.2">
      <c r="A145" s="156">
        <v>45477</v>
      </c>
      <c r="B145" s="154">
        <v>31683</v>
      </c>
      <c r="C145" s="155" t="s">
        <v>580</v>
      </c>
      <c r="D145" s="227" t="s">
        <v>719</v>
      </c>
      <c r="E145" s="72">
        <v>-315.7</v>
      </c>
      <c r="F145" s="72">
        <v>0</v>
      </c>
      <c r="G145" s="155" t="s">
        <v>554</v>
      </c>
    </row>
    <row r="146" spans="1:7" s="58" customFormat="1" ht="45.75" customHeight="1" x14ac:dyDescent="0.2">
      <c r="A146" s="156">
        <v>45477</v>
      </c>
      <c r="B146" s="154">
        <v>31684</v>
      </c>
      <c r="C146" s="155" t="s">
        <v>581</v>
      </c>
      <c r="D146" s="227" t="s">
        <v>716</v>
      </c>
      <c r="E146" s="262">
        <v>35000</v>
      </c>
      <c r="F146" s="72">
        <v>30791.040000000001</v>
      </c>
      <c r="G146" s="155" t="s">
        <v>554</v>
      </c>
    </row>
    <row r="147" spans="1:7" s="58" customFormat="1" ht="45.75" customHeight="1" x14ac:dyDescent="0.2">
      <c r="A147" s="156">
        <v>45477</v>
      </c>
      <c r="B147" s="154">
        <v>31684</v>
      </c>
      <c r="C147" s="155" t="s">
        <v>581</v>
      </c>
      <c r="D147" s="227" t="s">
        <v>717</v>
      </c>
      <c r="E147" s="72">
        <v>-25</v>
      </c>
      <c r="F147" s="72">
        <v>0</v>
      </c>
      <c r="G147" s="155" t="s">
        <v>554</v>
      </c>
    </row>
    <row r="148" spans="1:7" s="58" customFormat="1" ht="45.75" customHeight="1" x14ac:dyDescent="0.2">
      <c r="A148" s="156">
        <v>45477</v>
      </c>
      <c r="B148" s="154">
        <v>31684</v>
      </c>
      <c r="C148" s="155" t="s">
        <v>581</v>
      </c>
      <c r="D148" s="227" t="s">
        <v>718</v>
      </c>
      <c r="E148" s="72">
        <v>-1064</v>
      </c>
      <c r="F148" s="72">
        <v>0</v>
      </c>
      <c r="G148" s="155" t="s">
        <v>554</v>
      </c>
    </row>
    <row r="149" spans="1:7" s="58" customFormat="1" ht="45.75" customHeight="1" x14ac:dyDescent="0.2">
      <c r="A149" s="156">
        <v>45477</v>
      </c>
      <c r="B149" s="154">
        <v>31684</v>
      </c>
      <c r="C149" s="155" t="s">
        <v>581</v>
      </c>
      <c r="D149" s="227" t="s">
        <v>719</v>
      </c>
      <c r="E149" s="72">
        <v>-1004.5</v>
      </c>
      <c r="F149" s="72">
        <v>0</v>
      </c>
      <c r="G149" s="155" t="s">
        <v>554</v>
      </c>
    </row>
    <row r="150" spans="1:7" s="58" customFormat="1" ht="45.75" customHeight="1" x14ac:dyDescent="0.2">
      <c r="A150" s="156">
        <v>45477</v>
      </c>
      <c r="B150" s="154">
        <v>31684</v>
      </c>
      <c r="C150" s="155" t="s">
        <v>581</v>
      </c>
      <c r="D150" s="227" t="s">
        <v>720</v>
      </c>
      <c r="E150" s="72">
        <v>-2115.46</v>
      </c>
      <c r="F150" s="72">
        <v>0</v>
      </c>
      <c r="G150" s="155" t="s">
        <v>554</v>
      </c>
    </row>
    <row r="151" spans="1:7" s="58" customFormat="1" ht="45.75" customHeight="1" x14ac:dyDescent="0.2">
      <c r="A151" s="156">
        <v>45477</v>
      </c>
      <c r="B151" s="154">
        <v>31685</v>
      </c>
      <c r="C151" s="155" t="s">
        <v>582</v>
      </c>
      <c r="D151" s="227" t="s">
        <v>716</v>
      </c>
      <c r="E151" s="262">
        <v>40000</v>
      </c>
      <c r="F151" s="72">
        <v>36768.35</v>
      </c>
      <c r="G151" s="155" t="s">
        <v>554</v>
      </c>
    </row>
    <row r="152" spans="1:7" s="58" customFormat="1" ht="45.75" customHeight="1" x14ac:dyDescent="0.2">
      <c r="A152" s="156">
        <v>45477</v>
      </c>
      <c r="B152" s="154">
        <v>31685</v>
      </c>
      <c r="C152" s="155" t="s">
        <v>582</v>
      </c>
      <c r="D152" s="227" t="s">
        <v>717</v>
      </c>
      <c r="E152" s="72">
        <v>-25</v>
      </c>
      <c r="F152" s="72">
        <v>0</v>
      </c>
      <c r="G152" s="155" t="s">
        <v>554</v>
      </c>
    </row>
    <row r="153" spans="1:7" s="58" customFormat="1" ht="45.75" customHeight="1" x14ac:dyDescent="0.2">
      <c r="A153" s="156">
        <v>45477</v>
      </c>
      <c r="B153" s="154">
        <v>31685</v>
      </c>
      <c r="C153" s="155" t="s">
        <v>582</v>
      </c>
      <c r="D153" s="227" t="s">
        <v>718</v>
      </c>
      <c r="E153" s="72">
        <v>-1216</v>
      </c>
      <c r="F153" s="72">
        <v>0</v>
      </c>
      <c r="G153" s="155" t="s">
        <v>554</v>
      </c>
    </row>
    <row r="154" spans="1:7" s="58" customFormat="1" ht="45.75" customHeight="1" x14ac:dyDescent="0.2">
      <c r="A154" s="156">
        <v>45477</v>
      </c>
      <c r="B154" s="154">
        <v>31685</v>
      </c>
      <c r="C154" s="155" t="s">
        <v>582</v>
      </c>
      <c r="D154" s="227" t="s">
        <v>719</v>
      </c>
      <c r="E154" s="72">
        <v>-1148</v>
      </c>
      <c r="F154" s="72">
        <v>0</v>
      </c>
      <c r="G154" s="155" t="s">
        <v>554</v>
      </c>
    </row>
    <row r="155" spans="1:7" s="58" customFormat="1" ht="45.75" customHeight="1" x14ac:dyDescent="0.2">
      <c r="A155" s="156">
        <v>45477</v>
      </c>
      <c r="B155" s="154">
        <v>31685</v>
      </c>
      <c r="C155" s="155" t="s">
        <v>582</v>
      </c>
      <c r="D155" s="227" t="s">
        <v>720</v>
      </c>
      <c r="E155" s="72">
        <v>-400</v>
      </c>
      <c r="F155" s="72">
        <v>0</v>
      </c>
      <c r="G155" s="155" t="s">
        <v>554</v>
      </c>
    </row>
    <row r="156" spans="1:7" s="58" customFormat="1" ht="45.75" customHeight="1" x14ac:dyDescent="0.2">
      <c r="A156" s="156">
        <v>45477</v>
      </c>
      <c r="B156" s="154">
        <v>31685</v>
      </c>
      <c r="C156" s="155" t="s">
        <v>582</v>
      </c>
      <c r="D156" s="227" t="s">
        <v>721</v>
      </c>
      <c r="E156" s="72">
        <v>-442.65</v>
      </c>
      <c r="F156" s="72">
        <v>0</v>
      </c>
      <c r="G156" s="155" t="s">
        <v>554</v>
      </c>
    </row>
    <row r="157" spans="1:7" s="58" customFormat="1" ht="45.75" customHeight="1" x14ac:dyDescent="0.2">
      <c r="A157" s="156">
        <v>45477</v>
      </c>
      <c r="B157" s="154">
        <v>31686</v>
      </c>
      <c r="C157" s="155" t="s">
        <v>583</v>
      </c>
      <c r="D157" s="227" t="s">
        <v>716</v>
      </c>
      <c r="E157" s="192">
        <v>35000</v>
      </c>
      <c r="F157" s="192">
        <v>32906.5</v>
      </c>
      <c r="G157" s="155" t="s">
        <v>554</v>
      </c>
    </row>
    <row r="158" spans="1:7" s="58" customFormat="1" ht="45.75" customHeight="1" x14ac:dyDescent="0.2">
      <c r="A158" s="156">
        <v>45477</v>
      </c>
      <c r="B158" s="154">
        <v>31686</v>
      </c>
      <c r="C158" s="155" t="s">
        <v>583</v>
      </c>
      <c r="D158" s="227" t="s">
        <v>717</v>
      </c>
      <c r="E158" s="192">
        <v>-25</v>
      </c>
      <c r="F158" s="192">
        <v>0</v>
      </c>
      <c r="G158" s="155" t="s">
        <v>554</v>
      </c>
    </row>
    <row r="159" spans="1:7" s="58" customFormat="1" ht="45.75" customHeight="1" x14ac:dyDescent="0.2">
      <c r="A159" s="156">
        <v>45477</v>
      </c>
      <c r="B159" s="154">
        <v>31686</v>
      </c>
      <c r="C159" s="155" t="s">
        <v>583</v>
      </c>
      <c r="D159" s="227" t="s">
        <v>718</v>
      </c>
      <c r="E159" s="192">
        <v>-1064</v>
      </c>
      <c r="F159" s="192">
        <v>0</v>
      </c>
      <c r="G159" s="155" t="s">
        <v>554</v>
      </c>
    </row>
    <row r="160" spans="1:7" s="58" customFormat="1" ht="45.75" customHeight="1" x14ac:dyDescent="0.2">
      <c r="A160" s="156">
        <v>45477</v>
      </c>
      <c r="B160" s="154">
        <v>31686</v>
      </c>
      <c r="C160" s="155" t="s">
        <v>583</v>
      </c>
      <c r="D160" s="227" t="s">
        <v>719</v>
      </c>
      <c r="E160" s="192">
        <v>-1004.5</v>
      </c>
      <c r="F160" s="192">
        <v>0</v>
      </c>
      <c r="G160" s="155" t="s">
        <v>554</v>
      </c>
    </row>
    <row r="161" spans="1:7" s="58" customFormat="1" ht="45.75" customHeight="1" x14ac:dyDescent="0.2">
      <c r="A161" s="156">
        <v>45477</v>
      </c>
      <c r="B161" s="154">
        <v>31687</v>
      </c>
      <c r="C161" s="155" t="s">
        <v>584</v>
      </c>
      <c r="D161" s="227" t="s">
        <v>716</v>
      </c>
      <c r="E161" s="21">
        <v>35000</v>
      </c>
      <c r="F161" s="262">
        <v>29075.58</v>
      </c>
      <c r="G161" s="155" t="s">
        <v>554</v>
      </c>
    </row>
    <row r="162" spans="1:7" s="58" customFormat="1" ht="45.75" customHeight="1" x14ac:dyDescent="0.2">
      <c r="A162" s="156">
        <v>45477</v>
      </c>
      <c r="B162" s="154">
        <v>31687</v>
      </c>
      <c r="C162" s="155" t="s">
        <v>584</v>
      </c>
      <c r="D162" s="227" t="s">
        <v>717</v>
      </c>
      <c r="E162" s="72">
        <v>-25</v>
      </c>
      <c r="F162" s="72">
        <v>0</v>
      </c>
      <c r="G162" s="155" t="s">
        <v>554</v>
      </c>
    </row>
    <row r="163" spans="1:7" s="58" customFormat="1" ht="45.75" customHeight="1" x14ac:dyDescent="0.2">
      <c r="A163" s="156">
        <v>45477</v>
      </c>
      <c r="B163" s="154">
        <v>31687</v>
      </c>
      <c r="C163" s="155" t="s">
        <v>584</v>
      </c>
      <c r="D163" s="227" t="s">
        <v>718</v>
      </c>
      <c r="E163" s="72">
        <v>-1064</v>
      </c>
      <c r="F163" s="72">
        <v>0</v>
      </c>
      <c r="G163" s="155" t="s">
        <v>554</v>
      </c>
    </row>
    <row r="164" spans="1:7" s="58" customFormat="1" ht="45.75" customHeight="1" x14ac:dyDescent="0.2">
      <c r="A164" s="156">
        <v>45477</v>
      </c>
      <c r="B164" s="154">
        <v>31687</v>
      </c>
      <c r="C164" s="155" t="s">
        <v>584</v>
      </c>
      <c r="D164" s="227" t="s">
        <v>719</v>
      </c>
      <c r="E164" s="72">
        <v>-1004.5</v>
      </c>
      <c r="F164" s="72">
        <v>0</v>
      </c>
      <c r="G164" s="155" t="s">
        <v>554</v>
      </c>
    </row>
    <row r="165" spans="1:7" s="58" customFormat="1" ht="45.75" customHeight="1" x14ac:dyDescent="0.2">
      <c r="A165" s="156">
        <v>45477</v>
      </c>
      <c r="B165" s="154">
        <v>31687</v>
      </c>
      <c r="C165" s="155" t="s">
        <v>584</v>
      </c>
      <c r="D165" s="227" t="s">
        <v>841</v>
      </c>
      <c r="E165" s="72">
        <v>-3830.92</v>
      </c>
      <c r="F165" s="72">
        <v>0</v>
      </c>
      <c r="G165" s="155" t="s">
        <v>554</v>
      </c>
    </row>
    <row r="166" spans="1:7" s="58" customFormat="1" ht="45.75" customHeight="1" x14ac:dyDescent="0.2">
      <c r="A166" s="156">
        <v>45477</v>
      </c>
      <c r="B166" s="154">
        <v>31688</v>
      </c>
      <c r="C166" s="155" t="s">
        <v>585</v>
      </c>
      <c r="D166" s="227" t="s">
        <v>716</v>
      </c>
      <c r="E166" s="262">
        <v>22050</v>
      </c>
      <c r="F166" s="72">
        <v>20721.84</v>
      </c>
      <c r="G166" s="155" t="s">
        <v>554</v>
      </c>
    </row>
    <row r="167" spans="1:7" s="58" customFormat="1" ht="45.75" customHeight="1" x14ac:dyDescent="0.2">
      <c r="A167" s="156">
        <v>45477</v>
      </c>
      <c r="B167" s="154">
        <v>31688</v>
      </c>
      <c r="C167" s="155" t="s">
        <v>585</v>
      </c>
      <c r="D167" s="227" t="s">
        <v>717</v>
      </c>
      <c r="E167" s="72">
        <v>-25</v>
      </c>
      <c r="F167" s="72">
        <v>0</v>
      </c>
      <c r="G167" s="155" t="s">
        <v>554</v>
      </c>
    </row>
    <row r="168" spans="1:7" s="58" customFormat="1" ht="45.75" customHeight="1" x14ac:dyDescent="0.2">
      <c r="A168" s="156">
        <v>45477</v>
      </c>
      <c r="B168" s="154">
        <v>31688</v>
      </c>
      <c r="C168" s="155" t="s">
        <v>585</v>
      </c>
      <c r="D168" s="227" t="s">
        <v>718</v>
      </c>
      <c r="E168" s="72">
        <v>-670.32</v>
      </c>
      <c r="F168" s="72">
        <v>0</v>
      </c>
      <c r="G168" s="155" t="s">
        <v>554</v>
      </c>
    </row>
    <row r="169" spans="1:7" s="58" customFormat="1" ht="45.75" customHeight="1" x14ac:dyDescent="0.2">
      <c r="A169" s="156">
        <v>45477</v>
      </c>
      <c r="B169" s="154">
        <v>31688</v>
      </c>
      <c r="C169" s="155" t="s">
        <v>585</v>
      </c>
      <c r="D169" s="227" t="s">
        <v>719</v>
      </c>
      <c r="E169" s="72">
        <v>-632.84</v>
      </c>
      <c r="F169" s="72">
        <v>0</v>
      </c>
      <c r="G169" s="155" t="s">
        <v>554</v>
      </c>
    </row>
    <row r="170" spans="1:7" s="58" customFormat="1" ht="45.75" customHeight="1" x14ac:dyDescent="0.2">
      <c r="A170" s="156">
        <v>45477</v>
      </c>
      <c r="B170" s="154">
        <v>31689</v>
      </c>
      <c r="C170" s="155" t="s">
        <v>586</v>
      </c>
      <c r="D170" s="227" t="s">
        <v>716</v>
      </c>
      <c r="E170" s="72">
        <v>50000</v>
      </c>
      <c r="F170" s="72">
        <v>41991</v>
      </c>
      <c r="G170" s="155" t="s">
        <v>554</v>
      </c>
    </row>
    <row r="171" spans="1:7" s="58" customFormat="1" ht="45.75" customHeight="1" x14ac:dyDescent="0.2">
      <c r="A171" s="156">
        <v>45477</v>
      </c>
      <c r="B171" s="154">
        <v>31689</v>
      </c>
      <c r="C171" s="155" t="s">
        <v>586</v>
      </c>
      <c r="D171" s="227" t="s">
        <v>687</v>
      </c>
      <c r="E171" s="72">
        <v>-25</v>
      </c>
      <c r="F171" s="192"/>
      <c r="G171" s="155" t="s">
        <v>554</v>
      </c>
    </row>
    <row r="172" spans="1:7" s="58" customFormat="1" ht="45.75" customHeight="1" x14ac:dyDescent="0.2">
      <c r="A172" s="156">
        <v>45477</v>
      </c>
      <c r="B172" s="154">
        <v>31689</v>
      </c>
      <c r="C172" s="155" t="s">
        <v>586</v>
      </c>
      <c r="D172" s="227" t="s">
        <v>693</v>
      </c>
      <c r="E172" s="72">
        <v>-3175</v>
      </c>
      <c r="F172" s="192"/>
      <c r="G172" s="155" t="s">
        <v>554</v>
      </c>
    </row>
    <row r="173" spans="1:7" s="58" customFormat="1" ht="45.75" customHeight="1" x14ac:dyDescent="0.2">
      <c r="A173" s="156">
        <v>45477</v>
      </c>
      <c r="B173" s="154">
        <v>31689</v>
      </c>
      <c r="C173" s="155" t="s">
        <v>586</v>
      </c>
      <c r="D173" s="227" t="s">
        <v>691</v>
      </c>
      <c r="E173" s="72">
        <v>-1854</v>
      </c>
      <c r="F173" s="192"/>
      <c r="G173" s="155" t="s">
        <v>554</v>
      </c>
    </row>
    <row r="174" spans="1:7" s="58" customFormat="1" ht="45.75" customHeight="1" x14ac:dyDescent="0.2">
      <c r="A174" s="156">
        <v>45477</v>
      </c>
      <c r="B174" s="154">
        <v>31689</v>
      </c>
      <c r="C174" s="155" t="s">
        <v>586</v>
      </c>
      <c r="D174" s="227" t="s">
        <v>688</v>
      </c>
      <c r="E174" s="72">
        <v>-1520</v>
      </c>
      <c r="F174" s="192"/>
      <c r="G174" s="155" t="s">
        <v>554</v>
      </c>
    </row>
    <row r="175" spans="1:7" s="58" customFormat="1" ht="45.75" customHeight="1" x14ac:dyDescent="0.2">
      <c r="A175" s="156">
        <v>45477</v>
      </c>
      <c r="B175" s="154">
        <v>31689</v>
      </c>
      <c r="C175" s="155" t="s">
        <v>586</v>
      </c>
      <c r="D175" s="227" t="s">
        <v>689</v>
      </c>
      <c r="E175" s="72">
        <v>-1435</v>
      </c>
      <c r="F175" s="192"/>
      <c r="G175" s="155" t="s">
        <v>554</v>
      </c>
    </row>
    <row r="176" spans="1:7" s="58" customFormat="1" ht="45.75" customHeight="1" x14ac:dyDescent="0.2">
      <c r="A176" s="156">
        <v>45477</v>
      </c>
      <c r="B176" s="154">
        <v>31690</v>
      </c>
      <c r="C176" s="155" t="s">
        <v>587</v>
      </c>
      <c r="D176" s="227" t="s">
        <v>716</v>
      </c>
      <c r="E176" s="192">
        <v>11000</v>
      </c>
      <c r="F176" s="72">
        <v>10324.9</v>
      </c>
      <c r="G176" s="155" t="s">
        <v>554</v>
      </c>
    </row>
    <row r="177" spans="1:7" s="58" customFormat="1" ht="45.75" customHeight="1" x14ac:dyDescent="0.2">
      <c r="A177" s="156">
        <v>45477</v>
      </c>
      <c r="B177" s="154">
        <v>31690</v>
      </c>
      <c r="C177" s="155" t="s">
        <v>587</v>
      </c>
      <c r="D177" s="227" t="s">
        <v>717</v>
      </c>
      <c r="E177" s="72">
        <v>-25</v>
      </c>
      <c r="F177" s="192">
        <v>0</v>
      </c>
      <c r="G177" s="155" t="s">
        <v>554</v>
      </c>
    </row>
    <row r="178" spans="1:7" s="58" customFormat="1" ht="45.75" customHeight="1" x14ac:dyDescent="0.2">
      <c r="A178" s="156">
        <v>45477</v>
      </c>
      <c r="B178" s="154">
        <v>31690</v>
      </c>
      <c r="C178" s="155" t="s">
        <v>587</v>
      </c>
      <c r="D178" s="227" t="s">
        <v>718</v>
      </c>
      <c r="E178" s="72">
        <v>-334.4</v>
      </c>
      <c r="F178" s="192">
        <v>0</v>
      </c>
      <c r="G178" s="155" t="s">
        <v>554</v>
      </c>
    </row>
    <row r="179" spans="1:7" s="58" customFormat="1" ht="45.75" customHeight="1" x14ac:dyDescent="0.2">
      <c r="A179" s="156">
        <v>45477</v>
      </c>
      <c r="B179" s="154">
        <v>31690</v>
      </c>
      <c r="C179" s="155" t="s">
        <v>587</v>
      </c>
      <c r="D179" s="227" t="s">
        <v>719</v>
      </c>
      <c r="E179" s="72">
        <v>-315.7</v>
      </c>
      <c r="F179" s="192">
        <v>0</v>
      </c>
      <c r="G179" s="155" t="s">
        <v>554</v>
      </c>
    </row>
    <row r="180" spans="1:7" s="58" customFormat="1" ht="45.75" customHeight="1" x14ac:dyDescent="0.2">
      <c r="A180" s="156">
        <v>45477</v>
      </c>
      <c r="B180" s="154">
        <v>31691</v>
      </c>
      <c r="C180" s="155" t="s">
        <v>588</v>
      </c>
      <c r="D180" s="227" t="s">
        <v>716</v>
      </c>
      <c r="E180" s="192">
        <v>11000</v>
      </c>
      <c r="F180" s="72">
        <v>10324.9</v>
      </c>
      <c r="G180" s="155" t="s">
        <v>554</v>
      </c>
    </row>
    <row r="181" spans="1:7" s="58" customFormat="1" ht="45.75" customHeight="1" x14ac:dyDescent="0.2">
      <c r="A181" s="156">
        <v>45477</v>
      </c>
      <c r="B181" s="154">
        <v>31691</v>
      </c>
      <c r="C181" s="155" t="s">
        <v>588</v>
      </c>
      <c r="D181" s="227" t="s">
        <v>717</v>
      </c>
      <c r="E181" s="72">
        <v>-25</v>
      </c>
      <c r="F181" s="192">
        <v>0</v>
      </c>
      <c r="G181" s="155" t="s">
        <v>554</v>
      </c>
    </row>
    <row r="182" spans="1:7" s="58" customFormat="1" ht="45.75" customHeight="1" x14ac:dyDescent="0.2">
      <c r="A182" s="156">
        <v>45477</v>
      </c>
      <c r="B182" s="154">
        <v>31691</v>
      </c>
      <c r="C182" s="155" t="s">
        <v>588</v>
      </c>
      <c r="D182" s="227" t="s">
        <v>718</v>
      </c>
      <c r="E182" s="72">
        <v>-334.4</v>
      </c>
      <c r="F182" s="192">
        <v>0</v>
      </c>
      <c r="G182" s="155" t="s">
        <v>554</v>
      </c>
    </row>
    <row r="183" spans="1:7" s="58" customFormat="1" ht="45.75" customHeight="1" x14ac:dyDescent="0.2">
      <c r="A183" s="156">
        <v>45477</v>
      </c>
      <c r="B183" s="154">
        <v>31691</v>
      </c>
      <c r="C183" s="155" t="s">
        <v>588</v>
      </c>
      <c r="D183" s="227" t="s">
        <v>719</v>
      </c>
      <c r="E183" s="72">
        <v>-315.7</v>
      </c>
      <c r="F183" s="192">
        <v>0</v>
      </c>
      <c r="G183" s="155" t="s">
        <v>554</v>
      </c>
    </row>
    <row r="184" spans="1:7" s="58" customFormat="1" ht="45.75" customHeight="1" x14ac:dyDescent="0.2">
      <c r="A184" s="156">
        <v>45477</v>
      </c>
      <c r="B184" s="154">
        <v>31692</v>
      </c>
      <c r="C184" s="155" t="s">
        <v>589</v>
      </c>
      <c r="D184" s="227" t="s">
        <v>716</v>
      </c>
      <c r="E184" s="192">
        <v>11000</v>
      </c>
      <c r="F184" s="72">
        <v>10324.9</v>
      </c>
      <c r="G184" s="155" t="s">
        <v>554</v>
      </c>
    </row>
    <row r="185" spans="1:7" s="58" customFormat="1" ht="45.75" customHeight="1" x14ac:dyDescent="0.2">
      <c r="A185" s="156">
        <v>45477</v>
      </c>
      <c r="B185" s="154">
        <v>31692</v>
      </c>
      <c r="C185" s="155" t="s">
        <v>589</v>
      </c>
      <c r="D185" s="227" t="s">
        <v>717</v>
      </c>
      <c r="E185" s="72">
        <v>-25</v>
      </c>
      <c r="F185" s="192">
        <v>0</v>
      </c>
      <c r="G185" s="155" t="s">
        <v>554</v>
      </c>
    </row>
    <row r="186" spans="1:7" s="58" customFormat="1" ht="45.75" customHeight="1" x14ac:dyDescent="0.2">
      <c r="A186" s="156">
        <v>45477</v>
      </c>
      <c r="B186" s="154">
        <v>31692</v>
      </c>
      <c r="C186" s="155" t="s">
        <v>589</v>
      </c>
      <c r="D186" s="227" t="s">
        <v>718</v>
      </c>
      <c r="E186" s="72">
        <v>-334.4</v>
      </c>
      <c r="F186" s="192">
        <v>0</v>
      </c>
      <c r="G186" s="155" t="s">
        <v>554</v>
      </c>
    </row>
    <row r="187" spans="1:7" s="58" customFormat="1" ht="45.75" customHeight="1" x14ac:dyDescent="0.2">
      <c r="A187" s="156">
        <v>45477</v>
      </c>
      <c r="B187" s="154">
        <v>31692</v>
      </c>
      <c r="C187" s="155" t="s">
        <v>589</v>
      </c>
      <c r="D187" s="227" t="s">
        <v>719</v>
      </c>
      <c r="E187" s="72">
        <v>-315.7</v>
      </c>
      <c r="F187" s="192">
        <v>0</v>
      </c>
      <c r="G187" s="155" t="s">
        <v>554</v>
      </c>
    </row>
    <row r="188" spans="1:7" s="58" customFormat="1" ht="45.75" customHeight="1" x14ac:dyDescent="0.2">
      <c r="A188" s="156">
        <v>45477</v>
      </c>
      <c r="B188" s="154">
        <v>31693</v>
      </c>
      <c r="C188" s="155" t="s">
        <v>590</v>
      </c>
      <c r="D188" s="227" t="s">
        <v>716</v>
      </c>
      <c r="E188" s="192">
        <v>15000</v>
      </c>
      <c r="F188" s="72">
        <v>14088.5</v>
      </c>
      <c r="G188" s="155" t="s">
        <v>554</v>
      </c>
    </row>
    <row r="189" spans="1:7" s="58" customFormat="1" ht="45.75" customHeight="1" x14ac:dyDescent="0.2">
      <c r="A189" s="156">
        <v>45477</v>
      </c>
      <c r="B189" s="154">
        <v>31693</v>
      </c>
      <c r="C189" s="155" t="s">
        <v>590</v>
      </c>
      <c r="D189" s="227" t="s">
        <v>717</v>
      </c>
      <c r="E189" s="72">
        <v>-25</v>
      </c>
      <c r="F189" s="192">
        <v>0</v>
      </c>
      <c r="G189" s="155" t="s">
        <v>554</v>
      </c>
    </row>
    <row r="190" spans="1:7" s="58" customFormat="1" ht="45.75" customHeight="1" x14ac:dyDescent="0.2">
      <c r="A190" s="156">
        <v>45477</v>
      </c>
      <c r="B190" s="154">
        <v>31693</v>
      </c>
      <c r="C190" s="155" t="s">
        <v>590</v>
      </c>
      <c r="D190" s="227" t="s">
        <v>718</v>
      </c>
      <c r="E190" s="72">
        <v>-456</v>
      </c>
      <c r="F190" s="192">
        <v>0</v>
      </c>
      <c r="G190" s="155" t="s">
        <v>554</v>
      </c>
    </row>
    <row r="191" spans="1:7" s="58" customFormat="1" ht="45.75" customHeight="1" x14ac:dyDescent="0.2">
      <c r="A191" s="156">
        <v>45477</v>
      </c>
      <c r="B191" s="154">
        <v>31693</v>
      </c>
      <c r="C191" s="155" t="s">
        <v>590</v>
      </c>
      <c r="D191" s="227" t="s">
        <v>719</v>
      </c>
      <c r="E191" s="72">
        <v>-430.5</v>
      </c>
      <c r="F191" s="192">
        <v>0</v>
      </c>
      <c r="G191" s="155" t="s">
        <v>554</v>
      </c>
    </row>
    <row r="192" spans="1:7" ht="45.75" customHeight="1" x14ac:dyDescent="0.2">
      <c r="A192" s="156">
        <v>45477</v>
      </c>
      <c r="B192" s="154">
        <v>31694</v>
      </c>
      <c r="C192" s="155" t="s">
        <v>591</v>
      </c>
      <c r="D192" s="227" t="s">
        <v>716</v>
      </c>
      <c r="E192" s="262">
        <v>35000</v>
      </c>
      <c r="F192" s="72">
        <v>32906.5</v>
      </c>
      <c r="G192" s="155" t="s">
        <v>554</v>
      </c>
    </row>
    <row r="193" spans="1:7" ht="45.75" customHeight="1" x14ac:dyDescent="0.2">
      <c r="A193" s="156">
        <v>45477</v>
      </c>
      <c r="B193" s="154">
        <v>31694</v>
      </c>
      <c r="C193" s="155" t="s">
        <v>591</v>
      </c>
      <c r="D193" s="227" t="s">
        <v>717</v>
      </c>
      <c r="E193" s="262">
        <v>-25</v>
      </c>
      <c r="F193" s="192">
        <v>0</v>
      </c>
      <c r="G193" s="155" t="s">
        <v>554</v>
      </c>
    </row>
    <row r="194" spans="1:7" ht="45.75" customHeight="1" x14ac:dyDescent="0.2">
      <c r="A194" s="156">
        <v>45477</v>
      </c>
      <c r="B194" s="154">
        <v>31694</v>
      </c>
      <c r="C194" s="155" t="s">
        <v>591</v>
      </c>
      <c r="D194" s="227" t="s">
        <v>718</v>
      </c>
      <c r="E194" s="262">
        <v>-1064</v>
      </c>
      <c r="F194" s="192">
        <v>0</v>
      </c>
      <c r="G194" s="155" t="s">
        <v>554</v>
      </c>
    </row>
    <row r="195" spans="1:7" ht="45.75" customHeight="1" x14ac:dyDescent="0.2">
      <c r="A195" s="156">
        <v>45477</v>
      </c>
      <c r="B195" s="154">
        <v>31694</v>
      </c>
      <c r="C195" s="155" t="s">
        <v>591</v>
      </c>
      <c r="D195" s="227" t="s">
        <v>719</v>
      </c>
      <c r="E195" s="262">
        <v>-1004.5</v>
      </c>
      <c r="F195" s="192">
        <v>0</v>
      </c>
      <c r="G195" s="155" t="s">
        <v>554</v>
      </c>
    </row>
    <row r="196" spans="1:7" ht="45.75" customHeight="1" x14ac:dyDescent="0.2">
      <c r="A196" s="156">
        <v>45477</v>
      </c>
      <c r="B196" s="154">
        <v>31695</v>
      </c>
      <c r="C196" s="155" t="s">
        <v>592</v>
      </c>
      <c r="D196" s="227" t="s">
        <v>716</v>
      </c>
      <c r="E196" s="192">
        <v>11000</v>
      </c>
      <c r="F196" s="72">
        <v>10324.9</v>
      </c>
      <c r="G196" s="155" t="s">
        <v>554</v>
      </c>
    </row>
    <row r="197" spans="1:7" ht="45.75" customHeight="1" x14ac:dyDescent="0.2">
      <c r="A197" s="156">
        <v>45477</v>
      </c>
      <c r="B197" s="154">
        <v>31695</v>
      </c>
      <c r="C197" s="155" t="s">
        <v>592</v>
      </c>
      <c r="D197" s="227" t="s">
        <v>717</v>
      </c>
      <c r="E197" s="192">
        <v>-25</v>
      </c>
      <c r="F197" s="192">
        <v>0</v>
      </c>
      <c r="G197" s="155" t="s">
        <v>554</v>
      </c>
    </row>
    <row r="198" spans="1:7" ht="45.75" customHeight="1" x14ac:dyDescent="0.2">
      <c r="A198" s="156">
        <v>45477</v>
      </c>
      <c r="B198" s="154">
        <v>31695</v>
      </c>
      <c r="C198" s="155" t="s">
        <v>592</v>
      </c>
      <c r="D198" s="227" t="s">
        <v>718</v>
      </c>
      <c r="E198" s="192">
        <v>-334.4</v>
      </c>
      <c r="F198" s="192">
        <v>0</v>
      </c>
      <c r="G198" s="155" t="s">
        <v>554</v>
      </c>
    </row>
    <row r="199" spans="1:7" ht="45.75" customHeight="1" x14ac:dyDescent="0.2">
      <c r="A199" s="156">
        <v>45477</v>
      </c>
      <c r="B199" s="154">
        <v>31695</v>
      </c>
      <c r="C199" s="155" t="s">
        <v>592</v>
      </c>
      <c r="D199" s="227" t="s">
        <v>719</v>
      </c>
      <c r="E199" s="192">
        <v>-315.7</v>
      </c>
      <c r="F199" s="192">
        <v>0</v>
      </c>
      <c r="G199" s="155" t="s">
        <v>554</v>
      </c>
    </row>
    <row r="200" spans="1:7" ht="45.75" customHeight="1" x14ac:dyDescent="0.2">
      <c r="A200" s="156">
        <v>45477</v>
      </c>
      <c r="B200" s="154">
        <v>31696</v>
      </c>
      <c r="C200" s="155" t="s">
        <v>593</v>
      </c>
      <c r="D200" s="227" t="s">
        <v>716</v>
      </c>
      <c r="E200" s="262">
        <v>30000</v>
      </c>
      <c r="F200" s="72">
        <v>28202</v>
      </c>
      <c r="G200" s="155" t="s">
        <v>554</v>
      </c>
    </row>
    <row r="201" spans="1:7" ht="45.75" customHeight="1" x14ac:dyDescent="0.2">
      <c r="A201" s="156">
        <v>45477</v>
      </c>
      <c r="B201" s="154">
        <v>31696</v>
      </c>
      <c r="C201" s="155" t="s">
        <v>593</v>
      </c>
      <c r="D201" s="227" t="s">
        <v>717</v>
      </c>
      <c r="E201" s="262">
        <v>-25</v>
      </c>
      <c r="F201" s="192">
        <v>0</v>
      </c>
      <c r="G201" s="155" t="s">
        <v>554</v>
      </c>
    </row>
    <row r="202" spans="1:7" ht="45.75" customHeight="1" x14ac:dyDescent="0.2">
      <c r="A202" s="156">
        <v>45477</v>
      </c>
      <c r="B202" s="154">
        <v>31696</v>
      </c>
      <c r="C202" s="155" t="s">
        <v>593</v>
      </c>
      <c r="D202" s="227" t="s">
        <v>718</v>
      </c>
      <c r="E202" s="262">
        <v>-912</v>
      </c>
      <c r="F202" s="192">
        <v>0</v>
      </c>
      <c r="G202" s="155" t="s">
        <v>554</v>
      </c>
    </row>
    <row r="203" spans="1:7" ht="45.75" customHeight="1" x14ac:dyDescent="0.2">
      <c r="A203" s="156">
        <v>45477</v>
      </c>
      <c r="B203" s="154">
        <v>31696</v>
      </c>
      <c r="C203" s="155" t="s">
        <v>593</v>
      </c>
      <c r="D203" s="227" t="s">
        <v>719</v>
      </c>
      <c r="E203" s="262">
        <v>-861</v>
      </c>
      <c r="F203" s="192">
        <v>0</v>
      </c>
      <c r="G203" s="155" t="s">
        <v>554</v>
      </c>
    </row>
    <row r="204" spans="1:7" ht="45.75" customHeight="1" x14ac:dyDescent="0.2">
      <c r="A204" s="156">
        <v>45477</v>
      </c>
      <c r="B204" s="154">
        <v>31697</v>
      </c>
      <c r="C204" s="155" t="s">
        <v>594</v>
      </c>
      <c r="D204" s="227" t="s">
        <v>716</v>
      </c>
      <c r="E204" s="262">
        <v>35000</v>
      </c>
      <c r="F204" s="72">
        <v>32906.5</v>
      </c>
      <c r="G204" s="155" t="s">
        <v>554</v>
      </c>
    </row>
    <row r="205" spans="1:7" ht="45.75" customHeight="1" x14ac:dyDescent="0.2">
      <c r="A205" s="156">
        <v>45477</v>
      </c>
      <c r="B205" s="154">
        <v>31697</v>
      </c>
      <c r="C205" s="155" t="s">
        <v>594</v>
      </c>
      <c r="D205" s="227" t="s">
        <v>717</v>
      </c>
      <c r="E205" s="262">
        <v>-25</v>
      </c>
      <c r="F205" s="192">
        <v>0</v>
      </c>
      <c r="G205" s="155" t="s">
        <v>554</v>
      </c>
    </row>
    <row r="206" spans="1:7" ht="45.75" customHeight="1" x14ac:dyDescent="0.2">
      <c r="A206" s="156">
        <v>45477</v>
      </c>
      <c r="B206" s="154">
        <v>31697</v>
      </c>
      <c r="C206" s="155" t="s">
        <v>594</v>
      </c>
      <c r="D206" s="227" t="s">
        <v>718</v>
      </c>
      <c r="E206" s="262">
        <v>-1064</v>
      </c>
      <c r="F206" s="192">
        <v>0</v>
      </c>
      <c r="G206" s="155" t="s">
        <v>554</v>
      </c>
    </row>
    <row r="207" spans="1:7" ht="45.75" customHeight="1" x14ac:dyDescent="0.2">
      <c r="A207" s="156">
        <v>45477</v>
      </c>
      <c r="B207" s="154">
        <v>31697</v>
      </c>
      <c r="C207" s="155" t="s">
        <v>594</v>
      </c>
      <c r="D207" s="227" t="s">
        <v>719</v>
      </c>
      <c r="E207" s="262">
        <v>-1004.5</v>
      </c>
      <c r="F207" s="192">
        <v>0</v>
      </c>
      <c r="G207" s="155" t="s">
        <v>554</v>
      </c>
    </row>
    <row r="208" spans="1:7" ht="45.75" customHeight="1" x14ac:dyDescent="0.2">
      <c r="A208" s="156">
        <v>45477</v>
      </c>
      <c r="B208" s="154">
        <v>31698</v>
      </c>
      <c r="C208" s="155" t="s">
        <v>595</v>
      </c>
      <c r="D208" s="227" t="s">
        <v>716</v>
      </c>
      <c r="E208" s="262">
        <v>35000</v>
      </c>
      <c r="F208" s="72">
        <v>32906.5</v>
      </c>
      <c r="G208" s="155" t="s">
        <v>554</v>
      </c>
    </row>
    <row r="209" spans="1:7" ht="45.75" customHeight="1" x14ac:dyDescent="0.2">
      <c r="A209" s="156">
        <v>45477</v>
      </c>
      <c r="B209" s="154">
        <v>31698</v>
      </c>
      <c r="C209" s="155" t="s">
        <v>595</v>
      </c>
      <c r="D209" s="227" t="s">
        <v>717</v>
      </c>
      <c r="E209" s="262">
        <v>-25</v>
      </c>
      <c r="F209" s="192">
        <v>0</v>
      </c>
      <c r="G209" s="155" t="s">
        <v>554</v>
      </c>
    </row>
    <row r="210" spans="1:7" ht="45.75" customHeight="1" x14ac:dyDescent="0.2">
      <c r="A210" s="156">
        <v>45477</v>
      </c>
      <c r="B210" s="154">
        <v>31698</v>
      </c>
      <c r="C210" s="155" t="s">
        <v>595</v>
      </c>
      <c r="D210" s="227" t="s">
        <v>718</v>
      </c>
      <c r="E210" s="262">
        <v>-1064</v>
      </c>
      <c r="F210" s="192">
        <v>0</v>
      </c>
      <c r="G210" s="155" t="s">
        <v>554</v>
      </c>
    </row>
    <row r="211" spans="1:7" ht="45.75" customHeight="1" x14ac:dyDescent="0.2">
      <c r="A211" s="156">
        <v>45477</v>
      </c>
      <c r="B211" s="154">
        <v>31698</v>
      </c>
      <c r="C211" s="155" t="s">
        <v>595</v>
      </c>
      <c r="D211" s="227" t="s">
        <v>719</v>
      </c>
      <c r="E211" s="262">
        <v>-1004.5</v>
      </c>
      <c r="F211" s="192">
        <v>0</v>
      </c>
      <c r="G211" s="155" t="s">
        <v>554</v>
      </c>
    </row>
    <row r="212" spans="1:7" ht="45.75" customHeight="1" x14ac:dyDescent="0.2">
      <c r="A212" s="156">
        <v>45477</v>
      </c>
      <c r="B212" s="154">
        <v>31699</v>
      </c>
      <c r="C212" s="155" t="s">
        <v>596</v>
      </c>
      <c r="D212" s="227" t="s">
        <v>716</v>
      </c>
      <c r="E212" s="262">
        <v>35000</v>
      </c>
      <c r="F212" s="72">
        <v>32906.5</v>
      </c>
      <c r="G212" s="155" t="s">
        <v>554</v>
      </c>
    </row>
    <row r="213" spans="1:7" ht="45.75" customHeight="1" x14ac:dyDescent="0.2">
      <c r="A213" s="156">
        <v>45477</v>
      </c>
      <c r="B213" s="154">
        <v>31699</v>
      </c>
      <c r="C213" s="155" t="s">
        <v>596</v>
      </c>
      <c r="D213" s="227" t="s">
        <v>717</v>
      </c>
      <c r="E213" s="262">
        <v>-25</v>
      </c>
      <c r="F213" s="192">
        <v>0</v>
      </c>
      <c r="G213" s="155" t="s">
        <v>554</v>
      </c>
    </row>
    <row r="214" spans="1:7" ht="45.75" customHeight="1" x14ac:dyDescent="0.2">
      <c r="A214" s="156">
        <v>45477</v>
      </c>
      <c r="B214" s="154">
        <v>31699</v>
      </c>
      <c r="C214" s="155" t="s">
        <v>596</v>
      </c>
      <c r="D214" s="227" t="s">
        <v>718</v>
      </c>
      <c r="E214" s="262">
        <v>-1064</v>
      </c>
      <c r="F214" s="192">
        <v>0</v>
      </c>
      <c r="G214" s="155" t="s">
        <v>554</v>
      </c>
    </row>
    <row r="215" spans="1:7" ht="45.75" customHeight="1" x14ac:dyDescent="0.2">
      <c r="A215" s="156">
        <v>45477</v>
      </c>
      <c r="B215" s="154">
        <v>31699</v>
      </c>
      <c r="C215" s="155" t="s">
        <v>596</v>
      </c>
      <c r="D215" s="227" t="s">
        <v>719</v>
      </c>
      <c r="E215" s="262">
        <v>-1004.5</v>
      </c>
      <c r="F215" s="192">
        <v>0</v>
      </c>
      <c r="G215" s="155" t="s">
        <v>554</v>
      </c>
    </row>
    <row r="216" spans="1:7" ht="45.75" customHeight="1" x14ac:dyDescent="0.2">
      <c r="A216" s="156">
        <v>45477</v>
      </c>
      <c r="B216" s="154">
        <v>31700</v>
      </c>
      <c r="C216" s="155" t="s">
        <v>597</v>
      </c>
      <c r="D216" s="227" t="s">
        <v>716</v>
      </c>
      <c r="E216" s="262">
        <v>25000</v>
      </c>
      <c r="F216" s="72">
        <v>23497.5</v>
      </c>
      <c r="G216" s="155" t="s">
        <v>554</v>
      </c>
    </row>
    <row r="217" spans="1:7" ht="45.75" customHeight="1" x14ac:dyDescent="0.2">
      <c r="A217" s="156">
        <v>45477</v>
      </c>
      <c r="B217" s="154">
        <v>31700</v>
      </c>
      <c r="C217" s="155" t="s">
        <v>597</v>
      </c>
      <c r="D217" s="227" t="s">
        <v>717</v>
      </c>
      <c r="E217" s="262">
        <v>-25</v>
      </c>
      <c r="F217" s="192">
        <v>0</v>
      </c>
      <c r="G217" s="155" t="s">
        <v>554</v>
      </c>
    </row>
    <row r="218" spans="1:7" ht="45.75" customHeight="1" x14ac:dyDescent="0.2">
      <c r="A218" s="156">
        <v>45477</v>
      </c>
      <c r="B218" s="154">
        <v>31700</v>
      </c>
      <c r="C218" s="155" t="s">
        <v>597</v>
      </c>
      <c r="D218" s="227" t="s">
        <v>718</v>
      </c>
      <c r="E218" s="262">
        <v>-760</v>
      </c>
      <c r="F218" s="192">
        <v>0</v>
      </c>
      <c r="G218" s="155" t="s">
        <v>554</v>
      </c>
    </row>
    <row r="219" spans="1:7" ht="45.75" customHeight="1" x14ac:dyDescent="0.2">
      <c r="A219" s="156">
        <v>45477</v>
      </c>
      <c r="B219" s="154">
        <v>31700</v>
      </c>
      <c r="C219" s="155" t="s">
        <v>597</v>
      </c>
      <c r="D219" s="227" t="s">
        <v>719</v>
      </c>
      <c r="E219" s="262">
        <v>-717.5</v>
      </c>
      <c r="F219" s="192">
        <v>0</v>
      </c>
      <c r="G219" s="155" t="s">
        <v>554</v>
      </c>
    </row>
    <row r="220" spans="1:7" ht="45.75" customHeight="1" x14ac:dyDescent="0.2">
      <c r="A220" s="156">
        <v>45477</v>
      </c>
      <c r="B220" s="154">
        <v>31701</v>
      </c>
      <c r="C220" s="155" t="s">
        <v>598</v>
      </c>
      <c r="D220" s="227" t="s">
        <v>716</v>
      </c>
      <c r="E220" s="262">
        <v>35000</v>
      </c>
      <c r="F220" s="72">
        <v>32906.5</v>
      </c>
      <c r="G220" s="155" t="s">
        <v>554</v>
      </c>
    </row>
    <row r="221" spans="1:7" ht="45.75" customHeight="1" x14ac:dyDescent="0.2">
      <c r="A221" s="156">
        <v>45477</v>
      </c>
      <c r="B221" s="154">
        <v>31701</v>
      </c>
      <c r="C221" s="155" t="s">
        <v>598</v>
      </c>
      <c r="D221" s="227" t="s">
        <v>717</v>
      </c>
      <c r="E221" s="262">
        <v>-25</v>
      </c>
      <c r="F221" s="192">
        <v>0</v>
      </c>
      <c r="G221" s="155" t="s">
        <v>554</v>
      </c>
    </row>
    <row r="222" spans="1:7" ht="45.75" customHeight="1" x14ac:dyDescent="0.2">
      <c r="A222" s="156">
        <v>45477</v>
      </c>
      <c r="B222" s="154">
        <v>31701</v>
      </c>
      <c r="C222" s="155" t="s">
        <v>598</v>
      </c>
      <c r="D222" s="227" t="s">
        <v>718</v>
      </c>
      <c r="E222" s="262">
        <v>-1064</v>
      </c>
      <c r="F222" s="192">
        <v>0</v>
      </c>
      <c r="G222" s="155" t="s">
        <v>554</v>
      </c>
    </row>
    <row r="223" spans="1:7" ht="45.75" customHeight="1" x14ac:dyDescent="0.2">
      <c r="A223" s="156">
        <v>45477</v>
      </c>
      <c r="B223" s="154">
        <v>31701</v>
      </c>
      <c r="C223" s="155" t="s">
        <v>598</v>
      </c>
      <c r="D223" s="227" t="s">
        <v>719</v>
      </c>
      <c r="E223" s="262">
        <v>-1004.5</v>
      </c>
      <c r="F223" s="192">
        <v>0</v>
      </c>
      <c r="G223" s="155" t="s">
        <v>554</v>
      </c>
    </row>
    <row r="224" spans="1:7" ht="45.75" customHeight="1" x14ac:dyDescent="0.2">
      <c r="A224" s="156">
        <v>45477</v>
      </c>
      <c r="B224" s="154">
        <v>31702</v>
      </c>
      <c r="C224" s="155" t="s">
        <v>599</v>
      </c>
      <c r="D224" s="227" t="s">
        <v>716</v>
      </c>
      <c r="E224" s="192">
        <v>13200</v>
      </c>
      <c r="F224" s="72">
        <v>12394.88</v>
      </c>
      <c r="G224" s="155" t="s">
        <v>554</v>
      </c>
    </row>
    <row r="225" spans="1:7" ht="45.75" customHeight="1" x14ac:dyDescent="0.2">
      <c r="A225" s="156">
        <v>45477</v>
      </c>
      <c r="B225" s="154">
        <v>31702</v>
      </c>
      <c r="C225" s="155" t="s">
        <v>599</v>
      </c>
      <c r="D225" s="227" t="s">
        <v>717</v>
      </c>
      <c r="E225" s="192">
        <v>-25</v>
      </c>
      <c r="F225" s="192">
        <v>0</v>
      </c>
      <c r="G225" s="155" t="s">
        <v>554</v>
      </c>
    </row>
    <row r="226" spans="1:7" ht="45.75" customHeight="1" x14ac:dyDescent="0.2">
      <c r="A226" s="156">
        <v>45477</v>
      </c>
      <c r="B226" s="154">
        <v>31702</v>
      </c>
      <c r="C226" s="155" t="s">
        <v>599</v>
      </c>
      <c r="D226" s="227" t="s">
        <v>718</v>
      </c>
      <c r="E226" s="192">
        <v>-401.28</v>
      </c>
      <c r="F226" s="192">
        <v>0</v>
      </c>
      <c r="G226" s="155" t="s">
        <v>554</v>
      </c>
    </row>
    <row r="227" spans="1:7" ht="45.75" customHeight="1" x14ac:dyDescent="0.2">
      <c r="A227" s="156">
        <v>45477</v>
      </c>
      <c r="B227" s="154">
        <v>31702</v>
      </c>
      <c r="C227" s="155" t="s">
        <v>599</v>
      </c>
      <c r="D227" s="227" t="s">
        <v>719</v>
      </c>
      <c r="E227" s="192">
        <v>-378.84</v>
      </c>
      <c r="F227" s="192">
        <v>0</v>
      </c>
      <c r="G227" s="155" t="s">
        <v>554</v>
      </c>
    </row>
    <row r="228" spans="1:7" ht="45.75" customHeight="1" x14ac:dyDescent="0.2">
      <c r="A228" s="156">
        <v>45477</v>
      </c>
      <c r="B228" s="154">
        <v>31703</v>
      </c>
      <c r="C228" s="155" t="s">
        <v>600</v>
      </c>
      <c r="D228" s="227" t="s">
        <v>716</v>
      </c>
      <c r="E228" s="262">
        <v>25000</v>
      </c>
      <c r="F228" s="72">
        <v>23497.5</v>
      </c>
      <c r="G228" s="155" t="s">
        <v>554</v>
      </c>
    </row>
    <row r="229" spans="1:7" ht="45.75" customHeight="1" x14ac:dyDescent="0.2">
      <c r="A229" s="156">
        <v>45477</v>
      </c>
      <c r="B229" s="154">
        <v>31703</v>
      </c>
      <c r="C229" s="155" t="s">
        <v>600</v>
      </c>
      <c r="D229" s="227" t="s">
        <v>717</v>
      </c>
      <c r="E229" s="262">
        <v>-25</v>
      </c>
      <c r="F229" s="192">
        <v>0</v>
      </c>
      <c r="G229" s="155" t="s">
        <v>554</v>
      </c>
    </row>
    <row r="230" spans="1:7" ht="45.75" customHeight="1" x14ac:dyDescent="0.2">
      <c r="A230" s="156">
        <v>45477</v>
      </c>
      <c r="B230" s="154">
        <v>31703</v>
      </c>
      <c r="C230" s="155" t="s">
        <v>600</v>
      </c>
      <c r="D230" s="227" t="s">
        <v>718</v>
      </c>
      <c r="E230" s="262">
        <v>-760</v>
      </c>
      <c r="F230" s="192">
        <v>0</v>
      </c>
      <c r="G230" s="155" t="s">
        <v>554</v>
      </c>
    </row>
    <row r="231" spans="1:7" ht="45.75" customHeight="1" x14ac:dyDescent="0.2">
      <c r="A231" s="156">
        <v>45477</v>
      </c>
      <c r="B231" s="154">
        <v>31703</v>
      </c>
      <c r="C231" s="155" t="s">
        <v>600</v>
      </c>
      <c r="D231" s="227" t="s">
        <v>719</v>
      </c>
      <c r="E231" s="262">
        <v>-717.5</v>
      </c>
      <c r="F231" s="192">
        <v>0</v>
      </c>
      <c r="G231" s="155" t="s">
        <v>554</v>
      </c>
    </row>
    <row r="232" spans="1:7" ht="45.75" customHeight="1" x14ac:dyDescent="0.2">
      <c r="A232" s="156">
        <v>45481</v>
      </c>
      <c r="B232" s="154">
        <v>31704</v>
      </c>
      <c r="C232" s="155" t="s">
        <v>601</v>
      </c>
      <c r="D232" s="227" t="s">
        <v>716</v>
      </c>
      <c r="E232" s="262">
        <v>90000</v>
      </c>
      <c r="F232" s="72">
        <v>74902.81</v>
      </c>
      <c r="G232" s="155" t="s">
        <v>554</v>
      </c>
    </row>
    <row r="233" spans="1:7" ht="45.75" customHeight="1" x14ac:dyDescent="0.2">
      <c r="A233" s="156">
        <v>45481</v>
      </c>
      <c r="B233" s="154">
        <v>31704</v>
      </c>
      <c r="C233" s="155" t="s">
        <v>601</v>
      </c>
      <c r="D233" s="227" t="s">
        <v>717</v>
      </c>
      <c r="E233" s="72">
        <v>-25</v>
      </c>
      <c r="F233" s="192">
        <v>0</v>
      </c>
      <c r="G233" s="155" t="s">
        <v>554</v>
      </c>
    </row>
    <row r="234" spans="1:7" ht="45.75" customHeight="1" x14ac:dyDescent="0.2">
      <c r="A234" s="156">
        <v>45481</v>
      </c>
      <c r="B234" s="154">
        <v>31704</v>
      </c>
      <c r="C234" s="155" t="s">
        <v>601</v>
      </c>
      <c r="D234" s="227" t="s">
        <v>721</v>
      </c>
      <c r="E234" s="72">
        <v>-9753.19</v>
      </c>
      <c r="F234" s="192">
        <v>0</v>
      </c>
      <c r="G234" s="155" t="s">
        <v>554</v>
      </c>
    </row>
    <row r="235" spans="1:7" ht="45.75" customHeight="1" x14ac:dyDescent="0.2">
      <c r="A235" s="156">
        <v>45481</v>
      </c>
      <c r="B235" s="154">
        <v>31704</v>
      </c>
      <c r="C235" s="155" t="s">
        <v>601</v>
      </c>
      <c r="D235" s="227" t="s">
        <v>718</v>
      </c>
      <c r="E235" s="72">
        <v>-2736</v>
      </c>
      <c r="F235" s="192">
        <v>0</v>
      </c>
      <c r="G235" s="155" t="s">
        <v>554</v>
      </c>
    </row>
    <row r="236" spans="1:7" ht="45.75" customHeight="1" x14ac:dyDescent="0.2">
      <c r="A236" s="156">
        <v>45481</v>
      </c>
      <c r="B236" s="154">
        <v>31704</v>
      </c>
      <c r="C236" s="155" t="s">
        <v>601</v>
      </c>
      <c r="D236" s="227" t="s">
        <v>719</v>
      </c>
      <c r="E236" s="72">
        <v>-2583</v>
      </c>
      <c r="F236" s="192">
        <v>0</v>
      </c>
      <c r="G236" s="155" t="s">
        <v>554</v>
      </c>
    </row>
    <row r="237" spans="1:7" ht="45.75" customHeight="1" x14ac:dyDescent="0.2">
      <c r="A237" s="156">
        <v>45481</v>
      </c>
      <c r="B237" s="154">
        <v>31705</v>
      </c>
      <c r="C237" s="155" t="s">
        <v>602</v>
      </c>
      <c r="D237" s="227" t="s">
        <v>716</v>
      </c>
      <c r="E237" s="192">
        <v>10000</v>
      </c>
      <c r="F237" s="72">
        <v>9384</v>
      </c>
      <c r="G237" s="155" t="s">
        <v>554</v>
      </c>
    </row>
    <row r="238" spans="1:7" ht="45.75" customHeight="1" x14ac:dyDescent="0.2">
      <c r="A238" s="156">
        <v>45481</v>
      </c>
      <c r="B238" s="154">
        <v>31705</v>
      </c>
      <c r="C238" s="155" t="s">
        <v>602</v>
      </c>
      <c r="D238" s="227" t="s">
        <v>717</v>
      </c>
      <c r="E238" s="72">
        <v>-25</v>
      </c>
      <c r="F238" s="192">
        <v>0</v>
      </c>
      <c r="G238" s="155" t="s">
        <v>554</v>
      </c>
    </row>
    <row r="239" spans="1:7" ht="45.75" customHeight="1" x14ac:dyDescent="0.2">
      <c r="A239" s="156">
        <v>45481</v>
      </c>
      <c r="B239" s="154">
        <v>31705</v>
      </c>
      <c r="C239" s="155" t="s">
        <v>602</v>
      </c>
      <c r="D239" s="227" t="s">
        <v>718</v>
      </c>
      <c r="E239" s="72">
        <v>-304</v>
      </c>
      <c r="F239" s="192">
        <v>0</v>
      </c>
      <c r="G239" s="155" t="s">
        <v>554</v>
      </c>
    </row>
    <row r="240" spans="1:7" ht="45.75" customHeight="1" x14ac:dyDescent="0.2">
      <c r="A240" s="156">
        <v>45481</v>
      </c>
      <c r="B240" s="154">
        <v>31705</v>
      </c>
      <c r="C240" s="155" t="s">
        <v>602</v>
      </c>
      <c r="D240" s="227" t="s">
        <v>719</v>
      </c>
      <c r="E240" s="72">
        <v>-287</v>
      </c>
      <c r="F240" s="192">
        <v>0</v>
      </c>
      <c r="G240" s="155" t="s">
        <v>554</v>
      </c>
    </row>
    <row r="241" spans="1:7" ht="45.75" customHeight="1" x14ac:dyDescent="0.2">
      <c r="A241" s="156">
        <v>45481</v>
      </c>
      <c r="B241" s="154">
        <v>31706</v>
      </c>
      <c r="C241" s="155" t="s">
        <v>603</v>
      </c>
      <c r="D241" s="227" t="s">
        <v>716</v>
      </c>
      <c r="E241" s="192">
        <v>11000</v>
      </c>
      <c r="F241" s="72">
        <v>8609.44</v>
      </c>
      <c r="G241" s="155" t="s">
        <v>554</v>
      </c>
    </row>
    <row r="242" spans="1:7" ht="45.75" customHeight="1" x14ac:dyDescent="0.2">
      <c r="A242" s="156">
        <v>45481</v>
      </c>
      <c r="B242" s="154">
        <v>31706</v>
      </c>
      <c r="C242" s="155" t="s">
        <v>603</v>
      </c>
      <c r="D242" s="227" t="s">
        <v>717</v>
      </c>
      <c r="E242" s="72">
        <v>-25</v>
      </c>
      <c r="F242" s="192">
        <v>0</v>
      </c>
      <c r="G242" s="155" t="s">
        <v>554</v>
      </c>
    </row>
    <row r="243" spans="1:7" ht="45.75" customHeight="1" x14ac:dyDescent="0.2">
      <c r="A243" s="156">
        <v>45481</v>
      </c>
      <c r="B243" s="154">
        <v>31706</v>
      </c>
      <c r="C243" s="155" t="s">
        <v>603</v>
      </c>
      <c r="D243" s="227" t="s">
        <v>718</v>
      </c>
      <c r="E243" s="72">
        <v>-334.4</v>
      </c>
      <c r="F243" s="192">
        <v>0</v>
      </c>
      <c r="G243" s="155" t="s">
        <v>554</v>
      </c>
    </row>
    <row r="244" spans="1:7" ht="45.75" customHeight="1" x14ac:dyDescent="0.2">
      <c r="A244" s="156">
        <v>45481</v>
      </c>
      <c r="B244" s="154">
        <v>31706</v>
      </c>
      <c r="C244" s="155" t="s">
        <v>603</v>
      </c>
      <c r="D244" s="227" t="s">
        <v>719</v>
      </c>
      <c r="E244" s="72">
        <v>-315.7</v>
      </c>
      <c r="F244" s="192">
        <v>0</v>
      </c>
      <c r="G244" s="155" t="s">
        <v>554</v>
      </c>
    </row>
    <row r="245" spans="1:7" ht="45.75" customHeight="1" x14ac:dyDescent="0.2">
      <c r="A245" s="156">
        <v>45481</v>
      </c>
      <c r="B245" s="154">
        <v>31706</v>
      </c>
      <c r="C245" s="155" t="s">
        <v>603</v>
      </c>
      <c r="D245" s="227" t="s">
        <v>720</v>
      </c>
      <c r="E245" s="72">
        <v>-1715.46</v>
      </c>
      <c r="F245" s="192">
        <v>0</v>
      </c>
      <c r="G245" s="155" t="s">
        <v>554</v>
      </c>
    </row>
    <row r="246" spans="1:7" ht="45.75" customHeight="1" x14ac:dyDescent="0.2">
      <c r="A246" s="156">
        <v>45481</v>
      </c>
      <c r="B246" s="154">
        <v>31707</v>
      </c>
      <c r="C246" s="155" t="s">
        <v>604</v>
      </c>
      <c r="D246" s="227" t="s">
        <v>716</v>
      </c>
      <c r="E246" s="262">
        <v>35000</v>
      </c>
      <c r="F246" s="72">
        <v>32906.5</v>
      </c>
      <c r="G246" s="155" t="s">
        <v>554</v>
      </c>
    </row>
    <row r="247" spans="1:7" ht="45.75" customHeight="1" x14ac:dyDescent="0.2">
      <c r="A247" s="156">
        <v>45481</v>
      </c>
      <c r="B247" s="154">
        <v>31707</v>
      </c>
      <c r="C247" s="155" t="s">
        <v>604</v>
      </c>
      <c r="D247" s="227" t="s">
        <v>717</v>
      </c>
      <c r="E247" s="262">
        <v>-25</v>
      </c>
      <c r="F247" s="192">
        <v>0</v>
      </c>
      <c r="G247" s="155" t="s">
        <v>554</v>
      </c>
    </row>
    <row r="248" spans="1:7" ht="45.75" customHeight="1" x14ac:dyDescent="0.2">
      <c r="A248" s="156">
        <v>45481</v>
      </c>
      <c r="B248" s="154">
        <v>31707</v>
      </c>
      <c r="C248" s="155" t="s">
        <v>604</v>
      </c>
      <c r="D248" s="227" t="s">
        <v>718</v>
      </c>
      <c r="E248" s="262">
        <v>-1064</v>
      </c>
      <c r="F248" s="192">
        <v>0</v>
      </c>
      <c r="G248" s="155" t="s">
        <v>554</v>
      </c>
    </row>
    <row r="249" spans="1:7" ht="45.75" customHeight="1" x14ac:dyDescent="0.2">
      <c r="A249" s="156">
        <v>45481</v>
      </c>
      <c r="B249" s="154">
        <v>31707</v>
      </c>
      <c r="C249" s="155" t="s">
        <v>604</v>
      </c>
      <c r="D249" s="227" t="s">
        <v>719</v>
      </c>
      <c r="E249" s="262">
        <v>-1004.5</v>
      </c>
      <c r="F249" s="192">
        <v>0</v>
      </c>
      <c r="G249" s="155" t="s">
        <v>554</v>
      </c>
    </row>
    <row r="250" spans="1:7" ht="45.75" customHeight="1" x14ac:dyDescent="0.2">
      <c r="A250" s="156">
        <v>45481</v>
      </c>
      <c r="B250" s="154">
        <v>31708</v>
      </c>
      <c r="C250" s="155" t="s">
        <v>605</v>
      </c>
      <c r="D250" s="227" t="s">
        <v>716</v>
      </c>
      <c r="E250" s="262">
        <v>41000</v>
      </c>
      <c r="F250" s="72">
        <v>37968.11</v>
      </c>
      <c r="G250" s="155" t="s">
        <v>554</v>
      </c>
    </row>
    <row r="251" spans="1:7" ht="45.75" customHeight="1" x14ac:dyDescent="0.2">
      <c r="A251" s="156">
        <v>45481</v>
      </c>
      <c r="B251" s="154">
        <v>31708</v>
      </c>
      <c r="C251" s="155" t="s">
        <v>605</v>
      </c>
      <c r="D251" s="227" t="s">
        <v>717</v>
      </c>
      <c r="E251" s="72">
        <v>-25</v>
      </c>
      <c r="F251" s="192">
        <v>0</v>
      </c>
      <c r="G251" s="155" t="s">
        <v>554</v>
      </c>
    </row>
    <row r="252" spans="1:7" ht="45.75" customHeight="1" x14ac:dyDescent="0.2">
      <c r="A252" s="156">
        <v>45481</v>
      </c>
      <c r="B252" s="154">
        <v>31708</v>
      </c>
      <c r="C252" s="155" t="s">
        <v>605</v>
      </c>
      <c r="D252" s="227" t="s">
        <v>718</v>
      </c>
      <c r="E252" s="72">
        <v>-1246.4000000000001</v>
      </c>
      <c r="F252" s="192">
        <v>0</v>
      </c>
      <c r="G252" s="155" t="s">
        <v>554</v>
      </c>
    </row>
    <row r="253" spans="1:7" ht="45.75" customHeight="1" x14ac:dyDescent="0.2">
      <c r="A253" s="156">
        <v>45481</v>
      </c>
      <c r="B253" s="154">
        <v>31708</v>
      </c>
      <c r="C253" s="155" t="s">
        <v>605</v>
      </c>
      <c r="D253" s="227" t="s">
        <v>719</v>
      </c>
      <c r="E253" s="72">
        <v>-1176.7</v>
      </c>
      <c r="F253" s="192">
        <v>0</v>
      </c>
      <c r="G253" s="155" t="s">
        <v>554</v>
      </c>
    </row>
    <row r="254" spans="1:7" ht="45.75" customHeight="1" x14ac:dyDescent="0.2">
      <c r="A254" s="156">
        <v>45481</v>
      </c>
      <c r="B254" s="154">
        <v>31708</v>
      </c>
      <c r="C254" s="155" t="s">
        <v>605</v>
      </c>
      <c r="D254" s="227" t="s">
        <v>721</v>
      </c>
      <c r="E254" s="72">
        <v>-583.79</v>
      </c>
      <c r="F254" s="192">
        <v>0</v>
      </c>
      <c r="G254" s="155" t="s">
        <v>554</v>
      </c>
    </row>
    <row r="255" spans="1:7" ht="45.75" customHeight="1" x14ac:dyDescent="0.2">
      <c r="A255" s="156">
        <v>45481</v>
      </c>
      <c r="B255" s="154">
        <v>31709</v>
      </c>
      <c r="C255" s="155" t="s">
        <v>606</v>
      </c>
      <c r="D255" s="227" t="s">
        <v>716</v>
      </c>
      <c r="E255" s="192">
        <v>11000</v>
      </c>
      <c r="F255" s="72">
        <v>10324.9</v>
      </c>
      <c r="G255" s="155" t="s">
        <v>554</v>
      </c>
    </row>
    <row r="256" spans="1:7" ht="45.75" customHeight="1" x14ac:dyDescent="0.2">
      <c r="A256" s="156">
        <v>45481</v>
      </c>
      <c r="B256" s="154">
        <v>31709</v>
      </c>
      <c r="C256" s="155" t="s">
        <v>606</v>
      </c>
      <c r="D256" s="227" t="s">
        <v>717</v>
      </c>
      <c r="E256" s="72">
        <v>-25</v>
      </c>
      <c r="F256" s="283">
        <v>0</v>
      </c>
      <c r="G256" s="155" t="s">
        <v>554</v>
      </c>
    </row>
    <row r="257" spans="1:7" ht="45.75" customHeight="1" x14ac:dyDescent="0.2">
      <c r="A257" s="156">
        <v>45481</v>
      </c>
      <c r="B257" s="154">
        <v>31709</v>
      </c>
      <c r="C257" s="155" t="s">
        <v>606</v>
      </c>
      <c r="D257" s="227" t="s">
        <v>718</v>
      </c>
      <c r="E257" s="72">
        <v>-334.4</v>
      </c>
      <c r="F257" s="283">
        <v>0</v>
      </c>
      <c r="G257" s="155" t="s">
        <v>554</v>
      </c>
    </row>
    <row r="258" spans="1:7" ht="45.75" customHeight="1" x14ac:dyDescent="0.2">
      <c r="A258" s="156">
        <v>45481</v>
      </c>
      <c r="B258" s="154">
        <v>31709</v>
      </c>
      <c r="C258" s="155" t="s">
        <v>606</v>
      </c>
      <c r="D258" s="227" t="s">
        <v>719</v>
      </c>
      <c r="E258" s="72">
        <v>-315.7</v>
      </c>
      <c r="F258" s="283">
        <v>0</v>
      </c>
      <c r="G258" s="155" t="s">
        <v>554</v>
      </c>
    </row>
    <row r="259" spans="1:7" ht="45.75" customHeight="1" x14ac:dyDescent="0.2">
      <c r="A259" s="156">
        <v>45481</v>
      </c>
      <c r="B259" s="154">
        <v>31710</v>
      </c>
      <c r="C259" s="155" t="s">
        <v>607</v>
      </c>
      <c r="D259" s="227" t="s">
        <v>716</v>
      </c>
      <c r="E259" s="262">
        <v>35000</v>
      </c>
      <c r="F259" s="72">
        <v>32436.5</v>
      </c>
      <c r="G259" s="155" t="s">
        <v>554</v>
      </c>
    </row>
    <row r="260" spans="1:7" ht="45.75" customHeight="1" x14ac:dyDescent="0.2">
      <c r="A260" s="156">
        <v>45481</v>
      </c>
      <c r="B260" s="154">
        <v>31710</v>
      </c>
      <c r="C260" s="155" t="s">
        <v>607</v>
      </c>
      <c r="D260" s="227" t="s">
        <v>717</v>
      </c>
      <c r="E260" s="72">
        <v>-25</v>
      </c>
      <c r="F260" s="283">
        <v>0</v>
      </c>
      <c r="G260" s="155" t="s">
        <v>554</v>
      </c>
    </row>
    <row r="261" spans="1:7" ht="45.75" customHeight="1" x14ac:dyDescent="0.2">
      <c r="A261" s="156">
        <v>45481</v>
      </c>
      <c r="B261" s="154">
        <v>31710</v>
      </c>
      <c r="C261" s="155" t="s">
        <v>607</v>
      </c>
      <c r="D261" s="227" t="s">
        <v>718</v>
      </c>
      <c r="E261" s="72">
        <v>-1064</v>
      </c>
      <c r="F261" s="283">
        <v>0</v>
      </c>
      <c r="G261" s="155" t="s">
        <v>554</v>
      </c>
    </row>
    <row r="262" spans="1:7" ht="45.75" customHeight="1" x14ac:dyDescent="0.2">
      <c r="A262" s="156">
        <v>45481</v>
      </c>
      <c r="B262" s="154">
        <v>31710</v>
      </c>
      <c r="C262" s="155" t="s">
        <v>607</v>
      </c>
      <c r="D262" s="227" t="s">
        <v>719</v>
      </c>
      <c r="E262" s="72">
        <v>-1004.5</v>
      </c>
      <c r="F262" s="283">
        <v>0</v>
      </c>
      <c r="G262" s="155" t="s">
        <v>554</v>
      </c>
    </row>
    <row r="263" spans="1:7" ht="45.75" customHeight="1" x14ac:dyDescent="0.2">
      <c r="A263" s="156">
        <v>45481</v>
      </c>
      <c r="B263" s="154">
        <v>31710</v>
      </c>
      <c r="C263" s="155" t="s">
        <v>607</v>
      </c>
      <c r="D263" s="227" t="s">
        <v>720</v>
      </c>
      <c r="E263" s="72">
        <v>-470</v>
      </c>
      <c r="F263" s="283">
        <v>0</v>
      </c>
      <c r="G263" s="155" t="s">
        <v>554</v>
      </c>
    </row>
    <row r="264" spans="1:7" ht="45.75" customHeight="1" x14ac:dyDescent="0.2">
      <c r="A264" s="156">
        <v>45481</v>
      </c>
      <c r="B264" s="154">
        <v>31711</v>
      </c>
      <c r="C264" s="155" t="s">
        <v>608</v>
      </c>
      <c r="D264" s="227" t="s">
        <v>716</v>
      </c>
      <c r="E264" s="262">
        <v>75000</v>
      </c>
      <c r="F264" s="72">
        <v>64233.15</v>
      </c>
      <c r="G264" s="155" t="s">
        <v>554</v>
      </c>
    </row>
    <row r="265" spans="1:7" ht="45.75" customHeight="1" x14ac:dyDescent="0.2">
      <c r="A265" s="156">
        <v>45481</v>
      </c>
      <c r="B265" s="154">
        <v>31711</v>
      </c>
      <c r="C265" s="155" t="s">
        <v>608</v>
      </c>
      <c r="D265" s="227" t="s">
        <v>718</v>
      </c>
      <c r="E265" s="72">
        <v>-2280</v>
      </c>
      <c r="F265" s="72">
        <v>0</v>
      </c>
      <c r="G265" s="155" t="s">
        <v>554</v>
      </c>
    </row>
    <row r="266" spans="1:7" ht="45.75" customHeight="1" x14ac:dyDescent="0.2">
      <c r="A266" s="156">
        <v>45481</v>
      </c>
      <c r="B266" s="154">
        <v>31711</v>
      </c>
      <c r="C266" s="155" t="s">
        <v>608</v>
      </c>
      <c r="D266" s="227" t="s">
        <v>719</v>
      </c>
      <c r="E266" s="72">
        <v>-2152.5</v>
      </c>
      <c r="F266" s="72">
        <v>0</v>
      </c>
      <c r="G266" s="155" t="s">
        <v>554</v>
      </c>
    </row>
    <row r="267" spans="1:7" ht="45.75" customHeight="1" x14ac:dyDescent="0.2">
      <c r="A267" s="156">
        <v>45481</v>
      </c>
      <c r="B267" s="154">
        <v>31711</v>
      </c>
      <c r="C267" s="155" t="s">
        <v>608</v>
      </c>
      <c r="D267" s="227" t="s">
        <v>717</v>
      </c>
      <c r="E267" s="72">
        <v>-25</v>
      </c>
      <c r="F267" s="72">
        <v>0</v>
      </c>
      <c r="G267" s="155" t="s">
        <v>554</v>
      </c>
    </row>
    <row r="268" spans="1:7" ht="45.75" customHeight="1" x14ac:dyDescent="0.2">
      <c r="A268" s="156">
        <v>45481</v>
      </c>
      <c r="B268" s="154">
        <v>31711</v>
      </c>
      <c r="C268" s="155" t="s">
        <v>608</v>
      </c>
      <c r="D268" s="227" t="s">
        <v>721</v>
      </c>
      <c r="E268" s="72">
        <v>-6309.35</v>
      </c>
      <c r="F268" s="72">
        <v>0</v>
      </c>
      <c r="G268" s="155" t="s">
        <v>554</v>
      </c>
    </row>
    <row r="269" spans="1:7" ht="45.75" customHeight="1" x14ac:dyDescent="0.2">
      <c r="A269" s="156">
        <v>45481</v>
      </c>
      <c r="B269" s="154">
        <v>31712</v>
      </c>
      <c r="C269" s="155" t="s">
        <v>609</v>
      </c>
      <c r="D269" s="227" t="s">
        <v>716</v>
      </c>
      <c r="E269" s="262">
        <v>25000</v>
      </c>
      <c r="F269" s="72">
        <v>23497.5</v>
      </c>
      <c r="G269" s="155" t="s">
        <v>554</v>
      </c>
    </row>
    <row r="270" spans="1:7" ht="45.75" customHeight="1" x14ac:dyDescent="0.2">
      <c r="A270" s="156">
        <v>45481</v>
      </c>
      <c r="B270" s="154">
        <v>31712</v>
      </c>
      <c r="C270" s="155" t="s">
        <v>609</v>
      </c>
      <c r="D270" s="227" t="s">
        <v>717</v>
      </c>
      <c r="E270" s="262">
        <v>-25</v>
      </c>
      <c r="F270" s="72">
        <v>0</v>
      </c>
      <c r="G270" s="155" t="s">
        <v>554</v>
      </c>
    </row>
    <row r="271" spans="1:7" ht="45.75" customHeight="1" x14ac:dyDescent="0.2">
      <c r="A271" s="156">
        <v>45481</v>
      </c>
      <c r="B271" s="154">
        <v>31712</v>
      </c>
      <c r="C271" s="155" t="s">
        <v>609</v>
      </c>
      <c r="D271" s="227" t="s">
        <v>718</v>
      </c>
      <c r="E271" s="262">
        <v>-760</v>
      </c>
      <c r="F271" s="72">
        <v>0</v>
      </c>
      <c r="G271" s="155" t="s">
        <v>554</v>
      </c>
    </row>
    <row r="272" spans="1:7" ht="45.75" customHeight="1" x14ac:dyDescent="0.2">
      <c r="A272" s="156">
        <v>45481</v>
      </c>
      <c r="B272" s="154">
        <v>31712</v>
      </c>
      <c r="C272" s="155" t="s">
        <v>609</v>
      </c>
      <c r="D272" s="227" t="s">
        <v>719</v>
      </c>
      <c r="E272" s="262">
        <v>-717.5</v>
      </c>
      <c r="F272" s="72">
        <v>0</v>
      </c>
      <c r="G272" s="155" t="s">
        <v>554</v>
      </c>
    </row>
    <row r="273" spans="1:7" ht="30.75" customHeight="1" x14ac:dyDescent="0.2">
      <c r="A273" s="156">
        <v>45481</v>
      </c>
      <c r="B273" s="154">
        <v>31713</v>
      </c>
      <c r="C273" s="155" t="s">
        <v>610</v>
      </c>
      <c r="D273" s="72">
        <v>0</v>
      </c>
      <c r="E273" s="72">
        <v>0</v>
      </c>
      <c r="F273" s="72">
        <v>0</v>
      </c>
      <c r="G273" s="155" t="s">
        <v>611</v>
      </c>
    </row>
    <row r="274" spans="1:7" ht="30.75" customHeight="1" x14ac:dyDescent="0.2">
      <c r="A274" s="156">
        <v>45481</v>
      </c>
      <c r="B274" s="154">
        <v>31714</v>
      </c>
      <c r="C274" s="155" t="s">
        <v>610</v>
      </c>
      <c r="D274" s="72">
        <v>0</v>
      </c>
      <c r="E274" s="72">
        <v>0</v>
      </c>
      <c r="F274" s="72">
        <v>0</v>
      </c>
      <c r="G274" s="155" t="s">
        <v>611</v>
      </c>
    </row>
    <row r="275" spans="1:7" ht="30.75" customHeight="1" x14ac:dyDescent="0.2">
      <c r="A275" s="156">
        <v>45481</v>
      </c>
      <c r="B275" s="154">
        <v>31715</v>
      </c>
      <c r="C275" s="155" t="s">
        <v>610</v>
      </c>
      <c r="D275" s="72">
        <v>0</v>
      </c>
      <c r="E275" s="72">
        <v>0</v>
      </c>
      <c r="F275" s="72">
        <v>0</v>
      </c>
      <c r="G275" s="155" t="s">
        <v>611</v>
      </c>
    </row>
    <row r="276" spans="1:7" ht="45.75" customHeight="1" x14ac:dyDescent="0.2">
      <c r="A276" s="156">
        <v>45481</v>
      </c>
      <c r="B276" s="154">
        <v>31716</v>
      </c>
      <c r="C276" s="155" t="s">
        <v>612</v>
      </c>
      <c r="D276" s="227" t="s">
        <v>716</v>
      </c>
      <c r="E276" s="262">
        <v>35000</v>
      </c>
      <c r="F276" s="72">
        <v>32906.5</v>
      </c>
      <c r="G276" s="155" t="s">
        <v>554</v>
      </c>
    </row>
    <row r="277" spans="1:7" ht="45.75" customHeight="1" x14ac:dyDescent="0.2">
      <c r="A277" s="156">
        <v>45481</v>
      </c>
      <c r="B277" s="154">
        <v>31716</v>
      </c>
      <c r="C277" s="155" t="s">
        <v>612</v>
      </c>
      <c r="D277" s="227" t="s">
        <v>717</v>
      </c>
      <c r="E277" s="262">
        <v>-25</v>
      </c>
      <c r="F277" s="72">
        <v>0</v>
      </c>
      <c r="G277" s="155" t="s">
        <v>554</v>
      </c>
    </row>
    <row r="278" spans="1:7" ht="45.75" customHeight="1" x14ac:dyDescent="0.2">
      <c r="A278" s="156">
        <v>45481</v>
      </c>
      <c r="B278" s="154">
        <v>31716</v>
      </c>
      <c r="C278" s="155" t="s">
        <v>612</v>
      </c>
      <c r="D278" s="227" t="s">
        <v>718</v>
      </c>
      <c r="E278" s="262">
        <v>-1064</v>
      </c>
      <c r="F278" s="72">
        <v>0</v>
      </c>
      <c r="G278" s="155" t="s">
        <v>554</v>
      </c>
    </row>
    <row r="279" spans="1:7" ht="45.75" customHeight="1" x14ac:dyDescent="0.2">
      <c r="A279" s="156">
        <v>45481</v>
      </c>
      <c r="B279" s="154">
        <v>31716</v>
      </c>
      <c r="C279" s="155" t="s">
        <v>612</v>
      </c>
      <c r="D279" s="227" t="s">
        <v>719</v>
      </c>
      <c r="E279" s="262">
        <v>-1004.5</v>
      </c>
      <c r="F279" s="72">
        <v>0</v>
      </c>
      <c r="G279" s="155" t="s">
        <v>554</v>
      </c>
    </row>
    <row r="280" spans="1:7" ht="45.75" customHeight="1" x14ac:dyDescent="0.2">
      <c r="A280" s="156">
        <v>45481</v>
      </c>
      <c r="B280" s="154">
        <v>31717</v>
      </c>
      <c r="C280" s="155" t="s">
        <v>613</v>
      </c>
      <c r="D280" s="227" t="s">
        <v>716</v>
      </c>
      <c r="E280" s="262">
        <v>60000</v>
      </c>
      <c r="F280" s="72">
        <v>43457.79</v>
      </c>
      <c r="G280" s="155" t="s">
        <v>554</v>
      </c>
    </row>
    <row r="281" spans="1:7" ht="45.75" customHeight="1" x14ac:dyDescent="0.2">
      <c r="A281" s="156">
        <v>45481</v>
      </c>
      <c r="B281" s="154">
        <v>31717</v>
      </c>
      <c r="C281" s="155" t="s">
        <v>613</v>
      </c>
      <c r="D281" s="227" t="s">
        <v>721</v>
      </c>
      <c r="E281" s="72">
        <v>-3486.65</v>
      </c>
      <c r="F281" s="286">
        <v>0</v>
      </c>
      <c r="G281" s="155" t="s">
        <v>554</v>
      </c>
    </row>
    <row r="282" spans="1:7" ht="45.75" customHeight="1" x14ac:dyDescent="0.2">
      <c r="A282" s="156">
        <v>45481</v>
      </c>
      <c r="B282" s="154">
        <v>31717</v>
      </c>
      <c r="C282" s="155" t="s">
        <v>613</v>
      </c>
      <c r="D282" s="227" t="s">
        <v>717</v>
      </c>
      <c r="E282" s="72">
        <v>-25</v>
      </c>
      <c r="F282" s="286">
        <v>0</v>
      </c>
      <c r="G282" s="155" t="s">
        <v>554</v>
      </c>
    </row>
    <row r="283" spans="1:7" ht="45.75" customHeight="1" x14ac:dyDescent="0.2">
      <c r="A283" s="156">
        <v>45481</v>
      </c>
      <c r="B283" s="154">
        <v>31717</v>
      </c>
      <c r="C283" s="155" t="s">
        <v>613</v>
      </c>
      <c r="D283" s="227" t="s">
        <v>719</v>
      </c>
      <c r="E283" s="72">
        <v>-1722</v>
      </c>
      <c r="F283" s="286">
        <v>0</v>
      </c>
      <c r="G283" s="155" t="s">
        <v>554</v>
      </c>
    </row>
    <row r="284" spans="1:7" ht="45.75" customHeight="1" x14ac:dyDescent="0.2">
      <c r="A284" s="156">
        <v>45481</v>
      </c>
      <c r="B284" s="154">
        <v>31717</v>
      </c>
      <c r="C284" s="155" t="s">
        <v>613</v>
      </c>
      <c r="D284" s="227" t="s">
        <v>718</v>
      </c>
      <c r="E284" s="72">
        <v>-1824</v>
      </c>
      <c r="F284" s="286">
        <v>0</v>
      </c>
      <c r="G284" s="155" t="s">
        <v>554</v>
      </c>
    </row>
    <row r="285" spans="1:7" ht="45.75" customHeight="1" x14ac:dyDescent="0.2">
      <c r="A285" s="156">
        <v>45481</v>
      </c>
      <c r="B285" s="154">
        <v>31717</v>
      </c>
      <c r="C285" s="155" t="s">
        <v>613</v>
      </c>
      <c r="D285" s="227" t="s">
        <v>720</v>
      </c>
      <c r="E285" s="72">
        <v>-9484.56</v>
      </c>
      <c r="F285" s="286">
        <v>0</v>
      </c>
      <c r="G285" s="155" t="s">
        <v>554</v>
      </c>
    </row>
    <row r="286" spans="1:7" ht="45.75" customHeight="1" x14ac:dyDescent="0.2">
      <c r="A286" s="156">
        <v>45481</v>
      </c>
      <c r="B286" s="154">
        <v>31718</v>
      </c>
      <c r="C286" s="155" t="s">
        <v>614</v>
      </c>
      <c r="D286" s="227" t="s">
        <v>716</v>
      </c>
      <c r="E286" s="262">
        <v>120000</v>
      </c>
      <c r="F286" s="72">
        <v>96073.06</v>
      </c>
      <c r="G286" s="155" t="s">
        <v>554</v>
      </c>
    </row>
    <row r="287" spans="1:7" ht="45.75" customHeight="1" x14ac:dyDescent="0.2">
      <c r="A287" s="156">
        <v>45481</v>
      </c>
      <c r="B287" s="154">
        <v>31718</v>
      </c>
      <c r="C287" s="155" t="s">
        <v>614</v>
      </c>
      <c r="D287" s="227" t="s">
        <v>717</v>
      </c>
      <c r="E287" s="72">
        <v>-25</v>
      </c>
      <c r="F287" s="286">
        <v>0</v>
      </c>
      <c r="G287" s="155" t="s">
        <v>554</v>
      </c>
    </row>
    <row r="288" spans="1:7" ht="45.75" customHeight="1" x14ac:dyDescent="0.2">
      <c r="A288" s="156">
        <v>45481</v>
      </c>
      <c r="B288" s="154">
        <v>31718</v>
      </c>
      <c r="C288" s="155" t="s">
        <v>614</v>
      </c>
      <c r="D288" s="227" t="s">
        <v>721</v>
      </c>
      <c r="E288" s="72">
        <v>-16809.939999999999</v>
      </c>
      <c r="F288" s="286">
        <v>0</v>
      </c>
      <c r="G288" s="155" t="s">
        <v>554</v>
      </c>
    </row>
    <row r="289" spans="1:7" ht="45.75" customHeight="1" x14ac:dyDescent="0.2">
      <c r="A289" s="156">
        <v>45481</v>
      </c>
      <c r="B289" s="154">
        <v>31718</v>
      </c>
      <c r="C289" s="155" t="s">
        <v>614</v>
      </c>
      <c r="D289" s="227" t="s">
        <v>718</v>
      </c>
      <c r="E289" s="72">
        <v>-3648</v>
      </c>
      <c r="F289" s="286">
        <v>0</v>
      </c>
      <c r="G289" s="155" t="s">
        <v>554</v>
      </c>
    </row>
    <row r="290" spans="1:7" ht="45.75" customHeight="1" x14ac:dyDescent="0.2">
      <c r="A290" s="156">
        <v>45481</v>
      </c>
      <c r="B290" s="154">
        <v>31718</v>
      </c>
      <c r="C290" s="155" t="s">
        <v>614</v>
      </c>
      <c r="D290" s="227" t="s">
        <v>719</v>
      </c>
      <c r="E290" s="72">
        <v>-3444</v>
      </c>
      <c r="F290" s="286">
        <v>0</v>
      </c>
      <c r="G290" s="155" t="s">
        <v>554</v>
      </c>
    </row>
    <row r="291" spans="1:7" ht="45.75" customHeight="1" x14ac:dyDescent="0.2">
      <c r="A291" s="156">
        <v>45481</v>
      </c>
      <c r="B291" s="154">
        <v>31719</v>
      </c>
      <c r="C291" s="155" t="s">
        <v>615</v>
      </c>
      <c r="D291" s="227" t="s">
        <v>716</v>
      </c>
      <c r="E291" s="192">
        <v>11000</v>
      </c>
      <c r="F291" s="72">
        <v>10324.9</v>
      </c>
      <c r="G291" s="155" t="s">
        <v>554</v>
      </c>
    </row>
    <row r="292" spans="1:7" ht="45.75" customHeight="1" x14ac:dyDescent="0.2">
      <c r="A292" s="156">
        <v>45481</v>
      </c>
      <c r="B292" s="154">
        <v>31719</v>
      </c>
      <c r="C292" s="155" t="s">
        <v>615</v>
      </c>
      <c r="D292" s="227" t="s">
        <v>717</v>
      </c>
      <c r="E292" s="72">
        <v>-25</v>
      </c>
      <c r="F292" s="286">
        <v>0</v>
      </c>
      <c r="G292" s="155" t="s">
        <v>554</v>
      </c>
    </row>
    <row r="293" spans="1:7" ht="45.75" customHeight="1" x14ac:dyDescent="0.2">
      <c r="A293" s="156">
        <v>45481</v>
      </c>
      <c r="B293" s="154">
        <v>31719</v>
      </c>
      <c r="C293" s="155" t="s">
        <v>615</v>
      </c>
      <c r="D293" s="227" t="s">
        <v>718</v>
      </c>
      <c r="E293" s="72">
        <v>-334.4</v>
      </c>
      <c r="F293" s="286">
        <v>0</v>
      </c>
      <c r="G293" s="155" t="s">
        <v>554</v>
      </c>
    </row>
    <row r="294" spans="1:7" ht="45.75" customHeight="1" x14ac:dyDescent="0.2">
      <c r="A294" s="156">
        <v>45481</v>
      </c>
      <c r="B294" s="154">
        <v>31719</v>
      </c>
      <c r="C294" s="155" t="s">
        <v>615</v>
      </c>
      <c r="D294" s="227" t="s">
        <v>719</v>
      </c>
      <c r="E294" s="72">
        <v>-315.7</v>
      </c>
      <c r="F294" s="286">
        <v>0</v>
      </c>
      <c r="G294" s="155" t="s">
        <v>554</v>
      </c>
    </row>
    <row r="295" spans="1:7" ht="45.75" customHeight="1" x14ac:dyDescent="0.2">
      <c r="A295" s="156">
        <v>45481</v>
      </c>
      <c r="B295" s="154">
        <v>31720</v>
      </c>
      <c r="C295" s="155" t="s">
        <v>616</v>
      </c>
      <c r="D295" s="227" t="s">
        <v>716</v>
      </c>
      <c r="E295" s="192">
        <v>50000</v>
      </c>
      <c r="F295" s="72">
        <v>45166</v>
      </c>
      <c r="G295" s="155" t="s">
        <v>554</v>
      </c>
    </row>
    <row r="296" spans="1:7" ht="45.75" customHeight="1" x14ac:dyDescent="0.2">
      <c r="A296" s="156">
        <v>45481</v>
      </c>
      <c r="B296" s="154">
        <v>31720</v>
      </c>
      <c r="C296" s="155" t="s">
        <v>616</v>
      </c>
      <c r="D296" s="227" t="s">
        <v>717</v>
      </c>
      <c r="E296" s="72">
        <v>-25</v>
      </c>
      <c r="F296" s="286">
        <v>0</v>
      </c>
      <c r="G296" s="155" t="s">
        <v>554</v>
      </c>
    </row>
    <row r="297" spans="1:7" ht="45.75" customHeight="1" x14ac:dyDescent="0.2">
      <c r="A297" s="156">
        <v>45481</v>
      </c>
      <c r="B297" s="154">
        <v>31720</v>
      </c>
      <c r="C297" s="155" t="s">
        <v>616</v>
      </c>
      <c r="D297" s="227" t="s">
        <v>718</v>
      </c>
      <c r="E297" s="72">
        <v>-1520</v>
      </c>
      <c r="F297" s="286">
        <v>0</v>
      </c>
      <c r="G297" s="155" t="s">
        <v>554</v>
      </c>
    </row>
    <row r="298" spans="1:7" ht="45.75" customHeight="1" x14ac:dyDescent="0.2">
      <c r="A298" s="156">
        <v>45481</v>
      </c>
      <c r="B298" s="154">
        <v>31720</v>
      </c>
      <c r="C298" s="155" t="s">
        <v>616</v>
      </c>
      <c r="D298" s="227" t="s">
        <v>719</v>
      </c>
      <c r="E298" s="72">
        <v>-1435</v>
      </c>
      <c r="F298" s="286">
        <v>0</v>
      </c>
      <c r="G298" s="155" t="s">
        <v>554</v>
      </c>
    </row>
    <row r="299" spans="1:7" ht="45.75" customHeight="1" x14ac:dyDescent="0.2">
      <c r="A299" s="156">
        <v>45481</v>
      </c>
      <c r="B299" s="154">
        <v>31720</v>
      </c>
      <c r="C299" s="155" t="s">
        <v>616</v>
      </c>
      <c r="D299" s="227" t="s">
        <v>691</v>
      </c>
      <c r="E299" s="262">
        <v>-1854</v>
      </c>
      <c r="F299" s="286">
        <v>0</v>
      </c>
      <c r="G299" s="155" t="s">
        <v>554</v>
      </c>
    </row>
    <row r="300" spans="1:7" ht="45.75" customHeight="1" x14ac:dyDescent="0.2">
      <c r="A300" s="156">
        <v>45481</v>
      </c>
      <c r="B300" s="154">
        <v>31721</v>
      </c>
      <c r="C300" s="155" t="s">
        <v>617</v>
      </c>
      <c r="D300" s="227" t="s">
        <v>716</v>
      </c>
      <c r="E300" s="262">
        <v>50000</v>
      </c>
      <c r="F300" s="72">
        <v>44766</v>
      </c>
      <c r="G300" s="155" t="s">
        <v>554</v>
      </c>
    </row>
    <row r="301" spans="1:7" ht="45.75" customHeight="1" x14ac:dyDescent="0.2">
      <c r="A301" s="156">
        <v>45481</v>
      </c>
      <c r="B301" s="154">
        <v>31721</v>
      </c>
      <c r="C301" s="155" t="s">
        <v>617</v>
      </c>
      <c r="D301" s="227" t="s">
        <v>717</v>
      </c>
      <c r="E301" s="72">
        <v>-25</v>
      </c>
      <c r="F301" s="286">
        <v>0</v>
      </c>
      <c r="G301" s="155" t="s">
        <v>554</v>
      </c>
    </row>
    <row r="302" spans="1:7" ht="45.75" customHeight="1" x14ac:dyDescent="0.2">
      <c r="A302" s="156">
        <v>45481</v>
      </c>
      <c r="B302" s="154">
        <v>31721</v>
      </c>
      <c r="C302" s="155" t="s">
        <v>617</v>
      </c>
      <c r="D302" s="227" t="s">
        <v>721</v>
      </c>
      <c r="E302" s="72">
        <v>-1854</v>
      </c>
      <c r="F302" s="286">
        <v>0</v>
      </c>
      <c r="G302" s="155" t="s">
        <v>554</v>
      </c>
    </row>
    <row r="303" spans="1:7" ht="45.75" customHeight="1" x14ac:dyDescent="0.2">
      <c r="A303" s="156">
        <v>45481</v>
      </c>
      <c r="B303" s="154">
        <v>31721</v>
      </c>
      <c r="C303" s="155" t="s">
        <v>617</v>
      </c>
      <c r="D303" s="227" t="s">
        <v>720</v>
      </c>
      <c r="E303" s="72">
        <v>-400</v>
      </c>
      <c r="F303" s="286">
        <v>0</v>
      </c>
      <c r="G303" s="155" t="s">
        <v>554</v>
      </c>
    </row>
    <row r="304" spans="1:7" ht="45.75" customHeight="1" x14ac:dyDescent="0.2">
      <c r="A304" s="156">
        <v>45481</v>
      </c>
      <c r="B304" s="154">
        <v>31721</v>
      </c>
      <c r="C304" s="155" t="s">
        <v>617</v>
      </c>
      <c r="D304" s="227" t="s">
        <v>718</v>
      </c>
      <c r="E304" s="72">
        <v>-1520</v>
      </c>
      <c r="F304" s="286">
        <v>0</v>
      </c>
      <c r="G304" s="155" t="s">
        <v>554</v>
      </c>
    </row>
    <row r="305" spans="1:7" ht="45.75" customHeight="1" x14ac:dyDescent="0.2">
      <c r="A305" s="156">
        <v>45481</v>
      </c>
      <c r="B305" s="154">
        <v>31721</v>
      </c>
      <c r="C305" s="155" t="s">
        <v>617</v>
      </c>
      <c r="D305" s="227" t="s">
        <v>719</v>
      </c>
      <c r="E305" s="72">
        <v>-1435</v>
      </c>
      <c r="F305" s="286">
        <v>0</v>
      </c>
      <c r="G305" s="155" t="s">
        <v>554</v>
      </c>
    </row>
    <row r="306" spans="1:7" ht="45.75" customHeight="1" x14ac:dyDescent="0.2">
      <c r="A306" s="156">
        <v>45481</v>
      </c>
      <c r="B306" s="154">
        <v>31722</v>
      </c>
      <c r="C306" s="155" t="s">
        <v>610</v>
      </c>
      <c r="D306" s="227">
        <v>0</v>
      </c>
      <c r="E306" s="72">
        <v>0</v>
      </c>
      <c r="F306" s="286">
        <v>0</v>
      </c>
      <c r="G306" s="155" t="s">
        <v>610</v>
      </c>
    </row>
    <row r="307" spans="1:7" ht="45.75" customHeight="1" x14ac:dyDescent="0.2">
      <c r="A307" s="156">
        <v>45481</v>
      </c>
      <c r="B307" s="154">
        <v>31723</v>
      </c>
      <c r="C307" s="155" t="s">
        <v>619</v>
      </c>
      <c r="D307" s="227" t="s">
        <v>716</v>
      </c>
      <c r="E307" s="262">
        <v>50000</v>
      </c>
      <c r="F307" s="72">
        <v>31974.89</v>
      </c>
      <c r="G307" s="155" t="s">
        <v>554</v>
      </c>
    </row>
    <row r="308" spans="1:7" ht="45.75" customHeight="1" x14ac:dyDescent="0.2">
      <c r="A308" s="156">
        <v>45481</v>
      </c>
      <c r="B308" s="154">
        <v>31723</v>
      </c>
      <c r="C308" s="155" t="s">
        <v>619</v>
      </c>
      <c r="D308" s="227" t="s">
        <v>721</v>
      </c>
      <c r="E308" s="72">
        <v>-1854</v>
      </c>
      <c r="F308" s="283">
        <v>0</v>
      </c>
      <c r="G308" s="155" t="s">
        <v>554</v>
      </c>
    </row>
    <row r="309" spans="1:7" ht="45.75" customHeight="1" x14ac:dyDescent="0.2">
      <c r="A309" s="156">
        <v>45481</v>
      </c>
      <c r="B309" s="154">
        <v>31723</v>
      </c>
      <c r="C309" s="155" t="s">
        <v>619</v>
      </c>
      <c r="D309" s="227" t="s">
        <v>717</v>
      </c>
      <c r="E309" s="72">
        <v>-25</v>
      </c>
      <c r="F309" s="283">
        <v>0</v>
      </c>
      <c r="G309" s="155" t="s">
        <v>554</v>
      </c>
    </row>
    <row r="310" spans="1:7" ht="45.75" customHeight="1" x14ac:dyDescent="0.2">
      <c r="A310" s="156">
        <v>45481</v>
      </c>
      <c r="B310" s="154">
        <v>31723</v>
      </c>
      <c r="C310" s="155" t="s">
        <v>619</v>
      </c>
      <c r="D310" s="227" t="s">
        <v>720</v>
      </c>
      <c r="E310" s="72">
        <v>-13191.11</v>
      </c>
      <c r="F310" s="283">
        <v>0</v>
      </c>
      <c r="G310" s="155" t="s">
        <v>554</v>
      </c>
    </row>
    <row r="311" spans="1:7" ht="45.75" customHeight="1" x14ac:dyDescent="0.2">
      <c r="A311" s="156">
        <v>45481</v>
      </c>
      <c r="B311" s="154">
        <v>31723</v>
      </c>
      <c r="C311" s="155" t="s">
        <v>619</v>
      </c>
      <c r="D311" s="227" t="s">
        <v>718</v>
      </c>
      <c r="E311" s="72">
        <v>-1520</v>
      </c>
      <c r="F311" s="283">
        <v>0</v>
      </c>
      <c r="G311" s="155" t="s">
        <v>554</v>
      </c>
    </row>
    <row r="312" spans="1:7" ht="45.75" customHeight="1" x14ac:dyDescent="0.2">
      <c r="A312" s="156">
        <v>45481</v>
      </c>
      <c r="B312" s="154">
        <v>31723</v>
      </c>
      <c r="C312" s="155" t="s">
        <v>619</v>
      </c>
      <c r="D312" s="227" t="s">
        <v>719</v>
      </c>
      <c r="E312" s="72">
        <v>-1435</v>
      </c>
      <c r="F312" s="283">
        <v>0</v>
      </c>
      <c r="G312" s="155" t="s">
        <v>554</v>
      </c>
    </row>
    <row r="313" spans="1:7" ht="45.75" customHeight="1" x14ac:dyDescent="0.2">
      <c r="A313" s="156">
        <v>45481</v>
      </c>
      <c r="B313" s="154">
        <v>31724</v>
      </c>
      <c r="C313" s="155" t="s">
        <v>610</v>
      </c>
      <c r="D313" s="227"/>
      <c r="E313" s="192"/>
      <c r="F313" s="72">
        <v>0</v>
      </c>
      <c r="G313" s="155" t="s">
        <v>620</v>
      </c>
    </row>
    <row r="314" spans="1:7" ht="45.75" customHeight="1" x14ac:dyDescent="0.2">
      <c r="A314" s="156">
        <v>45481</v>
      </c>
      <c r="B314" s="154">
        <v>31725</v>
      </c>
      <c r="C314" s="155" t="s">
        <v>621</v>
      </c>
      <c r="D314" s="227" t="s">
        <v>716</v>
      </c>
      <c r="E314" s="72">
        <v>50000</v>
      </c>
      <c r="F314" s="72">
        <v>40741</v>
      </c>
      <c r="G314" s="155" t="s">
        <v>554</v>
      </c>
    </row>
    <row r="315" spans="1:7" ht="45.75" customHeight="1" x14ac:dyDescent="0.2">
      <c r="A315" s="156">
        <v>45481</v>
      </c>
      <c r="B315" s="154">
        <v>31725</v>
      </c>
      <c r="C315" s="155" t="s">
        <v>621</v>
      </c>
      <c r="D315" s="227" t="s">
        <v>721</v>
      </c>
      <c r="E315" s="72">
        <v>-1854</v>
      </c>
      <c r="F315" s="192">
        <v>0</v>
      </c>
      <c r="G315" s="155" t="s">
        <v>554</v>
      </c>
    </row>
    <row r="316" spans="1:7" ht="45.75" customHeight="1" x14ac:dyDescent="0.2">
      <c r="A316" s="156">
        <v>45481</v>
      </c>
      <c r="B316" s="154">
        <v>31725</v>
      </c>
      <c r="C316" s="155" t="s">
        <v>621</v>
      </c>
      <c r="D316" s="227" t="s">
        <v>717</v>
      </c>
      <c r="E316" s="72">
        <v>-25</v>
      </c>
      <c r="F316" s="192">
        <v>0</v>
      </c>
      <c r="G316" s="155" t="s">
        <v>554</v>
      </c>
    </row>
    <row r="317" spans="1:7" ht="45.75" customHeight="1" x14ac:dyDescent="0.2">
      <c r="A317" s="156">
        <v>45481</v>
      </c>
      <c r="B317" s="154">
        <v>31725</v>
      </c>
      <c r="C317" s="155" t="s">
        <v>621</v>
      </c>
      <c r="D317" s="227" t="s">
        <v>718</v>
      </c>
      <c r="E317" s="72">
        <v>-1520</v>
      </c>
      <c r="F317" s="192">
        <v>0</v>
      </c>
      <c r="G317" s="155" t="s">
        <v>554</v>
      </c>
    </row>
    <row r="318" spans="1:7" ht="45.75" customHeight="1" x14ac:dyDescent="0.2">
      <c r="A318" s="156">
        <v>45481</v>
      </c>
      <c r="B318" s="154">
        <v>31725</v>
      </c>
      <c r="C318" s="155" t="s">
        <v>621</v>
      </c>
      <c r="D318" s="227" t="s">
        <v>719</v>
      </c>
      <c r="E318" s="72">
        <v>-1435</v>
      </c>
      <c r="F318" s="192">
        <v>0</v>
      </c>
      <c r="G318" s="155" t="s">
        <v>554</v>
      </c>
    </row>
    <row r="319" spans="1:7" ht="45.75" customHeight="1" x14ac:dyDescent="0.2">
      <c r="A319" s="156">
        <v>45481</v>
      </c>
      <c r="B319" s="154">
        <v>31725</v>
      </c>
      <c r="C319" s="155" t="s">
        <v>621</v>
      </c>
      <c r="D319" s="227" t="s">
        <v>720</v>
      </c>
      <c r="E319" s="72">
        <v>-4425</v>
      </c>
      <c r="F319" s="192">
        <v>0</v>
      </c>
      <c r="G319" s="155" t="s">
        <v>554</v>
      </c>
    </row>
    <row r="320" spans="1:7" ht="45.75" customHeight="1" x14ac:dyDescent="0.2">
      <c r="A320" s="156">
        <v>45481</v>
      </c>
      <c r="B320" s="154">
        <v>31726</v>
      </c>
      <c r="C320" s="155" t="s">
        <v>622</v>
      </c>
      <c r="D320" s="227" t="s">
        <v>716</v>
      </c>
      <c r="E320" s="262">
        <v>50000</v>
      </c>
      <c r="F320" s="72">
        <v>44766</v>
      </c>
      <c r="G320" s="155" t="s">
        <v>554</v>
      </c>
    </row>
    <row r="321" spans="1:7" ht="45.75" customHeight="1" x14ac:dyDescent="0.2">
      <c r="A321" s="156">
        <v>45481</v>
      </c>
      <c r="B321" s="154">
        <v>31726</v>
      </c>
      <c r="C321" s="155" t="s">
        <v>622</v>
      </c>
      <c r="D321" s="227" t="s">
        <v>721</v>
      </c>
      <c r="E321" s="72">
        <v>-1854</v>
      </c>
      <c r="F321" s="283">
        <v>0</v>
      </c>
      <c r="G321" s="155" t="s">
        <v>554</v>
      </c>
    </row>
    <row r="322" spans="1:7" ht="45.75" customHeight="1" x14ac:dyDescent="0.2">
      <c r="A322" s="156">
        <v>45481</v>
      </c>
      <c r="B322" s="154">
        <v>31726</v>
      </c>
      <c r="C322" s="155" t="s">
        <v>622</v>
      </c>
      <c r="D322" s="227" t="s">
        <v>717</v>
      </c>
      <c r="E322" s="72">
        <v>-25</v>
      </c>
      <c r="F322" s="283">
        <v>0</v>
      </c>
      <c r="G322" s="155" t="s">
        <v>554</v>
      </c>
    </row>
    <row r="323" spans="1:7" ht="45.75" customHeight="1" x14ac:dyDescent="0.2">
      <c r="A323" s="156">
        <v>45481</v>
      </c>
      <c r="B323" s="154">
        <v>31726</v>
      </c>
      <c r="C323" s="155" t="s">
        <v>622</v>
      </c>
      <c r="D323" s="227" t="s">
        <v>719</v>
      </c>
      <c r="E323" s="72">
        <v>-1435</v>
      </c>
      <c r="F323" s="283">
        <v>0</v>
      </c>
      <c r="G323" s="155" t="s">
        <v>554</v>
      </c>
    </row>
    <row r="324" spans="1:7" ht="45.75" customHeight="1" x14ac:dyDescent="0.2">
      <c r="A324" s="156">
        <v>45481</v>
      </c>
      <c r="B324" s="154">
        <v>31726</v>
      </c>
      <c r="C324" s="155" t="s">
        <v>622</v>
      </c>
      <c r="D324" s="227" t="s">
        <v>718</v>
      </c>
      <c r="E324" s="262">
        <v>-1520</v>
      </c>
      <c r="F324" s="72">
        <v>0</v>
      </c>
      <c r="G324" s="155" t="s">
        <v>554</v>
      </c>
    </row>
    <row r="325" spans="1:7" ht="45.75" customHeight="1" x14ac:dyDescent="0.2">
      <c r="A325" s="156">
        <v>45481</v>
      </c>
      <c r="B325" s="154">
        <v>31726</v>
      </c>
      <c r="C325" s="155" t="s">
        <v>622</v>
      </c>
      <c r="D325" s="227" t="s">
        <v>720</v>
      </c>
      <c r="E325" s="72">
        <v>-400</v>
      </c>
      <c r="F325" s="72">
        <v>0</v>
      </c>
      <c r="G325" s="155" t="s">
        <v>554</v>
      </c>
    </row>
    <row r="326" spans="1:7" ht="45.75" customHeight="1" x14ac:dyDescent="0.2">
      <c r="A326" s="156">
        <v>45481</v>
      </c>
      <c r="B326" s="154">
        <v>31727</v>
      </c>
      <c r="C326" s="155" t="s">
        <v>623</v>
      </c>
      <c r="D326" s="227" t="s">
        <v>716</v>
      </c>
      <c r="E326" s="262">
        <v>15000</v>
      </c>
      <c r="F326" s="72">
        <v>14088.5</v>
      </c>
      <c r="G326" s="155" t="s">
        <v>554</v>
      </c>
    </row>
    <row r="327" spans="1:7" ht="45.75" customHeight="1" x14ac:dyDescent="0.2">
      <c r="A327" s="156">
        <v>45481</v>
      </c>
      <c r="B327" s="154">
        <v>31727</v>
      </c>
      <c r="C327" s="155" t="s">
        <v>623</v>
      </c>
      <c r="D327" s="227" t="s">
        <v>718</v>
      </c>
      <c r="E327" s="72">
        <v>-456</v>
      </c>
      <c r="F327" s="72">
        <v>0</v>
      </c>
      <c r="G327" s="155" t="s">
        <v>554</v>
      </c>
    </row>
    <row r="328" spans="1:7" ht="45.75" customHeight="1" x14ac:dyDescent="0.2">
      <c r="A328" s="156">
        <v>45481</v>
      </c>
      <c r="B328" s="154">
        <v>31727</v>
      </c>
      <c r="C328" s="155" t="s">
        <v>623</v>
      </c>
      <c r="D328" s="227" t="s">
        <v>719</v>
      </c>
      <c r="E328" s="72">
        <v>-430.5</v>
      </c>
      <c r="F328" s="72">
        <v>0</v>
      </c>
      <c r="G328" s="155" t="s">
        <v>554</v>
      </c>
    </row>
    <row r="329" spans="1:7" ht="45.75" customHeight="1" x14ac:dyDescent="0.2">
      <c r="A329" s="156">
        <v>45481</v>
      </c>
      <c r="B329" s="154">
        <v>31727</v>
      </c>
      <c r="C329" s="155" t="s">
        <v>623</v>
      </c>
      <c r="D329" s="227" t="s">
        <v>717</v>
      </c>
      <c r="E329" s="72">
        <v>-25</v>
      </c>
      <c r="F329" s="72">
        <v>0</v>
      </c>
      <c r="G329" s="155" t="s">
        <v>554</v>
      </c>
    </row>
    <row r="330" spans="1:7" ht="45.75" customHeight="1" x14ac:dyDescent="0.2">
      <c r="A330" s="156">
        <v>45481</v>
      </c>
      <c r="B330" s="154">
        <v>31728</v>
      </c>
      <c r="C330" s="155" t="s">
        <v>610</v>
      </c>
      <c r="D330" s="72">
        <v>0</v>
      </c>
      <c r="E330" s="72">
        <v>0</v>
      </c>
      <c r="F330" s="72">
        <v>0</v>
      </c>
      <c r="G330" s="155" t="s">
        <v>620</v>
      </c>
    </row>
    <row r="331" spans="1:7" ht="45.75" customHeight="1" x14ac:dyDescent="0.2">
      <c r="A331" s="156">
        <v>45481</v>
      </c>
      <c r="B331" s="154">
        <v>31729</v>
      </c>
      <c r="C331" s="155" t="s">
        <v>624</v>
      </c>
      <c r="D331" s="227" t="s">
        <v>716</v>
      </c>
      <c r="E331" s="262">
        <v>50000</v>
      </c>
      <c r="F331" s="72">
        <v>44766</v>
      </c>
      <c r="G331" s="155" t="s">
        <v>554</v>
      </c>
    </row>
    <row r="332" spans="1:7" ht="45.75" customHeight="1" x14ac:dyDescent="0.2">
      <c r="A332" s="156">
        <v>45481</v>
      </c>
      <c r="B332" s="154">
        <v>31729</v>
      </c>
      <c r="C332" s="155" t="s">
        <v>624</v>
      </c>
      <c r="D332" s="227" t="s">
        <v>721</v>
      </c>
      <c r="E332" s="72">
        <v>-1854</v>
      </c>
      <c r="F332" s="72">
        <v>0</v>
      </c>
      <c r="G332" s="155" t="s">
        <v>554</v>
      </c>
    </row>
    <row r="333" spans="1:7" ht="45.75" customHeight="1" x14ac:dyDescent="0.2">
      <c r="A333" s="156">
        <v>45481</v>
      </c>
      <c r="B333" s="154">
        <v>31729</v>
      </c>
      <c r="C333" s="155" t="s">
        <v>624</v>
      </c>
      <c r="D333" s="227" t="s">
        <v>717</v>
      </c>
      <c r="E333" s="72">
        <v>-25</v>
      </c>
      <c r="F333" s="72">
        <v>0</v>
      </c>
      <c r="G333" s="155" t="s">
        <v>554</v>
      </c>
    </row>
    <row r="334" spans="1:7" ht="45.75" customHeight="1" x14ac:dyDescent="0.2">
      <c r="A334" s="156">
        <v>45481</v>
      </c>
      <c r="B334" s="154">
        <v>31729</v>
      </c>
      <c r="C334" s="155" t="s">
        <v>624</v>
      </c>
      <c r="D334" s="227" t="s">
        <v>719</v>
      </c>
      <c r="E334" s="72">
        <v>-1435</v>
      </c>
      <c r="F334" s="72">
        <v>0</v>
      </c>
      <c r="G334" s="155" t="s">
        <v>554</v>
      </c>
    </row>
    <row r="335" spans="1:7" ht="45.75" customHeight="1" x14ac:dyDescent="0.2">
      <c r="A335" s="156">
        <v>45481</v>
      </c>
      <c r="B335" s="154">
        <v>31729</v>
      </c>
      <c r="C335" s="155" t="s">
        <v>624</v>
      </c>
      <c r="D335" s="227" t="s">
        <v>718</v>
      </c>
      <c r="E335" s="262">
        <v>-1520</v>
      </c>
      <c r="F335" s="72">
        <v>0</v>
      </c>
      <c r="G335" s="155" t="s">
        <v>554</v>
      </c>
    </row>
    <row r="336" spans="1:7" ht="45.75" customHeight="1" x14ac:dyDescent="0.2">
      <c r="A336" s="156">
        <v>45481</v>
      </c>
      <c r="B336" s="154">
        <v>31729</v>
      </c>
      <c r="C336" s="155" t="s">
        <v>624</v>
      </c>
      <c r="D336" s="227" t="s">
        <v>720</v>
      </c>
      <c r="E336" s="72">
        <v>-400</v>
      </c>
      <c r="F336" s="72">
        <v>0</v>
      </c>
      <c r="G336" s="155" t="s">
        <v>554</v>
      </c>
    </row>
    <row r="337" spans="1:7" ht="34.5" customHeight="1" x14ac:dyDescent="0.2">
      <c r="A337" s="156">
        <v>45481</v>
      </c>
      <c r="B337" s="154">
        <v>31730</v>
      </c>
      <c r="C337" s="155" t="s">
        <v>610</v>
      </c>
      <c r="D337" s="227">
        <v>0</v>
      </c>
      <c r="E337" s="72">
        <v>0</v>
      </c>
      <c r="F337" s="72">
        <v>0</v>
      </c>
      <c r="G337" s="155" t="s">
        <v>610</v>
      </c>
    </row>
    <row r="338" spans="1:7" ht="45.75" customHeight="1" x14ac:dyDescent="0.2">
      <c r="A338" s="156">
        <v>45481</v>
      </c>
      <c r="B338" s="154">
        <v>31731</v>
      </c>
      <c r="C338" s="155" t="s">
        <v>625</v>
      </c>
      <c r="D338" s="227" t="s">
        <v>716</v>
      </c>
      <c r="E338" s="262">
        <v>50000</v>
      </c>
      <c r="F338" s="72">
        <v>44766</v>
      </c>
      <c r="G338" s="155" t="s">
        <v>554</v>
      </c>
    </row>
    <row r="339" spans="1:7" ht="45.75" customHeight="1" x14ac:dyDescent="0.2">
      <c r="A339" s="156">
        <v>45481</v>
      </c>
      <c r="B339" s="154">
        <v>31731</v>
      </c>
      <c r="C339" s="155" t="s">
        <v>625</v>
      </c>
      <c r="D339" s="227" t="s">
        <v>721</v>
      </c>
      <c r="E339" s="72">
        <v>-1854</v>
      </c>
      <c r="F339" s="72">
        <v>0</v>
      </c>
      <c r="G339" s="155" t="s">
        <v>554</v>
      </c>
    </row>
    <row r="340" spans="1:7" ht="45.75" customHeight="1" x14ac:dyDescent="0.2">
      <c r="A340" s="156">
        <v>45481</v>
      </c>
      <c r="B340" s="154">
        <v>31731</v>
      </c>
      <c r="C340" s="155" t="s">
        <v>625</v>
      </c>
      <c r="D340" s="227" t="s">
        <v>717</v>
      </c>
      <c r="E340" s="72">
        <v>-25</v>
      </c>
      <c r="F340" s="72">
        <v>0</v>
      </c>
      <c r="G340" s="155" t="s">
        <v>554</v>
      </c>
    </row>
    <row r="341" spans="1:7" ht="45.75" customHeight="1" x14ac:dyDescent="0.2">
      <c r="A341" s="156">
        <v>45481</v>
      </c>
      <c r="B341" s="154">
        <v>31731</v>
      </c>
      <c r="C341" s="155" t="s">
        <v>625</v>
      </c>
      <c r="D341" s="227" t="s">
        <v>719</v>
      </c>
      <c r="E341" s="72">
        <v>-1435</v>
      </c>
      <c r="F341" s="72">
        <v>0</v>
      </c>
      <c r="G341" s="155" t="s">
        <v>554</v>
      </c>
    </row>
    <row r="342" spans="1:7" ht="45.75" customHeight="1" x14ac:dyDescent="0.2">
      <c r="A342" s="156">
        <v>45481</v>
      </c>
      <c r="B342" s="154">
        <v>31731</v>
      </c>
      <c r="C342" s="155" t="s">
        <v>625</v>
      </c>
      <c r="D342" s="227" t="s">
        <v>718</v>
      </c>
      <c r="E342" s="262">
        <v>-1520</v>
      </c>
      <c r="F342" s="72">
        <v>0</v>
      </c>
      <c r="G342" s="155" t="s">
        <v>554</v>
      </c>
    </row>
    <row r="343" spans="1:7" ht="45.75" customHeight="1" x14ac:dyDescent="0.2">
      <c r="A343" s="156">
        <v>45481</v>
      </c>
      <c r="B343" s="154">
        <v>31731</v>
      </c>
      <c r="C343" s="155" t="s">
        <v>625</v>
      </c>
      <c r="D343" s="227" t="s">
        <v>720</v>
      </c>
      <c r="E343" s="72">
        <v>-400</v>
      </c>
      <c r="F343" s="72">
        <v>0</v>
      </c>
      <c r="G343" s="155" t="s">
        <v>554</v>
      </c>
    </row>
    <row r="344" spans="1:7" ht="45.75" customHeight="1" x14ac:dyDescent="0.2">
      <c r="A344" s="156">
        <v>45481</v>
      </c>
      <c r="B344" s="154">
        <v>31732</v>
      </c>
      <c r="C344" s="155" t="s">
        <v>626</v>
      </c>
      <c r="D344" s="227" t="s">
        <v>716</v>
      </c>
      <c r="E344" s="262">
        <v>45000</v>
      </c>
      <c r="F344" s="72">
        <v>41167.17</v>
      </c>
      <c r="G344" s="155" t="s">
        <v>554</v>
      </c>
    </row>
    <row r="345" spans="1:7" ht="45.75" customHeight="1" x14ac:dyDescent="0.2">
      <c r="A345" s="156">
        <v>45481</v>
      </c>
      <c r="B345" s="154">
        <v>31732</v>
      </c>
      <c r="C345" s="155" t="s">
        <v>626</v>
      </c>
      <c r="D345" s="227" t="s">
        <v>721</v>
      </c>
      <c r="E345" s="72">
        <v>-1148.33</v>
      </c>
      <c r="F345" s="72">
        <v>0</v>
      </c>
      <c r="G345" s="155" t="s">
        <v>554</v>
      </c>
    </row>
    <row r="346" spans="1:7" ht="45.75" customHeight="1" x14ac:dyDescent="0.2">
      <c r="A346" s="156">
        <v>45481</v>
      </c>
      <c r="B346" s="154">
        <v>31732</v>
      </c>
      <c r="C346" s="155" t="s">
        <v>626</v>
      </c>
      <c r="D346" s="227" t="s">
        <v>717</v>
      </c>
      <c r="E346" s="72">
        <v>-25</v>
      </c>
      <c r="F346" s="72">
        <v>0</v>
      </c>
      <c r="G346" s="155" t="s">
        <v>554</v>
      </c>
    </row>
    <row r="347" spans="1:7" ht="45.75" customHeight="1" x14ac:dyDescent="0.2">
      <c r="A347" s="156">
        <v>45481</v>
      </c>
      <c r="B347" s="154">
        <v>31732</v>
      </c>
      <c r="C347" s="155" t="s">
        <v>626</v>
      </c>
      <c r="D347" s="227" t="s">
        <v>718</v>
      </c>
      <c r="E347" s="72">
        <v>-1368</v>
      </c>
      <c r="F347" s="72">
        <v>0</v>
      </c>
      <c r="G347" s="155" t="s">
        <v>554</v>
      </c>
    </row>
    <row r="348" spans="1:7" ht="45.75" customHeight="1" x14ac:dyDescent="0.2">
      <c r="A348" s="156">
        <v>45481</v>
      </c>
      <c r="B348" s="154">
        <v>31732</v>
      </c>
      <c r="C348" s="155" t="s">
        <v>626</v>
      </c>
      <c r="D348" s="227" t="s">
        <v>719</v>
      </c>
      <c r="E348" s="72">
        <v>-1291.5</v>
      </c>
      <c r="F348" s="72">
        <v>0</v>
      </c>
      <c r="G348" s="155" t="s">
        <v>554</v>
      </c>
    </row>
    <row r="349" spans="1:7" ht="45.75" customHeight="1" x14ac:dyDescent="0.2">
      <c r="A349" s="156">
        <v>45481</v>
      </c>
      <c r="B349" s="154">
        <v>31733</v>
      </c>
      <c r="C349" s="155" t="s">
        <v>627</v>
      </c>
      <c r="D349" s="227" t="s">
        <v>716</v>
      </c>
      <c r="E349" s="262">
        <v>50000</v>
      </c>
      <c r="F349" s="72">
        <v>43050.54</v>
      </c>
      <c r="G349" s="155" t="s">
        <v>554</v>
      </c>
    </row>
    <row r="350" spans="1:7" ht="45.75" customHeight="1" x14ac:dyDescent="0.2">
      <c r="A350" s="156">
        <v>45481</v>
      </c>
      <c r="B350" s="154">
        <v>31733</v>
      </c>
      <c r="C350" s="155" t="s">
        <v>627</v>
      </c>
      <c r="D350" s="227" t="s">
        <v>721</v>
      </c>
      <c r="E350" s="72">
        <v>-1854</v>
      </c>
      <c r="F350" s="72">
        <v>0</v>
      </c>
      <c r="G350" s="155" t="s">
        <v>554</v>
      </c>
    </row>
    <row r="351" spans="1:7" ht="45.75" customHeight="1" x14ac:dyDescent="0.2">
      <c r="A351" s="156">
        <v>45481</v>
      </c>
      <c r="B351" s="154">
        <v>31733</v>
      </c>
      <c r="C351" s="155" t="s">
        <v>627</v>
      </c>
      <c r="D351" s="227" t="s">
        <v>717</v>
      </c>
      <c r="E351" s="72">
        <v>-25</v>
      </c>
      <c r="F351" s="72">
        <v>0</v>
      </c>
      <c r="G351" s="155" t="s">
        <v>554</v>
      </c>
    </row>
    <row r="352" spans="1:7" ht="45.75" customHeight="1" x14ac:dyDescent="0.2">
      <c r="A352" s="156">
        <v>45481</v>
      </c>
      <c r="B352" s="154">
        <v>31733</v>
      </c>
      <c r="C352" s="155" t="s">
        <v>627</v>
      </c>
      <c r="D352" s="227" t="s">
        <v>718</v>
      </c>
      <c r="E352" s="72">
        <v>-1520</v>
      </c>
      <c r="F352" s="72">
        <v>0</v>
      </c>
      <c r="G352" s="155" t="s">
        <v>554</v>
      </c>
    </row>
    <row r="353" spans="1:7" ht="45.75" customHeight="1" x14ac:dyDescent="0.2">
      <c r="A353" s="156">
        <v>45481</v>
      </c>
      <c r="B353" s="154">
        <v>31733</v>
      </c>
      <c r="C353" s="155" t="s">
        <v>627</v>
      </c>
      <c r="D353" s="227" t="s">
        <v>719</v>
      </c>
      <c r="E353" s="72">
        <v>-1435</v>
      </c>
      <c r="F353" s="72">
        <v>0</v>
      </c>
      <c r="G353" s="155" t="s">
        <v>554</v>
      </c>
    </row>
    <row r="354" spans="1:7" ht="45.75" customHeight="1" x14ac:dyDescent="0.2">
      <c r="A354" s="156">
        <v>45481</v>
      </c>
      <c r="B354" s="154">
        <v>31733</v>
      </c>
      <c r="C354" s="155" t="s">
        <v>627</v>
      </c>
      <c r="D354" s="227" t="s">
        <v>720</v>
      </c>
      <c r="E354" s="72">
        <v>-2115.46</v>
      </c>
      <c r="F354" s="72">
        <v>0</v>
      </c>
      <c r="G354" s="155" t="s">
        <v>554</v>
      </c>
    </row>
    <row r="355" spans="1:7" ht="45.75" customHeight="1" x14ac:dyDescent="0.2">
      <c r="A355" s="156">
        <v>45481</v>
      </c>
      <c r="B355" s="154">
        <v>31734</v>
      </c>
      <c r="C355" s="155" t="s">
        <v>628</v>
      </c>
      <c r="D355" s="227" t="s">
        <v>716</v>
      </c>
      <c r="E355" s="262">
        <v>50000</v>
      </c>
      <c r="F355" s="72">
        <v>43450.54</v>
      </c>
      <c r="G355" s="155" t="s">
        <v>554</v>
      </c>
    </row>
    <row r="356" spans="1:7" ht="45.75" customHeight="1" x14ac:dyDescent="0.2">
      <c r="A356" s="156">
        <v>45481</v>
      </c>
      <c r="B356" s="154">
        <v>31734</v>
      </c>
      <c r="C356" s="155" t="s">
        <v>628</v>
      </c>
      <c r="D356" s="227" t="s">
        <v>717</v>
      </c>
      <c r="E356" s="72">
        <v>-25</v>
      </c>
      <c r="F356" s="72">
        <v>0</v>
      </c>
      <c r="G356" s="155" t="s">
        <v>554</v>
      </c>
    </row>
    <row r="357" spans="1:7" ht="45.75" customHeight="1" x14ac:dyDescent="0.2">
      <c r="A357" s="156">
        <v>45481</v>
      </c>
      <c r="B357" s="154">
        <v>31734</v>
      </c>
      <c r="C357" s="155" t="s">
        <v>628</v>
      </c>
      <c r="D357" s="227" t="s">
        <v>721</v>
      </c>
      <c r="E357" s="72">
        <v>-1854</v>
      </c>
      <c r="F357" s="72">
        <v>0</v>
      </c>
      <c r="G357" s="155" t="s">
        <v>554</v>
      </c>
    </row>
    <row r="358" spans="1:7" ht="45.75" customHeight="1" x14ac:dyDescent="0.2">
      <c r="A358" s="156">
        <v>45481</v>
      </c>
      <c r="B358" s="154">
        <v>31734</v>
      </c>
      <c r="C358" s="155" t="s">
        <v>628</v>
      </c>
      <c r="D358" s="227" t="s">
        <v>720</v>
      </c>
      <c r="E358" s="72">
        <v>-1715.46</v>
      </c>
      <c r="F358" s="72">
        <v>0</v>
      </c>
      <c r="G358" s="155" t="s">
        <v>554</v>
      </c>
    </row>
    <row r="359" spans="1:7" ht="45.75" customHeight="1" x14ac:dyDescent="0.2">
      <c r="A359" s="156">
        <v>45481</v>
      </c>
      <c r="B359" s="154">
        <v>31734</v>
      </c>
      <c r="C359" s="155" t="s">
        <v>628</v>
      </c>
      <c r="D359" s="227" t="s">
        <v>718</v>
      </c>
      <c r="E359" s="72">
        <v>-1520</v>
      </c>
      <c r="F359" s="72">
        <v>0</v>
      </c>
      <c r="G359" s="155" t="s">
        <v>554</v>
      </c>
    </row>
    <row r="360" spans="1:7" ht="45.75" customHeight="1" x14ac:dyDescent="0.2">
      <c r="A360" s="156">
        <v>45481</v>
      </c>
      <c r="B360" s="154">
        <v>31734</v>
      </c>
      <c r="C360" s="155" t="s">
        <v>628</v>
      </c>
      <c r="D360" s="227" t="s">
        <v>719</v>
      </c>
      <c r="E360" s="72">
        <v>-1435</v>
      </c>
      <c r="F360" s="72">
        <v>0</v>
      </c>
      <c r="G360" s="155" t="s">
        <v>554</v>
      </c>
    </row>
    <row r="361" spans="1:7" ht="45.75" customHeight="1" x14ac:dyDescent="0.2">
      <c r="A361" s="156">
        <v>45481</v>
      </c>
      <c r="B361" s="154">
        <v>31735</v>
      </c>
      <c r="C361" s="155" t="s">
        <v>610</v>
      </c>
      <c r="D361" s="72">
        <v>0</v>
      </c>
      <c r="E361" s="72">
        <v>0</v>
      </c>
      <c r="F361" s="72">
        <v>0</v>
      </c>
      <c r="G361" s="155" t="s">
        <v>610</v>
      </c>
    </row>
    <row r="362" spans="1:7" ht="45.75" customHeight="1" x14ac:dyDescent="0.2">
      <c r="A362" s="156">
        <v>45481</v>
      </c>
      <c r="B362" s="154">
        <v>31736</v>
      </c>
      <c r="C362" s="155" t="s">
        <v>629</v>
      </c>
      <c r="D362" s="227" t="s">
        <v>716</v>
      </c>
      <c r="E362" s="262">
        <v>50000</v>
      </c>
      <c r="F362" s="72">
        <v>44666</v>
      </c>
      <c r="G362" s="155" t="s">
        <v>554</v>
      </c>
    </row>
    <row r="363" spans="1:7" ht="45.75" customHeight="1" x14ac:dyDescent="0.2">
      <c r="A363" s="156">
        <v>45481</v>
      </c>
      <c r="B363" s="154">
        <v>31736</v>
      </c>
      <c r="C363" s="155" t="s">
        <v>629</v>
      </c>
      <c r="D363" s="227" t="s">
        <v>717</v>
      </c>
      <c r="E363" s="72">
        <v>-25</v>
      </c>
      <c r="F363" s="72">
        <v>0</v>
      </c>
      <c r="G363" s="155" t="s">
        <v>554</v>
      </c>
    </row>
    <row r="364" spans="1:7" ht="45.75" customHeight="1" x14ac:dyDescent="0.2">
      <c r="A364" s="156">
        <v>45481</v>
      </c>
      <c r="B364" s="154">
        <v>31736</v>
      </c>
      <c r="C364" s="155" t="s">
        <v>629</v>
      </c>
      <c r="D364" s="227" t="s">
        <v>721</v>
      </c>
      <c r="E364" s="72">
        <v>-1854</v>
      </c>
      <c r="F364" s="72">
        <v>0</v>
      </c>
      <c r="G364" s="155" t="s">
        <v>554</v>
      </c>
    </row>
    <row r="365" spans="1:7" ht="45.75" customHeight="1" x14ac:dyDescent="0.2">
      <c r="A365" s="156">
        <v>45481</v>
      </c>
      <c r="B365" s="154">
        <v>31736</v>
      </c>
      <c r="C365" s="155" t="s">
        <v>629</v>
      </c>
      <c r="D365" s="227" t="s">
        <v>720</v>
      </c>
      <c r="E365" s="72">
        <v>-500</v>
      </c>
      <c r="F365" s="72">
        <v>0</v>
      </c>
      <c r="G365" s="155" t="s">
        <v>554</v>
      </c>
    </row>
    <row r="366" spans="1:7" ht="45.75" customHeight="1" x14ac:dyDescent="0.2">
      <c r="A366" s="156">
        <v>45481</v>
      </c>
      <c r="B366" s="154">
        <v>31736</v>
      </c>
      <c r="C366" s="155" t="s">
        <v>629</v>
      </c>
      <c r="D366" s="227" t="s">
        <v>718</v>
      </c>
      <c r="E366" s="72">
        <v>-1520</v>
      </c>
      <c r="F366" s="72">
        <v>0</v>
      </c>
      <c r="G366" s="155" t="s">
        <v>554</v>
      </c>
    </row>
    <row r="367" spans="1:7" ht="45.75" customHeight="1" x14ac:dyDescent="0.2">
      <c r="A367" s="156">
        <v>45481</v>
      </c>
      <c r="B367" s="154">
        <v>31736</v>
      </c>
      <c r="C367" s="155" t="s">
        <v>629</v>
      </c>
      <c r="D367" s="227" t="s">
        <v>719</v>
      </c>
      <c r="E367" s="72">
        <v>-1435</v>
      </c>
      <c r="F367" s="72">
        <v>0</v>
      </c>
      <c r="G367" s="155" t="s">
        <v>554</v>
      </c>
    </row>
    <row r="368" spans="1:7" ht="45.75" customHeight="1" x14ac:dyDescent="0.2">
      <c r="A368" s="156">
        <v>45481</v>
      </c>
      <c r="B368" s="154">
        <v>31737</v>
      </c>
      <c r="C368" s="155" t="s">
        <v>630</v>
      </c>
      <c r="D368" s="227" t="s">
        <v>716</v>
      </c>
      <c r="E368" s="262">
        <v>50000</v>
      </c>
      <c r="F368" s="72">
        <v>44766</v>
      </c>
      <c r="G368" s="155" t="s">
        <v>554</v>
      </c>
    </row>
    <row r="369" spans="1:7" ht="45.75" customHeight="1" x14ac:dyDescent="0.2">
      <c r="A369" s="156">
        <v>45481</v>
      </c>
      <c r="B369" s="154">
        <v>31737</v>
      </c>
      <c r="C369" s="155" t="s">
        <v>630</v>
      </c>
      <c r="D369" s="227" t="s">
        <v>721</v>
      </c>
      <c r="E369" s="72">
        <v>-1854</v>
      </c>
      <c r="F369" s="72">
        <v>0</v>
      </c>
      <c r="G369" s="155" t="s">
        <v>554</v>
      </c>
    </row>
    <row r="370" spans="1:7" ht="45.75" customHeight="1" x14ac:dyDescent="0.2">
      <c r="A370" s="156">
        <v>45481</v>
      </c>
      <c r="B370" s="154">
        <v>31737</v>
      </c>
      <c r="C370" s="155" t="s">
        <v>630</v>
      </c>
      <c r="D370" s="227" t="s">
        <v>717</v>
      </c>
      <c r="E370" s="72">
        <v>-25</v>
      </c>
      <c r="F370" s="72">
        <v>0</v>
      </c>
      <c r="G370" s="155" t="s">
        <v>554</v>
      </c>
    </row>
    <row r="371" spans="1:7" ht="45.75" customHeight="1" x14ac:dyDescent="0.2">
      <c r="A371" s="156">
        <v>45481</v>
      </c>
      <c r="B371" s="154">
        <v>31737</v>
      </c>
      <c r="C371" s="155" t="s">
        <v>630</v>
      </c>
      <c r="D371" s="227" t="s">
        <v>719</v>
      </c>
      <c r="E371" s="72">
        <v>-1435</v>
      </c>
      <c r="F371" s="72">
        <v>0</v>
      </c>
      <c r="G371" s="155" t="s">
        <v>554</v>
      </c>
    </row>
    <row r="372" spans="1:7" ht="45.75" customHeight="1" x14ac:dyDescent="0.2">
      <c r="A372" s="156">
        <v>45481</v>
      </c>
      <c r="B372" s="154">
        <v>31737</v>
      </c>
      <c r="C372" s="155" t="s">
        <v>630</v>
      </c>
      <c r="D372" s="227" t="s">
        <v>718</v>
      </c>
      <c r="E372" s="262">
        <v>-1520</v>
      </c>
      <c r="F372" s="72">
        <v>0</v>
      </c>
      <c r="G372" s="155" t="s">
        <v>554</v>
      </c>
    </row>
    <row r="373" spans="1:7" ht="45.75" customHeight="1" x14ac:dyDescent="0.2">
      <c r="A373" s="156">
        <v>45481</v>
      </c>
      <c r="B373" s="154">
        <v>31737</v>
      </c>
      <c r="C373" s="155" t="s">
        <v>630</v>
      </c>
      <c r="D373" s="227" t="s">
        <v>720</v>
      </c>
      <c r="E373" s="72">
        <v>-400</v>
      </c>
      <c r="F373" s="72">
        <v>0</v>
      </c>
      <c r="G373" s="155" t="s">
        <v>554</v>
      </c>
    </row>
    <row r="374" spans="1:7" ht="45.75" customHeight="1" x14ac:dyDescent="0.2">
      <c r="A374" s="156">
        <v>45481</v>
      </c>
      <c r="B374" s="154">
        <v>31738</v>
      </c>
      <c r="C374" s="155" t="s">
        <v>610</v>
      </c>
      <c r="D374" s="72">
        <v>0</v>
      </c>
      <c r="E374" s="72">
        <v>0</v>
      </c>
      <c r="F374" s="72">
        <v>0</v>
      </c>
      <c r="G374" s="155" t="s">
        <v>610</v>
      </c>
    </row>
    <row r="375" spans="1:7" ht="45.75" customHeight="1" x14ac:dyDescent="0.2">
      <c r="A375" s="156">
        <v>45481</v>
      </c>
      <c r="B375" s="154">
        <v>31739</v>
      </c>
      <c r="C375" s="155" t="s">
        <v>631</v>
      </c>
      <c r="D375" s="227" t="s">
        <v>716</v>
      </c>
      <c r="E375" s="192">
        <v>11000</v>
      </c>
      <c r="F375" s="72">
        <v>10324.9</v>
      </c>
      <c r="G375" s="155" t="s">
        <v>554</v>
      </c>
    </row>
    <row r="376" spans="1:7" ht="45.75" customHeight="1" x14ac:dyDescent="0.2">
      <c r="A376" s="156">
        <v>45481</v>
      </c>
      <c r="B376" s="154">
        <v>31739</v>
      </c>
      <c r="C376" s="155" t="s">
        <v>631</v>
      </c>
      <c r="D376" s="227" t="s">
        <v>717</v>
      </c>
      <c r="E376" s="72">
        <v>-25</v>
      </c>
      <c r="F376" s="72">
        <v>0</v>
      </c>
      <c r="G376" s="155" t="s">
        <v>554</v>
      </c>
    </row>
    <row r="377" spans="1:7" ht="45.75" customHeight="1" x14ac:dyDescent="0.2">
      <c r="A377" s="156">
        <v>45481</v>
      </c>
      <c r="B377" s="154">
        <v>31739</v>
      </c>
      <c r="C377" s="155" t="s">
        <v>631</v>
      </c>
      <c r="D377" s="227" t="s">
        <v>718</v>
      </c>
      <c r="E377" s="72">
        <v>-334.4</v>
      </c>
      <c r="F377" s="72">
        <v>0</v>
      </c>
      <c r="G377" s="155" t="s">
        <v>554</v>
      </c>
    </row>
    <row r="378" spans="1:7" ht="45.75" customHeight="1" x14ac:dyDescent="0.2">
      <c r="A378" s="156">
        <v>45481</v>
      </c>
      <c r="B378" s="154">
        <v>31739</v>
      </c>
      <c r="C378" s="155" t="s">
        <v>631</v>
      </c>
      <c r="D378" s="227" t="s">
        <v>719</v>
      </c>
      <c r="E378" s="72">
        <v>-315.7</v>
      </c>
      <c r="F378" s="72">
        <v>0</v>
      </c>
      <c r="G378" s="155" t="s">
        <v>554</v>
      </c>
    </row>
    <row r="379" spans="1:7" ht="35.25" customHeight="1" x14ac:dyDescent="0.2">
      <c r="A379" s="156">
        <v>45481</v>
      </c>
      <c r="B379" s="154">
        <v>31740</v>
      </c>
      <c r="C379" s="155" t="s">
        <v>618</v>
      </c>
      <c r="D379" s="227"/>
      <c r="E379" s="192"/>
      <c r="F379" s="72">
        <v>0</v>
      </c>
      <c r="G379" s="155" t="s">
        <v>611</v>
      </c>
    </row>
    <row r="380" spans="1:7" ht="35.25" customHeight="1" x14ac:dyDescent="0.2">
      <c r="A380" s="156">
        <v>45481</v>
      </c>
      <c r="B380" s="154">
        <v>31741</v>
      </c>
      <c r="C380" s="155" t="s">
        <v>618</v>
      </c>
      <c r="D380" s="227"/>
      <c r="E380" s="192"/>
      <c r="F380" s="72">
        <v>0</v>
      </c>
      <c r="G380" s="155" t="s">
        <v>611</v>
      </c>
    </row>
    <row r="381" spans="1:7" ht="35.25" customHeight="1" x14ac:dyDescent="0.2">
      <c r="A381" s="156">
        <v>45481</v>
      </c>
      <c r="B381" s="154">
        <v>31742</v>
      </c>
      <c r="C381" s="155" t="s">
        <v>618</v>
      </c>
      <c r="D381" s="227"/>
      <c r="E381" s="192"/>
      <c r="F381" s="72">
        <v>0</v>
      </c>
      <c r="G381" s="155" t="s">
        <v>611</v>
      </c>
    </row>
    <row r="382" spans="1:7" ht="45.75" customHeight="1" x14ac:dyDescent="0.2">
      <c r="A382" s="156">
        <v>45481</v>
      </c>
      <c r="B382" s="154">
        <v>31743</v>
      </c>
      <c r="C382" s="155" t="s">
        <v>632</v>
      </c>
      <c r="D382" s="227" t="s">
        <v>716</v>
      </c>
      <c r="E382" s="262">
        <v>50000</v>
      </c>
      <c r="F382" s="72">
        <v>25670.44</v>
      </c>
      <c r="G382" s="155" t="s">
        <v>554</v>
      </c>
    </row>
    <row r="383" spans="1:7" ht="45.75" customHeight="1" x14ac:dyDescent="0.2">
      <c r="A383" s="156">
        <v>45481</v>
      </c>
      <c r="B383" s="154">
        <v>31743</v>
      </c>
      <c r="C383" s="155" t="s">
        <v>632</v>
      </c>
      <c r="D383" s="227" t="s">
        <v>717</v>
      </c>
      <c r="E383" s="72">
        <v>-25</v>
      </c>
      <c r="F383" s="192">
        <v>0</v>
      </c>
      <c r="G383" s="155" t="s">
        <v>554</v>
      </c>
    </row>
    <row r="384" spans="1:7" ht="45.75" customHeight="1" x14ac:dyDescent="0.2">
      <c r="A384" s="156">
        <v>45481</v>
      </c>
      <c r="B384" s="154">
        <v>31743</v>
      </c>
      <c r="C384" s="155" t="s">
        <v>632</v>
      </c>
      <c r="D384" s="227" t="s">
        <v>721</v>
      </c>
      <c r="E384" s="72">
        <v>-1854</v>
      </c>
      <c r="F384" s="192">
        <v>0</v>
      </c>
      <c r="G384" s="155" t="s">
        <v>554</v>
      </c>
    </row>
    <row r="385" spans="1:7" ht="45.75" customHeight="1" x14ac:dyDescent="0.2">
      <c r="A385" s="156">
        <v>45481</v>
      </c>
      <c r="B385" s="154">
        <v>31743</v>
      </c>
      <c r="C385" s="155" t="s">
        <v>632</v>
      </c>
      <c r="D385" s="227" t="s">
        <v>720</v>
      </c>
      <c r="E385" s="72">
        <v>-19495.560000000001</v>
      </c>
      <c r="F385" s="192">
        <v>0</v>
      </c>
      <c r="G385" s="155" t="s">
        <v>554</v>
      </c>
    </row>
    <row r="386" spans="1:7" ht="45.75" customHeight="1" x14ac:dyDescent="0.2">
      <c r="A386" s="156">
        <v>45481</v>
      </c>
      <c r="B386" s="154">
        <v>31743</v>
      </c>
      <c r="C386" s="155" t="s">
        <v>632</v>
      </c>
      <c r="D386" s="227" t="s">
        <v>718</v>
      </c>
      <c r="E386" s="72">
        <v>-1520</v>
      </c>
      <c r="F386" s="192">
        <v>0</v>
      </c>
      <c r="G386" s="155" t="s">
        <v>554</v>
      </c>
    </row>
    <row r="387" spans="1:7" ht="45.75" customHeight="1" x14ac:dyDescent="0.2">
      <c r="A387" s="156">
        <v>45481</v>
      </c>
      <c r="B387" s="154">
        <v>31743</v>
      </c>
      <c r="C387" s="155" t="s">
        <v>632</v>
      </c>
      <c r="D387" s="227" t="s">
        <v>719</v>
      </c>
      <c r="E387" s="72">
        <v>-1435</v>
      </c>
      <c r="F387" s="192">
        <v>0</v>
      </c>
      <c r="G387" s="155" t="s">
        <v>554</v>
      </c>
    </row>
    <row r="388" spans="1:7" ht="45.75" customHeight="1" x14ac:dyDescent="0.2">
      <c r="A388" s="156">
        <v>45481</v>
      </c>
      <c r="B388" s="154">
        <v>31744</v>
      </c>
      <c r="C388" s="155" t="s">
        <v>610</v>
      </c>
      <c r="D388" s="72">
        <v>0</v>
      </c>
      <c r="E388" s="72">
        <v>0</v>
      </c>
      <c r="F388" s="192">
        <v>0</v>
      </c>
      <c r="G388" s="155" t="s">
        <v>610</v>
      </c>
    </row>
    <row r="389" spans="1:7" ht="45.75" customHeight="1" x14ac:dyDescent="0.2">
      <c r="A389" s="156">
        <v>45481</v>
      </c>
      <c r="B389" s="154">
        <v>31745</v>
      </c>
      <c r="C389" s="155" t="s">
        <v>633</v>
      </c>
      <c r="D389" s="227" t="s">
        <v>716</v>
      </c>
      <c r="E389" s="262">
        <v>50000</v>
      </c>
      <c r="F389" s="72">
        <v>45166</v>
      </c>
      <c r="G389" s="155" t="s">
        <v>554</v>
      </c>
    </row>
    <row r="390" spans="1:7" ht="45.75" customHeight="1" x14ac:dyDescent="0.2">
      <c r="A390" s="156">
        <v>45481</v>
      </c>
      <c r="B390" s="154">
        <v>31745</v>
      </c>
      <c r="C390" s="155" t="s">
        <v>633</v>
      </c>
      <c r="D390" s="227" t="s">
        <v>721</v>
      </c>
      <c r="E390" s="72">
        <v>-1854</v>
      </c>
      <c r="F390" s="72">
        <v>0</v>
      </c>
      <c r="G390" s="155" t="s">
        <v>554</v>
      </c>
    </row>
    <row r="391" spans="1:7" ht="45.75" customHeight="1" x14ac:dyDescent="0.2">
      <c r="A391" s="156">
        <v>45481</v>
      </c>
      <c r="B391" s="154">
        <v>31745</v>
      </c>
      <c r="C391" s="155" t="s">
        <v>633</v>
      </c>
      <c r="D391" s="227" t="s">
        <v>717</v>
      </c>
      <c r="E391" s="72">
        <v>-25</v>
      </c>
      <c r="F391" s="72">
        <v>0</v>
      </c>
      <c r="G391" s="155" t="s">
        <v>554</v>
      </c>
    </row>
    <row r="392" spans="1:7" ht="45.75" customHeight="1" x14ac:dyDescent="0.2">
      <c r="A392" s="156">
        <v>45481</v>
      </c>
      <c r="B392" s="154">
        <v>31745</v>
      </c>
      <c r="C392" s="155" t="s">
        <v>633</v>
      </c>
      <c r="D392" s="227" t="s">
        <v>718</v>
      </c>
      <c r="E392" s="72">
        <v>-1520</v>
      </c>
      <c r="F392" s="72">
        <v>0</v>
      </c>
      <c r="G392" s="155" t="s">
        <v>554</v>
      </c>
    </row>
    <row r="393" spans="1:7" ht="45.75" customHeight="1" x14ac:dyDescent="0.2">
      <c r="A393" s="156">
        <v>45481</v>
      </c>
      <c r="B393" s="154">
        <v>31745</v>
      </c>
      <c r="C393" s="155" t="s">
        <v>633</v>
      </c>
      <c r="D393" s="227" t="s">
        <v>719</v>
      </c>
      <c r="E393" s="72">
        <v>-1435</v>
      </c>
      <c r="F393" s="72">
        <v>0</v>
      </c>
      <c r="G393" s="155" t="s">
        <v>554</v>
      </c>
    </row>
    <row r="394" spans="1:7" ht="45.75" customHeight="1" x14ac:dyDescent="0.2">
      <c r="A394" s="156">
        <v>45481</v>
      </c>
      <c r="B394" s="154">
        <v>31746</v>
      </c>
      <c r="C394" s="155" t="s">
        <v>634</v>
      </c>
      <c r="D394" s="227" t="s">
        <v>716</v>
      </c>
      <c r="E394" s="262">
        <v>35000</v>
      </c>
      <c r="F394" s="72">
        <v>32506.5</v>
      </c>
      <c r="G394" s="155" t="s">
        <v>554</v>
      </c>
    </row>
    <row r="395" spans="1:7" ht="45.75" customHeight="1" x14ac:dyDescent="0.2">
      <c r="A395" s="156">
        <v>45481</v>
      </c>
      <c r="B395" s="154">
        <v>31746</v>
      </c>
      <c r="C395" s="155" t="s">
        <v>634</v>
      </c>
      <c r="D395" s="227" t="s">
        <v>717</v>
      </c>
      <c r="E395" s="72">
        <v>-25</v>
      </c>
      <c r="F395" s="72">
        <v>0</v>
      </c>
      <c r="G395" s="155" t="s">
        <v>554</v>
      </c>
    </row>
    <row r="396" spans="1:7" ht="45.75" customHeight="1" x14ac:dyDescent="0.2">
      <c r="A396" s="156">
        <v>45481</v>
      </c>
      <c r="B396" s="154">
        <v>31746</v>
      </c>
      <c r="C396" s="155" t="s">
        <v>634</v>
      </c>
      <c r="D396" s="227" t="s">
        <v>720</v>
      </c>
      <c r="E396" s="72">
        <v>-400</v>
      </c>
      <c r="F396" s="72">
        <v>0</v>
      </c>
      <c r="G396" s="155" t="s">
        <v>554</v>
      </c>
    </row>
    <row r="397" spans="1:7" ht="45.75" customHeight="1" x14ac:dyDescent="0.2">
      <c r="A397" s="156">
        <v>45481</v>
      </c>
      <c r="B397" s="154">
        <v>31746</v>
      </c>
      <c r="C397" s="155" t="s">
        <v>634</v>
      </c>
      <c r="D397" s="227" t="s">
        <v>718</v>
      </c>
      <c r="E397" s="72">
        <v>-1064</v>
      </c>
      <c r="F397" s="72">
        <v>0</v>
      </c>
      <c r="G397" s="155" t="s">
        <v>554</v>
      </c>
    </row>
    <row r="398" spans="1:7" ht="45.75" customHeight="1" x14ac:dyDescent="0.2">
      <c r="A398" s="156">
        <v>45481</v>
      </c>
      <c r="B398" s="154">
        <v>31746</v>
      </c>
      <c r="C398" s="155" t="s">
        <v>634</v>
      </c>
      <c r="D398" s="227" t="s">
        <v>719</v>
      </c>
      <c r="E398" s="72">
        <v>-1004.5</v>
      </c>
      <c r="F398" s="72">
        <v>0</v>
      </c>
      <c r="G398" s="155" t="s">
        <v>554</v>
      </c>
    </row>
    <row r="399" spans="1:7" ht="45.75" customHeight="1" x14ac:dyDescent="0.2">
      <c r="A399" s="156">
        <v>45481</v>
      </c>
      <c r="B399" s="154">
        <v>31747</v>
      </c>
      <c r="C399" s="155" t="s">
        <v>635</v>
      </c>
      <c r="D399" s="227" t="s">
        <v>716</v>
      </c>
      <c r="E399" s="262">
        <v>40000</v>
      </c>
      <c r="F399" s="72">
        <v>35452.89</v>
      </c>
      <c r="G399" s="155" t="s">
        <v>554</v>
      </c>
    </row>
    <row r="400" spans="1:7" ht="45.75" customHeight="1" x14ac:dyDescent="0.2">
      <c r="A400" s="156">
        <v>45481</v>
      </c>
      <c r="B400" s="154">
        <v>31747</v>
      </c>
      <c r="C400" s="155" t="s">
        <v>635</v>
      </c>
      <c r="D400" s="227" t="s">
        <v>721</v>
      </c>
      <c r="E400" s="72">
        <v>-442.65</v>
      </c>
      <c r="F400" s="72">
        <v>0</v>
      </c>
      <c r="G400" s="155" t="s">
        <v>554</v>
      </c>
    </row>
    <row r="401" spans="1:7" ht="45.75" customHeight="1" x14ac:dyDescent="0.2">
      <c r="A401" s="156">
        <v>45481</v>
      </c>
      <c r="B401" s="154">
        <v>31747</v>
      </c>
      <c r="C401" s="155" t="s">
        <v>635</v>
      </c>
      <c r="D401" s="227" t="s">
        <v>720</v>
      </c>
      <c r="E401" s="72">
        <v>-1715.46</v>
      </c>
      <c r="F401" s="72">
        <v>0</v>
      </c>
      <c r="G401" s="155" t="s">
        <v>554</v>
      </c>
    </row>
    <row r="402" spans="1:7" ht="45.75" customHeight="1" x14ac:dyDescent="0.2">
      <c r="A402" s="156">
        <v>45481</v>
      </c>
      <c r="B402" s="154">
        <v>31747</v>
      </c>
      <c r="C402" s="155" t="s">
        <v>635</v>
      </c>
      <c r="D402" s="227" t="s">
        <v>717</v>
      </c>
      <c r="E402" s="72">
        <v>-25</v>
      </c>
      <c r="F402" s="72">
        <v>0</v>
      </c>
      <c r="G402" s="155" t="s">
        <v>554</v>
      </c>
    </row>
    <row r="403" spans="1:7" ht="45.75" customHeight="1" x14ac:dyDescent="0.2">
      <c r="A403" s="156">
        <v>45481</v>
      </c>
      <c r="B403" s="154">
        <v>31747</v>
      </c>
      <c r="C403" s="155" t="s">
        <v>635</v>
      </c>
      <c r="D403" s="227" t="s">
        <v>718</v>
      </c>
      <c r="E403" s="72">
        <v>-1216</v>
      </c>
      <c r="F403" s="72">
        <v>0</v>
      </c>
      <c r="G403" s="155" t="s">
        <v>554</v>
      </c>
    </row>
    <row r="404" spans="1:7" ht="45.75" customHeight="1" x14ac:dyDescent="0.2">
      <c r="A404" s="156">
        <v>45481</v>
      </c>
      <c r="B404" s="154">
        <v>31747</v>
      </c>
      <c r="C404" s="155" t="s">
        <v>635</v>
      </c>
      <c r="D404" s="227" t="s">
        <v>719</v>
      </c>
      <c r="E404" s="72">
        <v>-1148</v>
      </c>
      <c r="F404" s="72">
        <v>0</v>
      </c>
      <c r="G404" s="155" t="s">
        <v>554</v>
      </c>
    </row>
    <row r="405" spans="1:7" ht="45.75" customHeight="1" x14ac:dyDescent="0.2">
      <c r="A405" s="156">
        <v>45481</v>
      </c>
      <c r="B405" s="154">
        <v>31748</v>
      </c>
      <c r="C405" s="155" t="s">
        <v>636</v>
      </c>
      <c r="D405" s="227" t="s">
        <v>716</v>
      </c>
      <c r="E405" s="262">
        <v>50000</v>
      </c>
      <c r="F405" s="72">
        <v>43450.54</v>
      </c>
      <c r="G405" s="155" t="s">
        <v>554</v>
      </c>
    </row>
    <row r="406" spans="1:7" ht="45.75" customHeight="1" x14ac:dyDescent="0.2">
      <c r="A406" s="156">
        <v>45481</v>
      </c>
      <c r="B406" s="154">
        <v>31748</v>
      </c>
      <c r="C406" s="155" t="s">
        <v>636</v>
      </c>
      <c r="D406" s="227" t="s">
        <v>721</v>
      </c>
      <c r="E406" s="72">
        <v>-1854</v>
      </c>
      <c r="F406" s="72">
        <v>0</v>
      </c>
      <c r="G406" s="155" t="s">
        <v>554</v>
      </c>
    </row>
    <row r="407" spans="1:7" ht="45.75" customHeight="1" x14ac:dyDescent="0.2">
      <c r="A407" s="156">
        <v>45481</v>
      </c>
      <c r="B407" s="154">
        <v>31748</v>
      </c>
      <c r="C407" s="155" t="s">
        <v>636</v>
      </c>
      <c r="D407" s="227" t="s">
        <v>717</v>
      </c>
      <c r="E407" s="72">
        <v>-25</v>
      </c>
      <c r="F407" s="72">
        <v>0</v>
      </c>
      <c r="G407" s="155" t="s">
        <v>554</v>
      </c>
    </row>
    <row r="408" spans="1:7" ht="45.75" customHeight="1" x14ac:dyDescent="0.2">
      <c r="A408" s="156">
        <v>45481</v>
      </c>
      <c r="B408" s="154">
        <v>31748</v>
      </c>
      <c r="C408" s="155" t="s">
        <v>636</v>
      </c>
      <c r="D408" s="227" t="s">
        <v>720</v>
      </c>
      <c r="E408" s="72">
        <v>-1715.46</v>
      </c>
      <c r="F408" s="72">
        <v>0</v>
      </c>
      <c r="G408" s="155" t="s">
        <v>554</v>
      </c>
    </row>
    <row r="409" spans="1:7" ht="45.75" customHeight="1" x14ac:dyDescent="0.2">
      <c r="A409" s="156">
        <v>45481</v>
      </c>
      <c r="B409" s="154">
        <v>31748</v>
      </c>
      <c r="C409" s="155" t="s">
        <v>636</v>
      </c>
      <c r="D409" s="227" t="s">
        <v>718</v>
      </c>
      <c r="E409" s="72">
        <v>-1520</v>
      </c>
      <c r="F409" s="72">
        <v>0</v>
      </c>
      <c r="G409" s="155" t="s">
        <v>554</v>
      </c>
    </row>
    <row r="410" spans="1:7" ht="45.75" customHeight="1" x14ac:dyDescent="0.2">
      <c r="A410" s="156">
        <v>45481</v>
      </c>
      <c r="B410" s="154">
        <v>31748</v>
      </c>
      <c r="C410" s="155" t="s">
        <v>636</v>
      </c>
      <c r="D410" s="227" t="s">
        <v>719</v>
      </c>
      <c r="E410" s="72">
        <v>-1435</v>
      </c>
      <c r="F410" s="72">
        <v>0</v>
      </c>
      <c r="G410" s="155" t="s">
        <v>554</v>
      </c>
    </row>
    <row r="411" spans="1:7" ht="45.75" customHeight="1" x14ac:dyDescent="0.2">
      <c r="A411" s="156">
        <v>45481</v>
      </c>
      <c r="B411" s="154">
        <v>31749</v>
      </c>
      <c r="C411" s="155" t="s">
        <v>637</v>
      </c>
      <c r="D411" s="227" t="s">
        <v>716</v>
      </c>
      <c r="E411" s="192">
        <v>11000</v>
      </c>
      <c r="F411" s="72">
        <v>10324.9</v>
      </c>
      <c r="G411" s="155" t="s">
        <v>554</v>
      </c>
    </row>
    <row r="412" spans="1:7" ht="45.75" customHeight="1" x14ac:dyDescent="0.2">
      <c r="A412" s="156">
        <v>45481</v>
      </c>
      <c r="B412" s="154">
        <v>31749</v>
      </c>
      <c r="C412" s="155" t="s">
        <v>637</v>
      </c>
      <c r="D412" s="227" t="s">
        <v>717</v>
      </c>
      <c r="E412" s="72">
        <v>-25</v>
      </c>
      <c r="F412" s="72">
        <v>0</v>
      </c>
      <c r="G412" s="155" t="s">
        <v>554</v>
      </c>
    </row>
    <row r="413" spans="1:7" ht="45.75" customHeight="1" x14ac:dyDescent="0.2">
      <c r="A413" s="156">
        <v>45481</v>
      </c>
      <c r="B413" s="154">
        <v>31749</v>
      </c>
      <c r="C413" s="155" t="s">
        <v>637</v>
      </c>
      <c r="D413" s="227" t="s">
        <v>718</v>
      </c>
      <c r="E413" s="72">
        <v>-334.4</v>
      </c>
      <c r="F413" s="72">
        <v>0</v>
      </c>
      <c r="G413" s="155" t="s">
        <v>554</v>
      </c>
    </row>
    <row r="414" spans="1:7" ht="45.75" customHeight="1" x14ac:dyDescent="0.2">
      <c r="A414" s="156">
        <v>45481</v>
      </c>
      <c r="B414" s="154">
        <v>31749</v>
      </c>
      <c r="C414" s="155" t="s">
        <v>637</v>
      </c>
      <c r="D414" s="227" t="s">
        <v>719</v>
      </c>
      <c r="E414" s="72">
        <v>-315.7</v>
      </c>
      <c r="F414" s="72">
        <v>0</v>
      </c>
      <c r="G414" s="155" t="s">
        <v>554</v>
      </c>
    </row>
    <row r="415" spans="1:7" ht="45.75" customHeight="1" x14ac:dyDescent="0.2">
      <c r="A415" s="156">
        <v>45481</v>
      </c>
      <c r="B415" s="154">
        <v>31750</v>
      </c>
      <c r="C415" s="155" t="s">
        <v>638</v>
      </c>
      <c r="D415" s="227" t="s">
        <v>716</v>
      </c>
      <c r="E415" s="262">
        <v>50000</v>
      </c>
      <c r="F415" s="72">
        <v>44766</v>
      </c>
      <c r="G415" s="155" t="s">
        <v>554</v>
      </c>
    </row>
    <row r="416" spans="1:7" ht="45.75" customHeight="1" x14ac:dyDescent="0.2">
      <c r="A416" s="156">
        <v>45481</v>
      </c>
      <c r="B416" s="154">
        <v>31750</v>
      </c>
      <c r="C416" s="155" t="s">
        <v>638</v>
      </c>
      <c r="D416" s="227" t="s">
        <v>721</v>
      </c>
      <c r="E416" s="72">
        <v>-1854</v>
      </c>
      <c r="F416" s="72">
        <v>0</v>
      </c>
      <c r="G416" s="155" t="s">
        <v>554</v>
      </c>
    </row>
    <row r="417" spans="1:7" ht="45.75" customHeight="1" x14ac:dyDescent="0.2">
      <c r="A417" s="156">
        <v>45481</v>
      </c>
      <c r="B417" s="154">
        <v>31750</v>
      </c>
      <c r="C417" s="155" t="s">
        <v>638</v>
      </c>
      <c r="D417" s="227" t="s">
        <v>717</v>
      </c>
      <c r="E417" s="72">
        <v>-25</v>
      </c>
      <c r="F417" s="72">
        <v>0</v>
      </c>
      <c r="G417" s="155" t="s">
        <v>554</v>
      </c>
    </row>
    <row r="418" spans="1:7" ht="45.75" customHeight="1" x14ac:dyDescent="0.2">
      <c r="A418" s="156">
        <v>45481</v>
      </c>
      <c r="B418" s="154">
        <v>31750</v>
      </c>
      <c r="C418" s="155" t="s">
        <v>638</v>
      </c>
      <c r="D418" s="227" t="s">
        <v>720</v>
      </c>
      <c r="E418" s="72">
        <v>-400</v>
      </c>
      <c r="F418" s="72">
        <v>0</v>
      </c>
      <c r="G418" s="155" t="s">
        <v>554</v>
      </c>
    </row>
    <row r="419" spans="1:7" ht="45.75" customHeight="1" x14ac:dyDescent="0.2">
      <c r="A419" s="156">
        <v>45481</v>
      </c>
      <c r="B419" s="154">
        <v>31750</v>
      </c>
      <c r="C419" s="155" t="s">
        <v>638</v>
      </c>
      <c r="D419" s="227" t="s">
        <v>718</v>
      </c>
      <c r="E419" s="72">
        <v>-1520</v>
      </c>
      <c r="F419" s="72">
        <v>0</v>
      </c>
      <c r="G419" s="155" t="s">
        <v>554</v>
      </c>
    </row>
    <row r="420" spans="1:7" ht="45.75" customHeight="1" x14ac:dyDescent="0.2">
      <c r="A420" s="156">
        <v>45481</v>
      </c>
      <c r="B420" s="154">
        <v>31750</v>
      </c>
      <c r="C420" s="155" t="s">
        <v>638</v>
      </c>
      <c r="D420" s="227" t="s">
        <v>719</v>
      </c>
      <c r="E420" s="72">
        <v>-1435</v>
      </c>
      <c r="F420" s="72">
        <v>0</v>
      </c>
      <c r="G420" s="155" t="s">
        <v>554</v>
      </c>
    </row>
    <row r="421" spans="1:7" ht="45.75" customHeight="1" x14ac:dyDescent="0.2">
      <c r="A421" s="156">
        <v>45481</v>
      </c>
      <c r="B421" s="154">
        <v>31751</v>
      </c>
      <c r="C421" s="155" t="s">
        <v>639</v>
      </c>
      <c r="D421" s="227" t="s">
        <v>716</v>
      </c>
      <c r="E421" s="262">
        <v>35000</v>
      </c>
      <c r="F421" s="72">
        <v>32906.5</v>
      </c>
      <c r="G421" s="155" t="s">
        <v>554</v>
      </c>
    </row>
    <row r="422" spans="1:7" ht="45.75" customHeight="1" x14ac:dyDescent="0.2">
      <c r="A422" s="156">
        <v>45481</v>
      </c>
      <c r="B422" s="154">
        <v>31751</v>
      </c>
      <c r="C422" s="155" t="s">
        <v>639</v>
      </c>
      <c r="D422" s="227" t="s">
        <v>717</v>
      </c>
      <c r="E422" s="262">
        <v>-25</v>
      </c>
      <c r="F422" s="72">
        <v>0</v>
      </c>
      <c r="G422" s="155" t="s">
        <v>554</v>
      </c>
    </row>
    <row r="423" spans="1:7" ht="45.75" customHeight="1" x14ac:dyDescent="0.2">
      <c r="A423" s="156">
        <v>45481</v>
      </c>
      <c r="B423" s="154">
        <v>31751</v>
      </c>
      <c r="C423" s="155" t="s">
        <v>639</v>
      </c>
      <c r="D423" s="227" t="s">
        <v>718</v>
      </c>
      <c r="E423" s="262">
        <v>-1064</v>
      </c>
      <c r="F423" s="72">
        <v>0</v>
      </c>
      <c r="G423" s="155" t="s">
        <v>554</v>
      </c>
    </row>
    <row r="424" spans="1:7" ht="45.75" customHeight="1" x14ac:dyDescent="0.2">
      <c r="A424" s="156">
        <v>45481</v>
      </c>
      <c r="B424" s="154">
        <v>31751</v>
      </c>
      <c r="C424" s="155" t="s">
        <v>639</v>
      </c>
      <c r="D424" s="227" t="s">
        <v>719</v>
      </c>
      <c r="E424" s="262">
        <v>-1004.5</v>
      </c>
      <c r="F424" s="72">
        <v>0</v>
      </c>
      <c r="G424" s="155" t="s">
        <v>554</v>
      </c>
    </row>
    <row r="425" spans="1:7" ht="45.75" customHeight="1" x14ac:dyDescent="0.2">
      <c r="A425" s="156">
        <v>45481</v>
      </c>
      <c r="B425" s="154">
        <v>31752</v>
      </c>
      <c r="C425" s="155" t="s">
        <v>640</v>
      </c>
      <c r="D425" s="227" t="s">
        <v>716</v>
      </c>
      <c r="E425" s="262">
        <v>40000</v>
      </c>
      <c r="F425" s="72">
        <v>36768.35</v>
      </c>
      <c r="G425" s="155" t="s">
        <v>554</v>
      </c>
    </row>
    <row r="426" spans="1:7" ht="45.75" customHeight="1" x14ac:dyDescent="0.2">
      <c r="A426" s="156">
        <v>45481</v>
      </c>
      <c r="B426" s="154">
        <v>31752</v>
      </c>
      <c r="C426" s="155" t="s">
        <v>640</v>
      </c>
      <c r="D426" s="227" t="s">
        <v>717</v>
      </c>
      <c r="E426" s="72">
        <v>-25</v>
      </c>
      <c r="F426" s="72">
        <v>0</v>
      </c>
      <c r="G426" s="155" t="s">
        <v>554</v>
      </c>
    </row>
    <row r="427" spans="1:7" ht="45.75" customHeight="1" x14ac:dyDescent="0.2">
      <c r="A427" s="156">
        <v>45481</v>
      </c>
      <c r="B427" s="154">
        <v>31752</v>
      </c>
      <c r="C427" s="155" t="s">
        <v>640</v>
      </c>
      <c r="D427" s="227" t="s">
        <v>720</v>
      </c>
      <c r="E427" s="72">
        <v>-400</v>
      </c>
      <c r="F427" s="72">
        <v>0</v>
      </c>
      <c r="G427" s="155" t="s">
        <v>554</v>
      </c>
    </row>
    <row r="428" spans="1:7" ht="45.75" customHeight="1" x14ac:dyDescent="0.2">
      <c r="A428" s="156">
        <v>45481</v>
      </c>
      <c r="B428" s="154">
        <v>31752</v>
      </c>
      <c r="C428" s="155" t="s">
        <v>640</v>
      </c>
      <c r="D428" s="227" t="s">
        <v>718</v>
      </c>
      <c r="E428" s="72">
        <v>-1216</v>
      </c>
      <c r="F428" s="72">
        <v>0</v>
      </c>
      <c r="G428" s="155" t="s">
        <v>554</v>
      </c>
    </row>
    <row r="429" spans="1:7" ht="45.75" customHeight="1" x14ac:dyDescent="0.2">
      <c r="A429" s="156">
        <v>45481</v>
      </c>
      <c r="B429" s="154">
        <v>31752</v>
      </c>
      <c r="C429" s="155" t="s">
        <v>640</v>
      </c>
      <c r="D429" s="227" t="s">
        <v>719</v>
      </c>
      <c r="E429" s="72">
        <v>-1148</v>
      </c>
      <c r="F429" s="72">
        <v>0</v>
      </c>
      <c r="G429" s="155" t="s">
        <v>554</v>
      </c>
    </row>
    <row r="430" spans="1:7" ht="45.75" customHeight="1" x14ac:dyDescent="0.2">
      <c r="A430" s="156">
        <v>45481</v>
      </c>
      <c r="B430" s="154">
        <v>31752</v>
      </c>
      <c r="C430" s="155" t="s">
        <v>640</v>
      </c>
      <c r="D430" s="227" t="s">
        <v>721</v>
      </c>
      <c r="E430" s="72">
        <v>-442.65</v>
      </c>
      <c r="F430" s="72">
        <v>0</v>
      </c>
      <c r="G430" s="155" t="s">
        <v>554</v>
      </c>
    </row>
    <row r="431" spans="1:7" ht="45.75" customHeight="1" x14ac:dyDescent="0.2">
      <c r="A431" s="156">
        <v>45481</v>
      </c>
      <c r="B431" s="154">
        <v>31753</v>
      </c>
      <c r="C431" s="155" t="s">
        <v>641</v>
      </c>
      <c r="D431" s="227" t="s">
        <v>686</v>
      </c>
      <c r="E431" s="192">
        <v>11000</v>
      </c>
      <c r="F431" s="72">
        <v>10324.9</v>
      </c>
      <c r="G431" s="155" t="s">
        <v>554</v>
      </c>
    </row>
    <row r="432" spans="1:7" ht="45.75" customHeight="1" x14ac:dyDescent="0.2">
      <c r="A432" s="156">
        <v>45481</v>
      </c>
      <c r="B432" s="154">
        <v>31753</v>
      </c>
      <c r="C432" s="155" t="s">
        <v>641</v>
      </c>
      <c r="D432" s="227" t="s">
        <v>687</v>
      </c>
      <c r="E432" s="192">
        <v>-25</v>
      </c>
      <c r="F432" s="72">
        <v>0</v>
      </c>
      <c r="G432" s="155" t="s">
        <v>554</v>
      </c>
    </row>
    <row r="433" spans="1:7" ht="45.75" customHeight="1" x14ac:dyDescent="0.2">
      <c r="A433" s="156">
        <v>45481</v>
      </c>
      <c r="B433" s="154">
        <v>31753</v>
      </c>
      <c r="C433" s="155" t="s">
        <v>641</v>
      </c>
      <c r="D433" s="227" t="s">
        <v>688</v>
      </c>
      <c r="E433" s="192">
        <v>-334.4</v>
      </c>
      <c r="F433" s="72">
        <v>0</v>
      </c>
      <c r="G433" s="155" t="s">
        <v>554</v>
      </c>
    </row>
    <row r="434" spans="1:7" ht="45.75" customHeight="1" x14ac:dyDescent="0.2">
      <c r="A434" s="156">
        <v>45481</v>
      </c>
      <c r="B434" s="154">
        <v>31753</v>
      </c>
      <c r="C434" s="155" t="s">
        <v>641</v>
      </c>
      <c r="D434" s="227" t="s">
        <v>689</v>
      </c>
      <c r="E434" s="192">
        <v>-315.7</v>
      </c>
      <c r="F434" s="72">
        <v>0</v>
      </c>
      <c r="G434" s="155" t="s">
        <v>554</v>
      </c>
    </row>
    <row r="435" spans="1:7" ht="45.75" customHeight="1" x14ac:dyDescent="0.2">
      <c r="A435" s="156">
        <v>45481</v>
      </c>
      <c r="B435" s="154">
        <v>31754</v>
      </c>
      <c r="C435" s="155" t="s">
        <v>642</v>
      </c>
      <c r="D435" s="227" t="s">
        <v>716</v>
      </c>
      <c r="E435" s="262">
        <v>50000</v>
      </c>
      <c r="F435" s="72">
        <v>41691</v>
      </c>
      <c r="G435" s="155" t="s">
        <v>554</v>
      </c>
    </row>
    <row r="436" spans="1:7" ht="45.75" customHeight="1" x14ac:dyDescent="0.2">
      <c r="A436" s="156">
        <v>45481</v>
      </c>
      <c r="B436" s="154">
        <v>31754</v>
      </c>
      <c r="C436" s="155" t="s">
        <v>642</v>
      </c>
      <c r="D436" s="227" t="s">
        <v>717</v>
      </c>
      <c r="E436" s="72">
        <v>-25</v>
      </c>
      <c r="F436" s="72">
        <v>0</v>
      </c>
      <c r="G436" s="155" t="s">
        <v>554</v>
      </c>
    </row>
    <row r="437" spans="1:7" ht="45.75" customHeight="1" x14ac:dyDescent="0.2">
      <c r="A437" s="156">
        <v>45481</v>
      </c>
      <c r="B437" s="154">
        <v>31754</v>
      </c>
      <c r="C437" s="155" t="s">
        <v>642</v>
      </c>
      <c r="D437" s="227" t="s">
        <v>721</v>
      </c>
      <c r="E437" s="72">
        <v>-1854</v>
      </c>
      <c r="F437" s="72">
        <v>0</v>
      </c>
      <c r="G437" s="155" t="s">
        <v>554</v>
      </c>
    </row>
    <row r="438" spans="1:7" ht="45.75" customHeight="1" x14ac:dyDescent="0.2">
      <c r="A438" s="156">
        <v>45481</v>
      </c>
      <c r="B438" s="154">
        <v>31754</v>
      </c>
      <c r="C438" s="155" t="s">
        <v>642</v>
      </c>
      <c r="D438" s="227" t="s">
        <v>718</v>
      </c>
      <c r="E438" s="72">
        <v>-1520</v>
      </c>
      <c r="F438" s="72">
        <v>0</v>
      </c>
      <c r="G438" s="155" t="s">
        <v>554</v>
      </c>
    </row>
    <row r="439" spans="1:7" ht="45.75" customHeight="1" x14ac:dyDescent="0.2">
      <c r="A439" s="156">
        <v>45481</v>
      </c>
      <c r="B439" s="154">
        <v>31754</v>
      </c>
      <c r="C439" s="155" t="s">
        <v>642</v>
      </c>
      <c r="D439" s="227" t="s">
        <v>719</v>
      </c>
      <c r="E439" s="72">
        <v>-1435</v>
      </c>
      <c r="F439" s="72">
        <v>0</v>
      </c>
      <c r="G439" s="155" t="s">
        <v>554</v>
      </c>
    </row>
    <row r="440" spans="1:7" ht="45.75" customHeight="1" x14ac:dyDescent="0.2">
      <c r="A440" s="156">
        <v>45481</v>
      </c>
      <c r="B440" s="154">
        <v>31754</v>
      </c>
      <c r="C440" s="155" t="s">
        <v>642</v>
      </c>
      <c r="D440" s="227" t="s">
        <v>720</v>
      </c>
      <c r="E440" s="72">
        <v>-3475</v>
      </c>
      <c r="F440" s="72">
        <v>0</v>
      </c>
      <c r="G440" s="155" t="s">
        <v>554</v>
      </c>
    </row>
    <row r="441" spans="1:7" ht="45.75" customHeight="1" x14ac:dyDescent="0.2">
      <c r="A441" s="156">
        <v>45481</v>
      </c>
      <c r="B441" s="154">
        <v>31755</v>
      </c>
      <c r="C441" s="155" t="s">
        <v>643</v>
      </c>
      <c r="D441" s="227" t="s">
        <v>716</v>
      </c>
      <c r="E441" s="262">
        <v>40000</v>
      </c>
      <c r="F441" s="72">
        <v>36768.35</v>
      </c>
      <c r="G441" s="155" t="s">
        <v>554</v>
      </c>
    </row>
    <row r="442" spans="1:7" ht="45.75" customHeight="1" x14ac:dyDescent="0.2">
      <c r="A442" s="156">
        <v>45481</v>
      </c>
      <c r="B442" s="154">
        <v>31755</v>
      </c>
      <c r="C442" s="155" t="s">
        <v>643</v>
      </c>
      <c r="D442" s="227" t="s">
        <v>717</v>
      </c>
      <c r="E442" s="72">
        <v>-25</v>
      </c>
      <c r="F442" s="283">
        <v>0</v>
      </c>
      <c r="G442" s="155" t="s">
        <v>554</v>
      </c>
    </row>
    <row r="443" spans="1:7" ht="45.75" customHeight="1" x14ac:dyDescent="0.2">
      <c r="A443" s="156">
        <v>45481</v>
      </c>
      <c r="B443" s="154">
        <v>31755</v>
      </c>
      <c r="C443" s="155" t="s">
        <v>643</v>
      </c>
      <c r="D443" s="227" t="s">
        <v>721</v>
      </c>
      <c r="E443" s="72">
        <v>-442.65</v>
      </c>
      <c r="F443" s="283">
        <v>0</v>
      </c>
      <c r="G443" s="155" t="s">
        <v>554</v>
      </c>
    </row>
    <row r="444" spans="1:7" ht="45.75" customHeight="1" x14ac:dyDescent="0.2">
      <c r="A444" s="156">
        <v>45481</v>
      </c>
      <c r="B444" s="154">
        <v>31755</v>
      </c>
      <c r="C444" s="155" t="s">
        <v>643</v>
      </c>
      <c r="D444" s="227" t="s">
        <v>720</v>
      </c>
      <c r="E444" s="72">
        <v>-400</v>
      </c>
      <c r="F444" s="283">
        <v>0</v>
      </c>
      <c r="G444" s="155" t="s">
        <v>554</v>
      </c>
    </row>
    <row r="445" spans="1:7" ht="45.75" customHeight="1" x14ac:dyDescent="0.2">
      <c r="A445" s="156">
        <v>45481</v>
      </c>
      <c r="B445" s="154">
        <v>31755</v>
      </c>
      <c r="C445" s="155" t="s">
        <v>643</v>
      </c>
      <c r="D445" s="227" t="s">
        <v>718</v>
      </c>
      <c r="E445" s="72">
        <v>-1216</v>
      </c>
      <c r="F445" s="283">
        <v>0</v>
      </c>
      <c r="G445" s="155" t="s">
        <v>554</v>
      </c>
    </row>
    <row r="446" spans="1:7" ht="45.75" customHeight="1" x14ac:dyDescent="0.2">
      <c r="A446" s="156">
        <v>45481</v>
      </c>
      <c r="B446" s="154">
        <v>31755</v>
      </c>
      <c r="C446" s="155" t="s">
        <v>643</v>
      </c>
      <c r="D446" s="227" t="s">
        <v>719</v>
      </c>
      <c r="E446" s="72">
        <v>-1148</v>
      </c>
      <c r="F446" s="283">
        <v>0</v>
      </c>
      <c r="G446" s="155" t="s">
        <v>554</v>
      </c>
    </row>
    <row r="447" spans="1:7" ht="45.75" customHeight="1" x14ac:dyDescent="0.2">
      <c r="A447" s="156">
        <v>45481</v>
      </c>
      <c r="B447" s="154">
        <v>31756</v>
      </c>
      <c r="C447" s="155" t="s">
        <v>644</v>
      </c>
      <c r="D447" s="227" t="s">
        <v>716</v>
      </c>
      <c r="E447" s="262">
        <v>40000</v>
      </c>
      <c r="F447" s="72">
        <v>35452.89</v>
      </c>
      <c r="G447" s="155" t="s">
        <v>554</v>
      </c>
    </row>
    <row r="448" spans="1:7" ht="45.75" customHeight="1" x14ac:dyDescent="0.2">
      <c r="A448" s="156">
        <v>45481</v>
      </c>
      <c r="B448" s="154">
        <v>31756</v>
      </c>
      <c r="C448" s="155" t="s">
        <v>644</v>
      </c>
      <c r="D448" s="227" t="s">
        <v>717</v>
      </c>
      <c r="E448" s="72">
        <v>-25</v>
      </c>
      <c r="F448" s="283">
        <v>0</v>
      </c>
      <c r="G448" s="155" t="s">
        <v>554</v>
      </c>
    </row>
    <row r="449" spans="1:7" ht="45.75" customHeight="1" x14ac:dyDescent="0.2">
      <c r="A449" s="156">
        <v>45481</v>
      </c>
      <c r="B449" s="154">
        <v>31756</v>
      </c>
      <c r="C449" s="155" t="s">
        <v>644</v>
      </c>
      <c r="D449" s="227" t="s">
        <v>721</v>
      </c>
      <c r="E449" s="72">
        <v>-442.65</v>
      </c>
      <c r="F449" s="283">
        <v>0</v>
      </c>
      <c r="G449" s="155" t="s">
        <v>554</v>
      </c>
    </row>
    <row r="450" spans="1:7" ht="45.75" customHeight="1" x14ac:dyDescent="0.2">
      <c r="A450" s="156">
        <v>45481</v>
      </c>
      <c r="B450" s="154">
        <v>31756</v>
      </c>
      <c r="C450" s="155" t="s">
        <v>644</v>
      </c>
      <c r="D450" s="227" t="s">
        <v>720</v>
      </c>
      <c r="E450" s="72">
        <v>-1715.46</v>
      </c>
      <c r="F450" s="283">
        <v>0</v>
      </c>
      <c r="G450" s="155" t="s">
        <v>554</v>
      </c>
    </row>
    <row r="451" spans="1:7" ht="45.75" customHeight="1" x14ac:dyDescent="0.2">
      <c r="A451" s="156">
        <v>45481</v>
      </c>
      <c r="B451" s="154">
        <v>31756</v>
      </c>
      <c r="C451" s="155" t="s">
        <v>644</v>
      </c>
      <c r="D451" s="227" t="s">
        <v>718</v>
      </c>
      <c r="E451" s="72">
        <v>-1216</v>
      </c>
      <c r="F451" s="283">
        <v>0</v>
      </c>
      <c r="G451" s="155" t="s">
        <v>554</v>
      </c>
    </row>
    <row r="452" spans="1:7" ht="45.75" customHeight="1" x14ac:dyDescent="0.2">
      <c r="A452" s="156">
        <v>45481</v>
      </c>
      <c r="B452" s="154">
        <v>31756</v>
      </c>
      <c r="C452" s="155" t="s">
        <v>644</v>
      </c>
      <c r="D452" s="227" t="s">
        <v>719</v>
      </c>
      <c r="E452" s="72">
        <v>-1148</v>
      </c>
      <c r="F452" s="283">
        <v>0</v>
      </c>
      <c r="G452" s="155" t="s">
        <v>554</v>
      </c>
    </row>
    <row r="453" spans="1:7" ht="45.75" customHeight="1" x14ac:dyDescent="0.2">
      <c r="A453" s="156">
        <v>45482</v>
      </c>
      <c r="B453" s="154">
        <v>31757</v>
      </c>
      <c r="C453" s="155" t="s">
        <v>645</v>
      </c>
      <c r="D453" s="227" t="s">
        <v>716</v>
      </c>
      <c r="E453" s="262">
        <v>50000</v>
      </c>
      <c r="F453" s="72">
        <v>45166</v>
      </c>
      <c r="G453" s="155" t="s">
        <v>554</v>
      </c>
    </row>
    <row r="454" spans="1:7" ht="45.75" customHeight="1" x14ac:dyDescent="0.2">
      <c r="A454" s="156">
        <v>45482</v>
      </c>
      <c r="B454" s="154">
        <v>31757</v>
      </c>
      <c r="C454" s="155" t="s">
        <v>645</v>
      </c>
      <c r="D454" s="227" t="s">
        <v>721</v>
      </c>
      <c r="E454" s="72">
        <v>-1854</v>
      </c>
      <c r="F454" s="283">
        <v>0</v>
      </c>
      <c r="G454" s="155" t="s">
        <v>554</v>
      </c>
    </row>
    <row r="455" spans="1:7" ht="45.75" customHeight="1" x14ac:dyDescent="0.2">
      <c r="A455" s="156">
        <v>45482</v>
      </c>
      <c r="B455" s="154">
        <v>31757</v>
      </c>
      <c r="C455" s="155" t="s">
        <v>645</v>
      </c>
      <c r="D455" s="227" t="s">
        <v>717</v>
      </c>
      <c r="E455" s="72">
        <v>-25</v>
      </c>
      <c r="F455" s="283">
        <v>0</v>
      </c>
      <c r="G455" s="155" t="s">
        <v>554</v>
      </c>
    </row>
    <row r="456" spans="1:7" ht="45.75" customHeight="1" x14ac:dyDescent="0.2">
      <c r="A456" s="156">
        <v>45482</v>
      </c>
      <c r="B456" s="154">
        <v>31757</v>
      </c>
      <c r="C456" s="155" t="s">
        <v>645</v>
      </c>
      <c r="D456" s="227" t="s">
        <v>718</v>
      </c>
      <c r="E456" s="72">
        <v>-1520</v>
      </c>
      <c r="F456" s="283">
        <v>0</v>
      </c>
      <c r="G456" s="155" t="s">
        <v>554</v>
      </c>
    </row>
    <row r="457" spans="1:7" ht="45.75" customHeight="1" x14ac:dyDescent="0.2">
      <c r="A457" s="156">
        <v>45482</v>
      </c>
      <c r="B457" s="154">
        <v>31757</v>
      </c>
      <c r="C457" s="155" t="s">
        <v>645</v>
      </c>
      <c r="D457" s="227" t="s">
        <v>719</v>
      </c>
      <c r="E457" s="72">
        <v>-1435</v>
      </c>
      <c r="F457" s="283">
        <v>0</v>
      </c>
      <c r="G457" s="155" t="s">
        <v>554</v>
      </c>
    </row>
    <row r="458" spans="1:7" ht="45.75" customHeight="1" x14ac:dyDescent="0.2">
      <c r="A458" s="156">
        <v>45482</v>
      </c>
      <c r="B458" s="154">
        <v>31758</v>
      </c>
      <c r="C458" s="155" t="s">
        <v>646</v>
      </c>
      <c r="D458" s="227" t="s">
        <v>716</v>
      </c>
      <c r="E458" s="262">
        <v>45000</v>
      </c>
      <c r="F458" s="72">
        <v>40767.17</v>
      </c>
      <c r="G458" s="155" t="s">
        <v>554</v>
      </c>
    </row>
    <row r="459" spans="1:7" ht="45.75" customHeight="1" x14ac:dyDescent="0.2">
      <c r="A459" s="156">
        <v>45482</v>
      </c>
      <c r="B459" s="154">
        <v>31758</v>
      </c>
      <c r="C459" s="155" t="s">
        <v>646</v>
      </c>
      <c r="D459" s="227" t="s">
        <v>717</v>
      </c>
      <c r="E459" s="72">
        <v>-25</v>
      </c>
      <c r="F459" s="283">
        <v>0</v>
      </c>
      <c r="G459" s="155" t="s">
        <v>554</v>
      </c>
    </row>
    <row r="460" spans="1:7" ht="45.75" customHeight="1" x14ac:dyDescent="0.2">
      <c r="A460" s="156">
        <v>45482</v>
      </c>
      <c r="B460" s="154">
        <v>31758</v>
      </c>
      <c r="C460" s="155" t="s">
        <v>646</v>
      </c>
      <c r="D460" s="227" t="s">
        <v>718</v>
      </c>
      <c r="E460" s="72">
        <v>-1368</v>
      </c>
      <c r="F460" s="283">
        <v>0</v>
      </c>
      <c r="G460" s="155" t="s">
        <v>554</v>
      </c>
    </row>
    <row r="461" spans="1:7" ht="45.75" customHeight="1" x14ac:dyDescent="0.2">
      <c r="A461" s="156">
        <v>45482</v>
      </c>
      <c r="B461" s="154">
        <v>31758</v>
      </c>
      <c r="C461" s="155" t="s">
        <v>646</v>
      </c>
      <c r="D461" s="227" t="s">
        <v>719</v>
      </c>
      <c r="E461" s="72">
        <v>-1291.5</v>
      </c>
      <c r="F461" s="283">
        <v>0</v>
      </c>
      <c r="G461" s="155" t="s">
        <v>554</v>
      </c>
    </row>
    <row r="462" spans="1:7" ht="45.75" customHeight="1" x14ac:dyDescent="0.2">
      <c r="A462" s="156">
        <v>45482</v>
      </c>
      <c r="B462" s="154">
        <v>31758</v>
      </c>
      <c r="C462" s="155" t="s">
        <v>646</v>
      </c>
      <c r="D462" s="227" t="s">
        <v>721</v>
      </c>
      <c r="E462" s="72">
        <v>-1148.33</v>
      </c>
      <c r="F462" s="283">
        <v>0</v>
      </c>
      <c r="G462" s="155" t="s">
        <v>554</v>
      </c>
    </row>
    <row r="463" spans="1:7" ht="45.75" customHeight="1" x14ac:dyDescent="0.2">
      <c r="A463" s="156">
        <v>45482</v>
      </c>
      <c r="B463" s="154">
        <v>31758</v>
      </c>
      <c r="C463" s="155" t="s">
        <v>646</v>
      </c>
      <c r="D463" s="227" t="s">
        <v>720</v>
      </c>
      <c r="E463" s="72">
        <v>-400</v>
      </c>
      <c r="F463" s="283">
        <v>0</v>
      </c>
      <c r="G463" s="155" t="s">
        <v>554</v>
      </c>
    </row>
    <row r="464" spans="1:7" ht="45.75" customHeight="1" x14ac:dyDescent="0.2">
      <c r="A464" s="156">
        <v>45482</v>
      </c>
      <c r="B464" s="154">
        <v>31759</v>
      </c>
      <c r="C464" s="155" t="s">
        <v>647</v>
      </c>
      <c r="D464" s="227" t="s">
        <v>716</v>
      </c>
      <c r="E464" s="262">
        <v>50000</v>
      </c>
      <c r="F464" s="72">
        <v>41335.08</v>
      </c>
      <c r="G464" s="155" t="s">
        <v>554</v>
      </c>
    </row>
    <row r="465" spans="1:7" ht="45.75" customHeight="1" x14ac:dyDescent="0.2">
      <c r="A465" s="156">
        <v>45482</v>
      </c>
      <c r="B465" s="154">
        <v>31759</v>
      </c>
      <c r="C465" s="155" t="s">
        <v>647</v>
      </c>
      <c r="D465" s="227" t="s">
        <v>717</v>
      </c>
      <c r="E465" s="72">
        <v>-25</v>
      </c>
      <c r="F465" s="283">
        <v>0</v>
      </c>
      <c r="G465" s="155" t="s">
        <v>554</v>
      </c>
    </row>
    <row r="466" spans="1:7" ht="45.75" customHeight="1" x14ac:dyDescent="0.2">
      <c r="A466" s="156">
        <v>45482</v>
      </c>
      <c r="B466" s="154">
        <v>31759</v>
      </c>
      <c r="C466" s="155" t="s">
        <v>647</v>
      </c>
      <c r="D466" s="227" t="s">
        <v>721</v>
      </c>
      <c r="E466" s="72">
        <v>-1854</v>
      </c>
      <c r="F466" s="283">
        <v>0</v>
      </c>
      <c r="G466" s="155" t="s">
        <v>554</v>
      </c>
    </row>
    <row r="467" spans="1:7" ht="45.75" customHeight="1" x14ac:dyDescent="0.2">
      <c r="A467" s="156">
        <v>45482</v>
      </c>
      <c r="B467" s="154">
        <v>31759</v>
      </c>
      <c r="C467" s="155" t="s">
        <v>647</v>
      </c>
      <c r="D467" s="227" t="s">
        <v>718</v>
      </c>
      <c r="E467" s="72">
        <v>-1520</v>
      </c>
      <c r="F467" s="283">
        <v>0</v>
      </c>
      <c r="G467" s="155" t="s">
        <v>554</v>
      </c>
    </row>
    <row r="468" spans="1:7" ht="45.75" customHeight="1" x14ac:dyDescent="0.2">
      <c r="A468" s="156">
        <v>45482</v>
      </c>
      <c r="B468" s="154">
        <v>31759</v>
      </c>
      <c r="C468" s="155" t="s">
        <v>647</v>
      </c>
      <c r="D468" s="227" t="s">
        <v>719</v>
      </c>
      <c r="E468" s="72">
        <v>-1435</v>
      </c>
      <c r="F468" s="283">
        <v>0</v>
      </c>
      <c r="G468" s="155" t="s">
        <v>554</v>
      </c>
    </row>
    <row r="469" spans="1:7" ht="45.75" customHeight="1" x14ac:dyDescent="0.2">
      <c r="A469" s="156">
        <v>45482</v>
      </c>
      <c r="B469" s="154">
        <v>31759</v>
      </c>
      <c r="C469" s="155" t="s">
        <v>647</v>
      </c>
      <c r="D469" s="227" t="s">
        <v>720</v>
      </c>
      <c r="E469" s="72">
        <v>-3830.92</v>
      </c>
      <c r="F469" s="283">
        <v>0</v>
      </c>
      <c r="G469" s="155" t="s">
        <v>554</v>
      </c>
    </row>
    <row r="470" spans="1:7" ht="45.75" customHeight="1" x14ac:dyDescent="0.2">
      <c r="A470" s="156">
        <v>45482</v>
      </c>
      <c r="B470" s="154">
        <v>31760</v>
      </c>
      <c r="C470" s="155" t="s">
        <v>648</v>
      </c>
      <c r="D470" s="227" t="s">
        <v>716</v>
      </c>
      <c r="E470" s="262">
        <v>50000</v>
      </c>
      <c r="F470" s="72">
        <v>45166</v>
      </c>
      <c r="G470" s="155" t="s">
        <v>554</v>
      </c>
    </row>
    <row r="471" spans="1:7" ht="45.75" customHeight="1" x14ac:dyDescent="0.2">
      <c r="A471" s="156">
        <v>45482</v>
      </c>
      <c r="B471" s="154">
        <v>31760</v>
      </c>
      <c r="C471" s="155" t="s">
        <v>648</v>
      </c>
      <c r="D471" s="227" t="s">
        <v>717</v>
      </c>
      <c r="E471" s="72">
        <v>-25</v>
      </c>
      <c r="F471" s="283">
        <v>0</v>
      </c>
      <c r="G471" s="155" t="s">
        <v>554</v>
      </c>
    </row>
    <row r="472" spans="1:7" ht="45.75" customHeight="1" x14ac:dyDescent="0.2">
      <c r="A472" s="156">
        <v>45482</v>
      </c>
      <c r="B472" s="154">
        <v>31760</v>
      </c>
      <c r="C472" s="155" t="s">
        <v>648</v>
      </c>
      <c r="D472" s="227" t="s">
        <v>721</v>
      </c>
      <c r="E472" s="72">
        <v>-1854</v>
      </c>
      <c r="F472" s="283">
        <v>0</v>
      </c>
      <c r="G472" s="155" t="s">
        <v>554</v>
      </c>
    </row>
    <row r="473" spans="1:7" ht="45.75" customHeight="1" x14ac:dyDescent="0.2">
      <c r="A473" s="156">
        <v>45482</v>
      </c>
      <c r="B473" s="154">
        <v>31760</v>
      </c>
      <c r="C473" s="155" t="s">
        <v>648</v>
      </c>
      <c r="D473" s="227" t="s">
        <v>718</v>
      </c>
      <c r="E473" s="72">
        <v>-1520</v>
      </c>
      <c r="F473" s="283">
        <v>0</v>
      </c>
      <c r="G473" s="155" t="s">
        <v>554</v>
      </c>
    </row>
    <row r="474" spans="1:7" ht="45.75" customHeight="1" x14ac:dyDescent="0.2">
      <c r="A474" s="156">
        <v>45482</v>
      </c>
      <c r="B474" s="154">
        <v>31760</v>
      </c>
      <c r="C474" s="155" t="s">
        <v>648</v>
      </c>
      <c r="D474" s="227" t="s">
        <v>719</v>
      </c>
      <c r="E474" s="72">
        <v>-1435</v>
      </c>
      <c r="F474" s="283">
        <v>0</v>
      </c>
      <c r="G474" s="155" t="s">
        <v>554</v>
      </c>
    </row>
    <row r="475" spans="1:7" ht="45.75" customHeight="1" x14ac:dyDescent="0.2">
      <c r="A475" s="156">
        <v>45482</v>
      </c>
      <c r="B475" s="154">
        <v>31761</v>
      </c>
      <c r="C475" s="155" t="s">
        <v>649</v>
      </c>
      <c r="D475" s="227" t="s">
        <v>716</v>
      </c>
      <c r="E475" s="192">
        <v>11000</v>
      </c>
      <c r="F475" s="72">
        <v>10324.9</v>
      </c>
      <c r="G475" s="155" t="s">
        <v>554</v>
      </c>
    </row>
    <row r="476" spans="1:7" ht="45.75" customHeight="1" x14ac:dyDescent="0.2">
      <c r="A476" s="156">
        <v>45482</v>
      </c>
      <c r="B476" s="154">
        <v>31761</v>
      </c>
      <c r="C476" s="155" t="s">
        <v>649</v>
      </c>
      <c r="D476" s="227" t="s">
        <v>717</v>
      </c>
      <c r="E476" s="72">
        <v>-25</v>
      </c>
      <c r="F476" s="283">
        <v>0</v>
      </c>
      <c r="G476" s="155" t="s">
        <v>554</v>
      </c>
    </row>
    <row r="477" spans="1:7" ht="45.75" customHeight="1" x14ac:dyDescent="0.2">
      <c r="A477" s="156">
        <v>45482</v>
      </c>
      <c r="B477" s="154">
        <v>31761</v>
      </c>
      <c r="C477" s="155" t="s">
        <v>649</v>
      </c>
      <c r="D477" s="227" t="s">
        <v>718</v>
      </c>
      <c r="E477" s="72">
        <v>-334.4</v>
      </c>
      <c r="F477" s="283">
        <v>0</v>
      </c>
      <c r="G477" s="155" t="s">
        <v>554</v>
      </c>
    </row>
    <row r="478" spans="1:7" ht="45.75" customHeight="1" x14ac:dyDescent="0.2">
      <c r="A478" s="156">
        <v>45482</v>
      </c>
      <c r="B478" s="154">
        <v>31761</v>
      </c>
      <c r="C478" s="155" t="s">
        <v>649</v>
      </c>
      <c r="D478" s="227" t="s">
        <v>719</v>
      </c>
      <c r="E478" s="72">
        <v>-315.7</v>
      </c>
      <c r="F478" s="283">
        <v>0</v>
      </c>
      <c r="G478" s="155" t="s">
        <v>554</v>
      </c>
    </row>
    <row r="479" spans="1:7" ht="45.75" customHeight="1" x14ac:dyDescent="0.2">
      <c r="A479" s="156">
        <v>45482</v>
      </c>
      <c r="B479" s="154">
        <v>31762</v>
      </c>
      <c r="C479" s="155" t="s">
        <v>650</v>
      </c>
      <c r="D479" s="227" t="s">
        <v>716</v>
      </c>
      <c r="E479" s="262">
        <v>45000</v>
      </c>
      <c r="F479" s="72">
        <v>40767.17</v>
      </c>
      <c r="G479" s="155" t="s">
        <v>554</v>
      </c>
    </row>
    <row r="480" spans="1:7" ht="45.75" customHeight="1" x14ac:dyDescent="0.2">
      <c r="A480" s="156">
        <v>45482</v>
      </c>
      <c r="B480" s="154">
        <v>31762</v>
      </c>
      <c r="C480" s="155" t="s">
        <v>650</v>
      </c>
      <c r="D480" s="227" t="s">
        <v>717</v>
      </c>
      <c r="E480" s="72">
        <v>-25</v>
      </c>
      <c r="F480" s="283">
        <v>0</v>
      </c>
      <c r="G480" s="155" t="s">
        <v>554</v>
      </c>
    </row>
    <row r="481" spans="1:7" ht="45.75" customHeight="1" x14ac:dyDescent="0.2">
      <c r="A481" s="156">
        <v>45482</v>
      </c>
      <c r="B481" s="154">
        <v>31762</v>
      </c>
      <c r="C481" s="155" t="s">
        <v>650</v>
      </c>
      <c r="D481" s="227" t="s">
        <v>721</v>
      </c>
      <c r="E481" s="72">
        <v>-1148.33</v>
      </c>
      <c r="F481" s="283">
        <v>0</v>
      </c>
      <c r="G481" s="155" t="s">
        <v>554</v>
      </c>
    </row>
    <row r="482" spans="1:7" ht="45.75" customHeight="1" x14ac:dyDescent="0.2">
      <c r="A482" s="156">
        <v>45482</v>
      </c>
      <c r="B482" s="154">
        <v>31762</v>
      </c>
      <c r="C482" s="155" t="s">
        <v>650</v>
      </c>
      <c r="D482" s="227" t="s">
        <v>718</v>
      </c>
      <c r="E482" s="72">
        <v>-1368</v>
      </c>
      <c r="F482" s="283">
        <v>0</v>
      </c>
      <c r="G482" s="155" t="s">
        <v>554</v>
      </c>
    </row>
    <row r="483" spans="1:7" ht="45.75" customHeight="1" x14ac:dyDescent="0.2">
      <c r="A483" s="156">
        <v>45482</v>
      </c>
      <c r="B483" s="154">
        <v>31762</v>
      </c>
      <c r="C483" s="155" t="s">
        <v>650</v>
      </c>
      <c r="D483" s="227" t="s">
        <v>719</v>
      </c>
      <c r="E483" s="72">
        <v>-1291.5</v>
      </c>
      <c r="F483" s="283">
        <v>0</v>
      </c>
      <c r="G483" s="155" t="s">
        <v>554</v>
      </c>
    </row>
    <row r="484" spans="1:7" ht="45.75" customHeight="1" x14ac:dyDescent="0.2">
      <c r="A484" s="156">
        <v>45482</v>
      </c>
      <c r="B484" s="154">
        <v>31762</v>
      </c>
      <c r="C484" s="155" t="s">
        <v>650</v>
      </c>
      <c r="D484" s="227" t="s">
        <v>720</v>
      </c>
      <c r="E484" s="72">
        <v>-400</v>
      </c>
      <c r="F484" s="283">
        <v>0</v>
      </c>
      <c r="G484" s="155" t="s">
        <v>554</v>
      </c>
    </row>
    <row r="485" spans="1:7" ht="45.75" customHeight="1" x14ac:dyDescent="0.2">
      <c r="A485" s="156">
        <v>45482</v>
      </c>
      <c r="B485" s="154">
        <v>31763</v>
      </c>
      <c r="C485" s="155" t="s">
        <v>651</v>
      </c>
      <c r="D485" s="227" t="s">
        <v>716</v>
      </c>
      <c r="E485" s="262">
        <v>50000</v>
      </c>
      <c r="F485" s="72">
        <v>44766</v>
      </c>
      <c r="G485" s="155" t="s">
        <v>554</v>
      </c>
    </row>
    <row r="486" spans="1:7" ht="45.75" customHeight="1" x14ac:dyDescent="0.2">
      <c r="A486" s="156">
        <v>45482</v>
      </c>
      <c r="B486" s="154">
        <v>31763</v>
      </c>
      <c r="C486" s="155" t="s">
        <v>651</v>
      </c>
      <c r="D486" s="227" t="s">
        <v>717</v>
      </c>
      <c r="E486" s="72">
        <v>-25</v>
      </c>
      <c r="F486" s="283">
        <v>0</v>
      </c>
      <c r="G486" s="155" t="s">
        <v>554</v>
      </c>
    </row>
    <row r="487" spans="1:7" ht="45.75" customHeight="1" x14ac:dyDescent="0.2">
      <c r="A487" s="156">
        <v>45482</v>
      </c>
      <c r="B487" s="154">
        <v>31763</v>
      </c>
      <c r="C487" s="155" t="s">
        <v>651</v>
      </c>
      <c r="D487" s="227" t="s">
        <v>720</v>
      </c>
      <c r="E487" s="72">
        <v>-400</v>
      </c>
      <c r="F487" s="283">
        <v>0</v>
      </c>
      <c r="G487" s="155" t="s">
        <v>554</v>
      </c>
    </row>
    <row r="488" spans="1:7" ht="45.75" customHeight="1" x14ac:dyDescent="0.2">
      <c r="A488" s="156">
        <v>45482</v>
      </c>
      <c r="B488" s="154">
        <v>31763</v>
      </c>
      <c r="C488" s="155" t="s">
        <v>651</v>
      </c>
      <c r="D488" s="227" t="s">
        <v>718</v>
      </c>
      <c r="E488" s="72">
        <v>-1520</v>
      </c>
      <c r="F488" s="283">
        <v>0</v>
      </c>
      <c r="G488" s="155" t="s">
        <v>554</v>
      </c>
    </row>
    <row r="489" spans="1:7" ht="45.75" customHeight="1" x14ac:dyDescent="0.2">
      <c r="A489" s="156">
        <v>45482</v>
      </c>
      <c r="B489" s="154">
        <v>31763</v>
      </c>
      <c r="C489" s="155" t="s">
        <v>651</v>
      </c>
      <c r="D489" s="227" t="s">
        <v>719</v>
      </c>
      <c r="E489" s="72">
        <v>-1435</v>
      </c>
      <c r="F489" s="283">
        <v>0</v>
      </c>
      <c r="G489" s="155" t="s">
        <v>554</v>
      </c>
    </row>
    <row r="490" spans="1:7" ht="45.75" customHeight="1" x14ac:dyDescent="0.2">
      <c r="A490" s="156">
        <v>45482</v>
      </c>
      <c r="B490" s="154">
        <v>31763</v>
      </c>
      <c r="C490" s="155" t="s">
        <v>651</v>
      </c>
      <c r="D490" s="227" t="s">
        <v>721</v>
      </c>
      <c r="E490" s="72">
        <v>-1854</v>
      </c>
      <c r="F490" s="283">
        <v>0</v>
      </c>
      <c r="G490" s="155" t="s">
        <v>554</v>
      </c>
    </row>
    <row r="491" spans="1:7" ht="45.75" customHeight="1" x14ac:dyDescent="0.2">
      <c r="A491" s="156">
        <v>45482</v>
      </c>
      <c r="B491" s="154">
        <v>31764</v>
      </c>
      <c r="C491" s="155" t="s">
        <v>652</v>
      </c>
      <c r="D491" s="227" t="s">
        <v>716</v>
      </c>
      <c r="E491" s="192">
        <v>11000</v>
      </c>
      <c r="F491" s="72">
        <v>10324.9</v>
      </c>
      <c r="G491" s="155" t="s">
        <v>554</v>
      </c>
    </row>
    <row r="492" spans="1:7" ht="45.75" customHeight="1" x14ac:dyDescent="0.2">
      <c r="A492" s="156">
        <v>45482</v>
      </c>
      <c r="B492" s="154">
        <v>31764</v>
      </c>
      <c r="C492" s="155" t="s">
        <v>652</v>
      </c>
      <c r="D492" s="227" t="s">
        <v>717</v>
      </c>
      <c r="E492" s="72">
        <v>-25</v>
      </c>
      <c r="F492" s="283">
        <v>0</v>
      </c>
      <c r="G492" s="155" t="s">
        <v>554</v>
      </c>
    </row>
    <row r="493" spans="1:7" ht="45.75" customHeight="1" x14ac:dyDescent="0.2">
      <c r="A493" s="156">
        <v>45482</v>
      </c>
      <c r="B493" s="154">
        <v>31764</v>
      </c>
      <c r="C493" s="155" t="s">
        <v>652</v>
      </c>
      <c r="D493" s="227" t="s">
        <v>718</v>
      </c>
      <c r="E493" s="72">
        <v>-334.4</v>
      </c>
      <c r="F493" s="283">
        <v>0</v>
      </c>
      <c r="G493" s="155" t="s">
        <v>554</v>
      </c>
    </row>
    <row r="494" spans="1:7" ht="45.75" customHeight="1" x14ac:dyDescent="0.2">
      <c r="A494" s="156">
        <v>45482</v>
      </c>
      <c r="B494" s="154">
        <v>31764</v>
      </c>
      <c r="C494" s="155" t="s">
        <v>652</v>
      </c>
      <c r="D494" s="227" t="s">
        <v>719</v>
      </c>
      <c r="E494" s="72">
        <v>-315.7</v>
      </c>
      <c r="F494" s="283">
        <v>0</v>
      </c>
      <c r="G494" s="155" t="s">
        <v>554</v>
      </c>
    </row>
    <row r="495" spans="1:7" ht="45.75" customHeight="1" x14ac:dyDescent="0.2">
      <c r="A495" s="156">
        <v>45482</v>
      </c>
      <c r="B495" s="154">
        <v>31765</v>
      </c>
      <c r="C495" s="155" t="s">
        <v>653</v>
      </c>
      <c r="D495" s="227" t="s">
        <v>716</v>
      </c>
      <c r="E495" s="262">
        <v>50000</v>
      </c>
      <c r="F495" s="72">
        <v>34548.53</v>
      </c>
      <c r="G495" s="155" t="s">
        <v>554</v>
      </c>
    </row>
    <row r="496" spans="1:7" ht="45.75" customHeight="1" x14ac:dyDescent="0.2">
      <c r="A496" s="156">
        <v>45482</v>
      </c>
      <c r="B496" s="154">
        <v>31765</v>
      </c>
      <c r="C496" s="155" t="s">
        <v>653</v>
      </c>
      <c r="D496" s="227" t="s">
        <v>721</v>
      </c>
      <c r="E496" s="72">
        <v>-1854</v>
      </c>
      <c r="F496" s="283">
        <v>0</v>
      </c>
      <c r="G496" s="155" t="s">
        <v>554</v>
      </c>
    </row>
    <row r="497" spans="1:7" ht="45.75" customHeight="1" x14ac:dyDescent="0.2">
      <c r="A497" s="156">
        <v>45482</v>
      </c>
      <c r="B497" s="154">
        <v>31765</v>
      </c>
      <c r="C497" s="155" t="s">
        <v>653</v>
      </c>
      <c r="D497" s="227" t="s">
        <v>717</v>
      </c>
      <c r="E497" s="72">
        <v>-25</v>
      </c>
      <c r="F497" s="283">
        <v>0</v>
      </c>
      <c r="G497" s="155" t="s">
        <v>554</v>
      </c>
    </row>
    <row r="498" spans="1:7" ht="45.75" customHeight="1" x14ac:dyDescent="0.2">
      <c r="A498" s="156">
        <v>45482</v>
      </c>
      <c r="B498" s="154">
        <v>31765</v>
      </c>
      <c r="C498" s="155" t="s">
        <v>653</v>
      </c>
      <c r="D498" s="227" t="s">
        <v>718</v>
      </c>
      <c r="E498" s="72">
        <v>-1520</v>
      </c>
      <c r="F498" s="283">
        <v>0</v>
      </c>
      <c r="G498" s="155" t="s">
        <v>554</v>
      </c>
    </row>
    <row r="499" spans="1:7" ht="45.75" customHeight="1" x14ac:dyDescent="0.2">
      <c r="A499" s="156">
        <v>45482</v>
      </c>
      <c r="B499" s="154">
        <v>31765</v>
      </c>
      <c r="C499" s="155" t="s">
        <v>653</v>
      </c>
      <c r="D499" s="227" t="s">
        <v>719</v>
      </c>
      <c r="E499" s="72">
        <v>-1435</v>
      </c>
      <c r="F499" s="283">
        <v>0</v>
      </c>
      <c r="G499" s="155" t="s">
        <v>554</v>
      </c>
    </row>
    <row r="500" spans="1:7" ht="45.75" customHeight="1" x14ac:dyDescent="0.2">
      <c r="A500" s="156">
        <v>45482</v>
      </c>
      <c r="B500" s="154">
        <v>31765</v>
      </c>
      <c r="C500" s="155" t="s">
        <v>653</v>
      </c>
      <c r="D500" s="227" t="s">
        <v>720</v>
      </c>
      <c r="E500" s="72">
        <v>-10617.47</v>
      </c>
      <c r="F500" s="283">
        <v>0</v>
      </c>
      <c r="G500" s="155" t="s">
        <v>554</v>
      </c>
    </row>
    <row r="501" spans="1:7" ht="45.75" customHeight="1" x14ac:dyDescent="0.2">
      <c r="A501" s="156">
        <v>45482</v>
      </c>
      <c r="B501" s="154">
        <v>31766</v>
      </c>
      <c r="C501" s="155" t="s">
        <v>654</v>
      </c>
      <c r="D501" s="227" t="s">
        <v>716</v>
      </c>
      <c r="E501" s="262">
        <v>50000</v>
      </c>
      <c r="F501" s="72">
        <v>41335.08</v>
      </c>
      <c r="G501" s="155" t="s">
        <v>554</v>
      </c>
    </row>
    <row r="502" spans="1:7" ht="45.75" customHeight="1" x14ac:dyDescent="0.2">
      <c r="A502" s="156">
        <v>45482</v>
      </c>
      <c r="B502" s="154">
        <v>31766</v>
      </c>
      <c r="C502" s="155" t="s">
        <v>654</v>
      </c>
      <c r="D502" s="227" t="s">
        <v>721</v>
      </c>
      <c r="E502" s="72">
        <v>-1854</v>
      </c>
      <c r="F502" s="283">
        <v>0</v>
      </c>
      <c r="G502" s="155" t="s">
        <v>554</v>
      </c>
    </row>
    <row r="503" spans="1:7" ht="45.75" customHeight="1" x14ac:dyDescent="0.2">
      <c r="A503" s="156">
        <v>45482</v>
      </c>
      <c r="B503" s="154">
        <v>31766</v>
      </c>
      <c r="C503" s="155" t="s">
        <v>654</v>
      </c>
      <c r="D503" s="227" t="s">
        <v>718</v>
      </c>
      <c r="E503" s="72">
        <v>-1520</v>
      </c>
      <c r="F503" s="283">
        <v>0</v>
      </c>
      <c r="G503" s="155" t="s">
        <v>554</v>
      </c>
    </row>
    <row r="504" spans="1:7" ht="45.75" customHeight="1" x14ac:dyDescent="0.2">
      <c r="A504" s="156">
        <v>45482</v>
      </c>
      <c r="B504" s="154">
        <v>31766</v>
      </c>
      <c r="C504" s="155" t="s">
        <v>654</v>
      </c>
      <c r="D504" s="227" t="s">
        <v>719</v>
      </c>
      <c r="E504" s="72">
        <v>-1435</v>
      </c>
      <c r="F504" s="283">
        <v>0</v>
      </c>
      <c r="G504" s="155" t="s">
        <v>554</v>
      </c>
    </row>
    <row r="505" spans="1:7" ht="45.75" customHeight="1" x14ac:dyDescent="0.2">
      <c r="A505" s="156">
        <v>45482</v>
      </c>
      <c r="B505" s="154">
        <v>31766</v>
      </c>
      <c r="C505" s="155" t="s">
        <v>654</v>
      </c>
      <c r="D505" s="227" t="s">
        <v>720</v>
      </c>
      <c r="E505" s="72">
        <v>-3830.92</v>
      </c>
      <c r="F505" s="283">
        <v>0</v>
      </c>
      <c r="G505" s="155" t="s">
        <v>554</v>
      </c>
    </row>
    <row r="506" spans="1:7" ht="45.75" customHeight="1" x14ac:dyDescent="0.2">
      <c r="A506" s="156">
        <v>45482</v>
      </c>
      <c r="B506" s="154">
        <v>31766</v>
      </c>
      <c r="C506" s="155" t="s">
        <v>654</v>
      </c>
      <c r="D506" s="227" t="s">
        <v>717</v>
      </c>
      <c r="E506" s="72">
        <v>-25</v>
      </c>
      <c r="F506" s="283">
        <v>0</v>
      </c>
      <c r="G506" s="155" t="s">
        <v>554</v>
      </c>
    </row>
    <row r="507" spans="1:7" ht="45.75" customHeight="1" x14ac:dyDescent="0.2">
      <c r="A507" s="156">
        <v>45482</v>
      </c>
      <c r="B507" s="154">
        <v>31767</v>
      </c>
      <c r="C507" s="155" t="s">
        <v>655</v>
      </c>
      <c r="D507" s="227" t="s">
        <v>716</v>
      </c>
      <c r="E507" s="262">
        <v>50000</v>
      </c>
      <c r="F507" s="72">
        <v>30686.25</v>
      </c>
      <c r="G507" s="155" t="s">
        <v>554</v>
      </c>
    </row>
    <row r="508" spans="1:7" ht="45.75" customHeight="1" x14ac:dyDescent="0.2">
      <c r="A508" s="156">
        <v>45482</v>
      </c>
      <c r="B508" s="154">
        <v>31767</v>
      </c>
      <c r="C508" s="155" t="s">
        <v>655</v>
      </c>
      <c r="D508" s="227" t="s">
        <v>721</v>
      </c>
      <c r="E508" s="72">
        <v>-1854</v>
      </c>
      <c r="F508" s="283">
        <v>0</v>
      </c>
      <c r="G508" s="155" t="s">
        <v>554</v>
      </c>
    </row>
    <row r="509" spans="1:7" ht="45.75" customHeight="1" x14ac:dyDescent="0.2">
      <c r="A509" s="156">
        <v>45482</v>
      </c>
      <c r="B509" s="154">
        <v>31767</v>
      </c>
      <c r="C509" s="155" t="s">
        <v>655</v>
      </c>
      <c r="D509" s="227" t="s">
        <v>717</v>
      </c>
      <c r="E509" s="72">
        <v>-25</v>
      </c>
      <c r="F509" s="283">
        <v>0</v>
      </c>
      <c r="G509" s="155" t="s">
        <v>554</v>
      </c>
    </row>
    <row r="510" spans="1:7" ht="45.75" customHeight="1" x14ac:dyDescent="0.2">
      <c r="A510" s="156">
        <v>45482</v>
      </c>
      <c r="B510" s="154">
        <v>31767</v>
      </c>
      <c r="C510" s="155" t="s">
        <v>655</v>
      </c>
      <c r="D510" s="227" t="s">
        <v>718</v>
      </c>
      <c r="E510" s="72">
        <v>-1520</v>
      </c>
      <c r="F510" s="283">
        <v>0</v>
      </c>
      <c r="G510" s="155" t="s">
        <v>554</v>
      </c>
    </row>
    <row r="511" spans="1:7" ht="45.75" customHeight="1" x14ac:dyDescent="0.2">
      <c r="A511" s="156">
        <v>45482</v>
      </c>
      <c r="B511" s="154">
        <v>31767</v>
      </c>
      <c r="C511" s="155" t="s">
        <v>655</v>
      </c>
      <c r="D511" s="227" t="s">
        <v>719</v>
      </c>
      <c r="E511" s="72">
        <v>-1435</v>
      </c>
      <c r="F511" s="283">
        <v>0</v>
      </c>
      <c r="G511" s="155" t="s">
        <v>554</v>
      </c>
    </row>
    <row r="512" spans="1:7" ht="45.75" customHeight="1" x14ac:dyDescent="0.2">
      <c r="A512" s="156">
        <v>45482</v>
      </c>
      <c r="B512" s="154">
        <v>31767</v>
      </c>
      <c r="C512" s="155" t="s">
        <v>655</v>
      </c>
      <c r="D512" s="227" t="s">
        <v>720</v>
      </c>
      <c r="E512" s="72">
        <v>-14479.75</v>
      </c>
      <c r="F512" s="283">
        <v>0</v>
      </c>
      <c r="G512" s="155" t="s">
        <v>554</v>
      </c>
    </row>
    <row r="513" spans="1:7" ht="45.75" customHeight="1" x14ac:dyDescent="0.2">
      <c r="A513" s="156">
        <v>45482</v>
      </c>
      <c r="B513" s="154">
        <v>31768</v>
      </c>
      <c r="C513" s="155" t="s">
        <v>656</v>
      </c>
      <c r="D513" s="227" t="s">
        <v>716</v>
      </c>
      <c r="E513" s="262">
        <v>45000</v>
      </c>
      <c r="F513" s="72">
        <v>39051.71</v>
      </c>
      <c r="G513" s="155" t="s">
        <v>554</v>
      </c>
    </row>
    <row r="514" spans="1:7" ht="45.75" customHeight="1" x14ac:dyDescent="0.2">
      <c r="A514" s="156">
        <v>45482</v>
      </c>
      <c r="B514" s="154">
        <v>31768</v>
      </c>
      <c r="C514" s="155" t="s">
        <v>656</v>
      </c>
      <c r="D514" s="227" t="s">
        <v>721</v>
      </c>
      <c r="E514" s="72">
        <v>-1148.33</v>
      </c>
      <c r="F514" s="283">
        <v>0</v>
      </c>
      <c r="G514" s="155" t="s">
        <v>554</v>
      </c>
    </row>
    <row r="515" spans="1:7" ht="45.75" customHeight="1" x14ac:dyDescent="0.2">
      <c r="A515" s="156">
        <v>45482</v>
      </c>
      <c r="B515" s="154">
        <v>31768</v>
      </c>
      <c r="C515" s="155" t="s">
        <v>656</v>
      </c>
      <c r="D515" s="227" t="s">
        <v>717</v>
      </c>
      <c r="E515" s="72">
        <v>-25</v>
      </c>
      <c r="F515" s="283">
        <v>0</v>
      </c>
      <c r="G515" s="155" t="s">
        <v>554</v>
      </c>
    </row>
    <row r="516" spans="1:7" ht="45.75" customHeight="1" x14ac:dyDescent="0.2">
      <c r="A516" s="156">
        <v>45482</v>
      </c>
      <c r="B516" s="154">
        <v>31768</v>
      </c>
      <c r="C516" s="155" t="s">
        <v>656</v>
      </c>
      <c r="D516" s="227" t="s">
        <v>718</v>
      </c>
      <c r="E516" s="72">
        <v>-1368</v>
      </c>
      <c r="F516" s="283">
        <v>0</v>
      </c>
      <c r="G516" s="155" t="s">
        <v>554</v>
      </c>
    </row>
    <row r="517" spans="1:7" ht="45.75" customHeight="1" x14ac:dyDescent="0.2">
      <c r="A517" s="156">
        <v>45482</v>
      </c>
      <c r="B517" s="154">
        <v>31768</v>
      </c>
      <c r="C517" s="155" t="s">
        <v>656</v>
      </c>
      <c r="D517" s="227" t="s">
        <v>719</v>
      </c>
      <c r="E517" s="72">
        <v>-1291.5</v>
      </c>
      <c r="F517" s="283">
        <v>0</v>
      </c>
      <c r="G517" s="155" t="s">
        <v>554</v>
      </c>
    </row>
    <row r="518" spans="1:7" ht="45.75" customHeight="1" x14ac:dyDescent="0.2">
      <c r="A518" s="156">
        <v>45482</v>
      </c>
      <c r="B518" s="154">
        <v>31768</v>
      </c>
      <c r="C518" s="155" t="s">
        <v>656</v>
      </c>
      <c r="D518" s="227" t="s">
        <v>720</v>
      </c>
      <c r="E518" s="72">
        <v>-2115.46</v>
      </c>
      <c r="F518" s="283">
        <v>0</v>
      </c>
      <c r="G518" s="155" t="s">
        <v>554</v>
      </c>
    </row>
    <row r="519" spans="1:7" ht="45.75" customHeight="1" x14ac:dyDescent="0.2">
      <c r="A519" s="156">
        <v>45485</v>
      </c>
      <c r="B519" s="154">
        <v>31769</v>
      </c>
      <c r="C519" s="155" t="s">
        <v>610</v>
      </c>
      <c r="D519" s="227"/>
      <c r="E519" s="192"/>
      <c r="F519" s="72">
        <v>0</v>
      </c>
      <c r="G519" s="155" t="s">
        <v>611</v>
      </c>
    </row>
    <row r="520" spans="1:7" ht="45.75" customHeight="1" x14ac:dyDescent="0.2">
      <c r="A520" s="156">
        <v>45485</v>
      </c>
      <c r="B520" s="154">
        <v>31770</v>
      </c>
      <c r="C520" s="155" t="s">
        <v>657</v>
      </c>
      <c r="D520" s="227" t="s">
        <v>688</v>
      </c>
      <c r="E520" s="192">
        <v>6379.43</v>
      </c>
      <c r="F520" s="72">
        <v>13413.8</v>
      </c>
      <c r="G520" s="155" t="s">
        <v>658</v>
      </c>
    </row>
    <row r="521" spans="1:7" ht="45.75" customHeight="1" x14ac:dyDescent="0.2">
      <c r="A521" s="156">
        <v>45485</v>
      </c>
      <c r="B521" s="154">
        <v>31770</v>
      </c>
      <c r="C521" s="155" t="s">
        <v>657</v>
      </c>
      <c r="D521" s="227" t="s">
        <v>689</v>
      </c>
      <c r="E521" s="192">
        <v>6278.66</v>
      </c>
      <c r="F521" s="72">
        <v>0</v>
      </c>
      <c r="G521" s="155" t="s">
        <v>658</v>
      </c>
    </row>
    <row r="522" spans="1:7" ht="45.75" customHeight="1" x14ac:dyDescent="0.2">
      <c r="A522" s="156">
        <v>45485</v>
      </c>
      <c r="B522" s="154">
        <v>31770</v>
      </c>
      <c r="C522" s="155" t="s">
        <v>657</v>
      </c>
      <c r="D522" s="227" t="s">
        <v>722</v>
      </c>
      <c r="E522" s="192">
        <v>755.71</v>
      </c>
      <c r="F522" s="72">
        <v>0</v>
      </c>
      <c r="G522" s="155" t="s">
        <v>658</v>
      </c>
    </row>
    <row r="523" spans="1:7" ht="45.75" customHeight="1" x14ac:dyDescent="0.2">
      <c r="A523" s="156">
        <v>45485</v>
      </c>
      <c r="B523" s="154">
        <v>31771</v>
      </c>
      <c r="C523" s="155" t="s">
        <v>657</v>
      </c>
      <c r="D523" s="227" t="s">
        <v>688</v>
      </c>
      <c r="E523" s="192">
        <v>418695.54</v>
      </c>
      <c r="F523" s="72">
        <v>849266.92</v>
      </c>
      <c r="G523" s="155" t="s">
        <v>659</v>
      </c>
    </row>
    <row r="524" spans="1:7" ht="45.75" customHeight="1" x14ac:dyDescent="0.2">
      <c r="A524" s="156">
        <v>45485</v>
      </c>
      <c r="B524" s="154">
        <v>31771</v>
      </c>
      <c r="C524" s="155" t="s">
        <v>657</v>
      </c>
      <c r="D524" s="227" t="s">
        <v>689</v>
      </c>
      <c r="E524" s="192">
        <v>384909.44500000001</v>
      </c>
      <c r="F524" s="72">
        <v>0</v>
      </c>
      <c r="G524" s="155" t="s">
        <v>659</v>
      </c>
    </row>
    <row r="525" spans="1:7" ht="45.75" customHeight="1" x14ac:dyDescent="0.2">
      <c r="A525" s="156">
        <v>45485</v>
      </c>
      <c r="B525" s="154">
        <v>31771</v>
      </c>
      <c r="C525" s="155" t="s">
        <v>657</v>
      </c>
      <c r="D525" s="227" t="s">
        <v>722</v>
      </c>
      <c r="E525" s="192">
        <v>45661.93</v>
      </c>
      <c r="F525" s="72">
        <v>0</v>
      </c>
      <c r="G525" s="155" t="s">
        <v>659</v>
      </c>
    </row>
    <row r="526" spans="1:7" ht="45.75" customHeight="1" x14ac:dyDescent="0.2">
      <c r="A526" s="156">
        <v>45485</v>
      </c>
      <c r="B526" s="154">
        <v>31772</v>
      </c>
      <c r="C526" s="155" t="s">
        <v>660</v>
      </c>
      <c r="D526" s="227" t="s">
        <v>691</v>
      </c>
      <c r="E526" s="72">
        <v>98899</v>
      </c>
      <c r="F526" s="72">
        <v>98899</v>
      </c>
      <c r="G526" s="155" t="s">
        <v>661</v>
      </c>
    </row>
    <row r="527" spans="1:7" ht="45.75" customHeight="1" x14ac:dyDescent="0.2">
      <c r="A527" s="156">
        <v>45485</v>
      </c>
      <c r="B527" s="154">
        <v>31773</v>
      </c>
      <c r="C527" s="155" t="s">
        <v>662</v>
      </c>
      <c r="D527" s="227" t="s">
        <v>691</v>
      </c>
      <c r="E527" s="72">
        <v>1397.25</v>
      </c>
      <c r="F527" s="72">
        <v>1397.25</v>
      </c>
      <c r="G527" s="155" t="s">
        <v>663</v>
      </c>
    </row>
    <row r="528" spans="1:7" ht="45.75" customHeight="1" x14ac:dyDescent="0.2">
      <c r="A528" s="156">
        <v>45485</v>
      </c>
      <c r="B528" s="154">
        <v>31774</v>
      </c>
      <c r="C528" s="72" t="s">
        <v>664</v>
      </c>
      <c r="D528" s="227" t="s">
        <v>716</v>
      </c>
      <c r="E528" s="72">
        <v>35000</v>
      </c>
      <c r="F528" s="72">
        <v>32506.5</v>
      </c>
      <c r="G528" s="155" t="s">
        <v>665</v>
      </c>
    </row>
    <row r="529" spans="1:7" ht="45.75" customHeight="1" x14ac:dyDescent="0.2">
      <c r="A529" s="156">
        <v>45485</v>
      </c>
      <c r="B529" s="154">
        <v>31774</v>
      </c>
      <c r="C529" s="72" t="s">
        <v>664</v>
      </c>
      <c r="D529" s="227" t="s">
        <v>717</v>
      </c>
      <c r="E529" s="72">
        <v>-25</v>
      </c>
      <c r="F529" s="72">
        <v>0</v>
      </c>
      <c r="G529" s="155" t="s">
        <v>665</v>
      </c>
    </row>
    <row r="530" spans="1:7" ht="45.75" customHeight="1" x14ac:dyDescent="0.2">
      <c r="A530" s="156">
        <v>45485</v>
      </c>
      <c r="B530" s="154">
        <v>31774</v>
      </c>
      <c r="C530" s="72" t="s">
        <v>664</v>
      </c>
      <c r="D530" s="227" t="s">
        <v>718</v>
      </c>
      <c r="E530" s="72">
        <v>-1064</v>
      </c>
      <c r="F530" s="72">
        <v>0</v>
      </c>
      <c r="G530" s="155" t="s">
        <v>665</v>
      </c>
    </row>
    <row r="531" spans="1:7" ht="45.75" customHeight="1" x14ac:dyDescent="0.2">
      <c r="A531" s="156">
        <v>45485</v>
      </c>
      <c r="B531" s="154">
        <v>31774</v>
      </c>
      <c r="C531" s="72" t="s">
        <v>664</v>
      </c>
      <c r="D531" s="227" t="s">
        <v>719</v>
      </c>
      <c r="E531" s="72">
        <v>-1004.5</v>
      </c>
      <c r="F531" s="72">
        <v>0</v>
      </c>
      <c r="G531" s="155" t="s">
        <v>665</v>
      </c>
    </row>
    <row r="532" spans="1:7" ht="45.75" customHeight="1" x14ac:dyDescent="0.2">
      <c r="A532" s="156">
        <v>45485</v>
      </c>
      <c r="B532" s="154">
        <v>31774</v>
      </c>
      <c r="C532" s="72" t="s">
        <v>664</v>
      </c>
      <c r="D532" s="227" t="s">
        <v>720</v>
      </c>
      <c r="E532" s="72">
        <v>-400</v>
      </c>
      <c r="F532" s="72">
        <v>0</v>
      </c>
      <c r="G532" s="155" t="s">
        <v>665</v>
      </c>
    </row>
    <row r="533" spans="1:7" s="58" customFormat="1" ht="63" customHeight="1" x14ac:dyDescent="0.2">
      <c r="A533" s="156">
        <v>45498</v>
      </c>
      <c r="B533" s="154">
        <v>31775</v>
      </c>
      <c r="C533" s="155" t="s">
        <v>700</v>
      </c>
      <c r="D533" s="227" t="s">
        <v>809</v>
      </c>
      <c r="E533" s="72">
        <v>30000</v>
      </c>
      <c r="F533" s="72">
        <v>30000</v>
      </c>
      <c r="G533" s="155" t="s">
        <v>701</v>
      </c>
    </row>
    <row r="534" spans="1:7" s="58" customFormat="1" ht="63" customHeight="1" x14ac:dyDescent="0.2">
      <c r="A534" s="156">
        <v>45499</v>
      </c>
      <c r="B534" s="154">
        <v>31776</v>
      </c>
      <c r="C534" s="72" t="s">
        <v>702</v>
      </c>
      <c r="D534" s="227" t="s">
        <v>810</v>
      </c>
      <c r="E534" s="262">
        <v>3000</v>
      </c>
      <c r="F534" s="72">
        <v>24737.96</v>
      </c>
      <c r="G534" s="155" t="s">
        <v>703</v>
      </c>
    </row>
    <row r="535" spans="1:7" s="58" customFormat="1" ht="63" customHeight="1" x14ac:dyDescent="0.2">
      <c r="A535" s="156">
        <v>45499</v>
      </c>
      <c r="B535" s="154">
        <v>31776</v>
      </c>
      <c r="C535" s="72" t="s">
        <v>702</v>
      </c>
      <c r="D535" s="227" t="s">
        <v>811</v>
      </c>
      <c r="E535" s="262">
        <v>500</v>
      </c>
      <c r="F535" s="72">
        <v>0</v>
      </c>
      <c r="G535" s="155" t="s">
        <v>703</v>
      </c>
    </row>
    <row r="536" spans="1:7" s="58" customFormat="1" ht="63" customHeight="1" x14ac:dyDescent="0.2">
      <c r="A536" s="156">
        <v>45499</v>
      </c>
      <c r="B536" s="154">
        <v>31776</v>
      </c>
      <c r="C536" s="72" t="s">
        <v>702</v>
      </c>
      <c r="D536" s="227" t="s">
        <v>812</v>
      </c>
      <c r="E536" s="262">
        <v>4138.96</v>
      </c>
      <c r="F536" s="72">
        <v>0</v>
      </c>
      <c r="G536" s="155" t="s">
        <v>703</v>
      </c>
    </row>
    <row r="537" spans="1:7" s="58" customFormat="1" ht="63" customHeight="1" x14ac:dyDescent="0.2">
      <c r="A537" s="156">
        <v>45499</v>
      </c>
      <c r="B537" s="154">
        <v>31776</v>
      </c>
      <c r="C537" s="72" t="s">
        <v>702</v>
      </c>
      <c r="D537" s="227" t="s">
        <v>813</v>
      </c>
      <c r="E537" s="262">
        <v>425</v>
      </c>
      <c r="F537" s="72">
        <v>0</v>
      </c>
      <c r="G537" s="155" t="s">
        <v>703</v>
      </c>
    </row>
    <row r="538" spans="1:7" s="58" customFormat="1" ht="63" customHeight="1" x14ac:dyDescent="0.2">
      <c r="A538" s="156">
        <v>45499</v>
      </c>
      <c r="B538" s="154">
        <v>31776</v>
      </c>
      <c r="C538" s="72" t="s">
        <v>702</v>
      </c>
      <c r="D538" s="227" t="s">
        <v>814</v>
      </c>
      <c r="E538" s="262">
        <v>1000</v>
      </c>
      <c r="F538" s="72">
        <v>0</v>
      </c>
      <c r="G538" s="155" t="s">
        <v>703</v>
      </c>
    </row>
    <row r="539" spans="1:7" s="58" customFormat="1" ht="63" customHeight="1" x14ac:dyDescent="0.2">
      <c r="A539" s="156">
        <v>45499</v>
      </c>
      <c r="B539" s="154">
        <v>31776</v>
      </c>
      <c r="C539" s="72" t="s">
        <v>702</v>
      </c>
      <c r="D539" s="227" t="s">
        <v>815</v>
      </c>
      <c r="E539" s="262">
        <v>3400</v>
      </c>
      <c r="F539" s="72">
        <v>0</v>
      </c>
      <c r="G539" s="155" t="s">
        <v>703</v>
      </c>
    </row>
    <row r="540" spans="1:7" s="58" customFormat="1" ht="63" customHeight="1" x14ac:dyDescent="0.2">
      <c r="A540" s="156">
        <v>45499</v>
      </c>
      <c r="B540" s="154">
        <v>31776</v>
      </c>
      <c r="C540" s="72" t="s">
        <v>702</v>
      </c>
      <c r="D540" s="227" t="s">
        <v>816</v>
      </c>
      <c r="E540" s="262">
        <v>2584</v>
      </c>
      <c r="F540" s="72">
        <v>0</v>
      </c>
      <c r="G540" s="155" t="s">
        <v>703</v>
      </c>
    </row>
    <row r="541" spans="1:7" s="58" customFormat="1" ht="63" customHeight="1" x14ac:dyDescent="0.2">
      <c r="A541" s="156">
        <v>45499</v>
      </c>
      <c r="B541" s="154">
        <v>31776</v>
      </c>
      <c r="C541" s="72" t="s">
        <v>702</v>
      </c>
      <c r="D541" s="227" t="s">
        <v>817</v>
      </c>
      <c r="E541" s="262">
        <v>375</v>
      </c>
      <c r="F541" s="72">
        <v>0</v>
      </c>
      <c r="G541" s="155" t="s">
        <v>703</v>
      </c>
    </row>
    <row r="542" spans="1:7" s="58" customFormat="1" ht="63" customHeight="1" x14ac:dyDescent="0.2">
      <c r="A542" s="156">
        <v>45499</v>
      </c>
      <c r="B542" s="154">
        <v>31776</v>
      </c>
      <c r="C542" s="72" t="s">
        <v>702</v>
      </c>
      <c r="D542" s="227" t="s">
        <v>818</v>
      </c>
      <c r="E542" s="262">
        <v>3400</v>
      </c>
      <c r="F542" s="72">
        <v>0</v>
      </c>
      <c r="G542" s="155" t="s">
        <v>703</v>
      </c>
    </row>
    <row r="543" spans="1:7" s="58" customFormat="1" ht="63" customHeight="1" x14ac:dyDescent="0.2">
      <c r="A543" s="156">
        <v>45499</v>
      </c>
      <c r="B543" s="154">
        <v>31776</v>
      </c>
      <c r="C543" s="72" t="s">
        <v>702</v>
      </c>
      <c r="D543" s="227" t="s">
        <v>819</v>
      </c>
      <c r="E543" s="262">
        <v>5915</v>
      </c>
      <c r="F543" s="72">
        <v>0</v>
      </c>
      <c r="G543" s="155" t="s">
        <v>703</v>
      </c>
    </row>
    <row r="544" spans="1:7" s="58" customFormat="1" ht="63" customHeight="1" x14ac:dyDescent="0.2">
      <c r="A544" s="156">
        <v>45499</v>
      </c>
      <c r="B544" s="154">
        <v>31777</v>
      </c>
      <c r="C544" s="72" t="s">
        <v>704</v>
      </c>
      <c r="D544" s="227" t="s">
        <v>820</v>
      </c>
      <c r="E544" s="262">
        <v>300</v>
      </c>
      <c r="F544" s="72">
        <v>30186.99</v>
      </c>
      <c r="G544" s="155" t="s">
        <v>705</v>
      </c>
    </row>
    <row r="545" spans="1:7" s="58" customFormat="1" ht="63" customHeight="1" x14ac:dyDescent="0.2">
      <c r="A545" s="156">
        <v>45499</v>
      </c>
      <c r="B545" s="154">
        <v>31777</v>
      </c>
      <c r="C545" s="72" t="s">
        <v>704</v>
      </c>
      <c r="D545" s="227" t="s">
        <v>821</v>
      </c>
      <c r="E545" s="262">
        <v>450</v>
      </c>
      <c r="F545" s="72">
        <v>0</v>
      </c>
      <c r="G545" s="155" t="s">
        <v>705</v>
      </c>
    </row>
    <row r="546" spans="1:7" s="58" customFormat="1" ht="63" customHeight="1" x14ac:dyDescent="0.2">
      <c r="A546" s="156">
        <v>45499</v>
      </c>
      <c r="B546" s="154">
        <v>31777</v>
      </c>
      <c r="C546" s="72" t="s">
        <v>704</v>
      </c>
      <c r="D546" s="227" t="s">
        <v>813</v>
      </c>
      <c r="E546" s="262">
        <v>4799.99</v>
      </c>
      <c r="F546" s="72">
        <v>0</v>
      </c>
      <c r="G546" s="155" t="s">
        <v>705</v>
      </c>
    </row>
    <row r="547" spans="1:7" s="58" customFormat="1" ht="63" customHeight="1" x14ac:dyDescent="0.2">
      <c r="A547" s="156">
        <v>45499</v>
      </c>
      <c r="B547" s="154">
        <v>31777</v>
      </c>
      <c r="C547" s="72" t="s">
        <v>704</v>
      </c>
      <c r="D547" s="227" t="s">
        <v>819</v>
      </c>
      <c r="E547" s="262">
        <v>3800</v>
      </c>
      <c r="F547" s="72">
        <v>0</v>
      </c>
      <c r="G547" s="155" t="s">
        <v>705</v>
      </c>
    </row>
    <row r="548" spans="1:7" s="58" customFormat="1" ht="63" customHeight="1" x14ac:dyDescent="0.2">
      <c r="A548" s="156">
        <v>45499</v>
      </c>
      <c r="B548" s="154">
        <v>31777</v>
      </c>
      <c r="C548" s="72" t="s">
        <v>704</v>
      </c>
      <c r="D548" s="227" t="s">
        <v>822</v>
      </c>
      <c r="E548" s="262">
        <v>20837</v>
      </c>
      <c r="F548" s="72">
        <v>0</v>
      </c>
      <c r="G548" s="155" t="s">
        <v>705</v>
      </c>
    </row>
    <row r="549" spans="1:7" s="58" customFormat="1" ht="63" customHeight="1" x14ac:dyDescent="0.2">
      <c r="A549" s="156">
        <v>45499</v>
      </c>
      <c r="B549" s="154">
        <v>31778</v>
      </c>
      <c r="C549" s="72" t="s">
        <v>706</v>
      </c>
      <c r="D549" s="227" t="s">
        <v>823</v>
      </c>
      <c r="E549" s="72">
        <v>26665</v>
      </c>
      <c r="F549" s="72">
        <v>26665</v>
      </c>
      <c r="G549" s="155" t="s">
        <v>707</v>
      </c>
    </row>
    <row r="550" spans="1:7" s="58" customFormat="1" ht="63" customHeight="1" x14ac:dyDescent="0.2">
      <c r="A550" s="156">
        <v>45499</v>
      </c>
      <c r="B550" s="154">
        <v>31779</v>
      </c>
      <c r="C550" s="72" t="s">
        <v>708</v>
      </c>
      <c r="D550" s="227" t="s">
        <v>824</v>
      </c>
      <c r="E550" s="262">
        <v>15296.53</v>
      </c>
      <c r="F550" s="72">
        <v>26992.44</v>
      </c>
      <c r="G550" s="155" t="s">
        <v>709</v>
      </c>
    </row>
    <row r="551" spans="1:7" s="58" customFormat="1" ht="63" customHeight="1" x14ac:dyDescent="0.2">
      <c r="A551" s="156">
        <v>45499</v>
      </c>
      <c r="B551" s="154">
        <v>31779</v>
      </c>
      <c r="C551" s="72" t="s">
        <v>708</v>
      </c>
      <c r="D551" s="227" t="s">
        <v>825</v>
      </c>
      <c r="E551" s="72">
        <v>549.98</v>
      </c>
      <c r="F551" s="72">
        <v>0</v>
      </c>
      <c r="G551" s="155" t="s">
        <v>709</v>
      </c>
    </row>
    <row r="552" spans="1:7" s="58" customFormat="1" ht="63" customHeight="1" x14ac:dyDescent="0.2">
      <c r="A552" s="156">
        <v>45499</v>
      </c>
      <c r="B552" s="154">
        <v>31779</v>
      </c>
      <c r="C552" s="72" t="s">
        <v>708</v>
      </c>
      <c r="D552" s="227" t="s">
        <v>826</v>
      </c>
      <c r="E552" s="72">
        <v>39.99</v>
      </c>
      <c r="F552" s="72">
        <v>0</v>
      </c>
      <c r="G552" s="155" t="s">
        <v>709</v>
      </c>
    </row>
    <row r="553" spans="1:7" s="58" customFormat="1" ht="63" customHeight="1" x14ac:dyDescent="0.2">
      <c r="A553" s="156">
        <v>45499</v>
      </c>
      <c r="B553" s="154">
        <v>31779</v>
      </c>
      <c r="C553" s="72" t="s">
        <v>708</v>
      </c>
      <c r="D553" s="227" t="s">
        <v>813</v>
      </c>
      <c r="E553" s="72">
        <v>280</v>
      </c>
      <c r="F553" s="72">
        <v>0</v>
      </c>
      <c r="G553" s="155" t="s">
        <v>709</v>
      </c>
    </row>
    <row r="554" spans="1:7" s="58" customFormat="1" ht="63" customHeight="1" x14ac:dyDescent="0.2">
      <c r="A554" s="156">
        <v>45499</v>
      </c>
      <c r="B554" s="154">
        <v>31779</v>
      </c>
      <c r="C554" s="72" t="s">
        <v>708</v>
      </c>
      <c r="D554" s="227" t="s">
        <v>814</v>
      </c>
      <c r="E554" s="72">
        <v>800</v>
      </c>
      <c r="F554" s="72">
        <v>0</v>
      </c>
      <c r="G554" s="155" t="s">
        <v>709</v>
      </c>
    </row>
    <row r="555" spans="1:7" s="58" customFormat="1" ht="63" customHeight="1" x14ac:dyDescent="0.2">
      <c r="A555" s="156">
        <v>45499</v>
      </c>
      <c r="B555" s="154">
        <v>31779</v>
      </c>
      <c r="C555" s="72" t="s">
        <v>708</v>
      </c>
      <c r="D555" s="227" t="s">
        <v>821</v>
      </c>
      <c r="E555" s="72">
        <v>1465.16</v>
      </c>
      <c r="F555" s="72">
        <v>0</v>
      </c>
      <c r="G555" s="155" t="s">
        <v>709</v>
      </c>
    </row>
    <row r="556" spans="1:7" s="58" customFormat="1" ht="63" customHeight="1" x14ac:dyDescent="0.2">
      <c r="A556" s="156">
        <v>45499</v>
      </c>
      <c r="B556" s="154">
        <v>31779</v>
      </c>
      <c r="C556" s="72" t="s">
        <v>708</v>
      </c>
      <c r="D556" s="227" t="s">
        <v>816</v>
      </c>
      <c r="E556" s="72">
        <v>987.51</v>
      </c>
      <c r="F556" s="72">
        <v>0</v>
      </c>
      <c r="G556" s="155" t="s">
        <v>709</v>
      </c>
    </row>
    <row r="557" spans="1:7" s="58" customFormat="1" ht="63" customHeight="1" x14ac:dyDescent="0.2">
      <c r="A557" s="156">
        <v>45499</v>
      </c>
      <c r="B557" s="154">
        <v>31779</v>
      </c>
      <c r="C557" s="72" t="s">
        <v>708</v>
      </c>
      <c r="D557" s="227" t="s">
        <v>827</v>
      </c>
      <c r="E557" s="72">
        <v>140.91</v>
      </c>
      <c r="F557" s="72">
        <v>0</v>
      </c>
      <c r="G557" s="155" t="s">
        <v>709</v>
      </c>
    </row>
    <row r="558" spans="1:7" s="58" customFormat="1" ht="63" customHeight="1" x14ac:dyDescent="0.2">
      <c r="A558" s="156">
        <v>45499</v>
      </c>
      <c r="B558" s="154">
        <v>31779</v>
      </c>
      <c r="C558" s="72" t="s">
        <v>708</v>
      </c>
      <c r="D558" s="227" t="s">
        <v>828</v>
      </c>
      <c r="E558" s="72">
        <v>596.79</v>
      </c>
      <c r="F558" s="72">
        <v>0</v>
      </c>
      <c r="G558" s="155" t="s">
        <v>709</v>
      </c>
    </row>
    <row r="559" spans="1:7" s="58" customFormat="1" ht="63" customHeight="1" x14ac:dyDescent="0.2">
      <c r="A559" s="156">
        <v>45499</v>
      </c>
      <c r="B559" s="154">
        <v>31779</v>
      </c>
      <c r="C559" s="72" t="s">
        <v>708</v>
      </c>
      <c r="D559" s="227" t="s">
        <v>819</v>
      </c>
      <c r="E559" s="72">
        <v>628.73</v>
      </c>
      <c r="F559" s="72">
        <v>0</v>
      </c>
      <c r="G559" s="155" t="s">
        <v>709</v>
      </c>
    </row>
    <row r="560" spans="1:7" s="58" customFormat="1" ht="63" customHeight="1" x14ac:dyDescent="0.2">
      <c r="A560" s="156">
        <v>45499</v>
      </c>
      <c r="B560" s="154">
        <v>31779</v>
      </c>
      <c r="C560" s="72" t="s">
        <v>708</v>
      </c>
      <c r="D560" s="227" t="s">
        <v>829</v>
      </c>
      <c r="E560" s="72">
        <v>1986.84</v>
      </c>
      <c r="F560" s="72">
        <v>0</v>
      </c>
      <c r="G560" s="155" t="s">
        <v>709</v>
      </c>
    </row>
    <row r="561" spans="1:7" s="58" customFormat="1" ht="63" customHeight="1" x14ac:dyDescent="0.2">
      <c r="A561" s="156">
        <v>45499</v>
      </c>
      <c r="B561" s="154">
        <v>31779</v>
      </c>
      <c r="C561" s="72" t="s">
        <v>708</v>
      </c>
      <c r="D561" s="227" t="s">
        <v>822</v>
      </c>
      <c r="E561" s="72">
        <v>4220</v>
      </c>
      <c r="F561" s="72">
        <v>0</v>
      </c>
      <c r="G561" s="155" t="s">
        <v>709</v>
      </c>
    </row>
    <row r="562" spans="1:7" s="58" customFormat="1" ht="63" customHeight="1" x14ac:dyDescent="0.2">
      <c r="A562" s="156">
        <v>45499</v>
      </c>
      <c r="B562" s="154">
        <v>31780</v>
      </c>
      <c r="C562" s="72" t="s">
        <v>710</v>
      </c>
      <c r="D562" s="227" t="s">
        <v>810</v>
      </c>
      <c r="E562" s="262">
        <v>5000</v>
      </c>
      <c r="F562" s="72">
        <v>30001.38</v>
      </c>
      <c r="G562" s="155" t="s">
        <v>711</v>
      </c>
    </row>
    <row r="563" spans="1:7" s="58" customFormat="1" ht="63" customHeight="1" x14ac:dyDescent="0.2">
      <c r="A563" s="156">
        <v>45499</v>
      </c>
      <c r="B563" s="154">
        <v>31780</v>
      </c>
      <c r="C563" s="72" t="s">
        <v>710</v>
      </c>
      <c r="D563" s="227" t="s">
        <v>820</v>
      </c>
      <c r="E563" s="262">
        <v>1103.02</v>
      </c>
      <c r="F563" s="72">
        <v>0</v>
      </c>
      <c r="G563" s="155" t="s">
        <v>711</v>
      </c>
    </row>
    <row r="564" spans="1:7" s="58" customFormat="1" ht="63" customHeight="1" x14ac:dyDescent="0.2">
      <c r="A564" s="156">
        <v>45499</v>
      </c>
      <c r="B564" s="154">
        <v>31780</v>
      </c>
      <c r="C564" s="72" t="s">
        <v>710</v>
      </c>
      <c r="D564" s="227" t="s">
        <v>824</v>
      </c>
      <c r="E564" s="262">
        <v>9024.86</v>
      </c>
      <c r="F564" s="72">
        <v>0</v>
      </c>
      <c r="G564" s="155" t="s">
        <v>711</v>
      </c>
    </row>
    <row r="565" spans="1:7" s="58" customFormat="1" ht="63" customHeight="1" x14ac:dyDescent="0.2">
      <c r="A565" s="156">
        <v>45499</v>
      </c>
      <c r="B565" s="154">
        <v>31780</v>
      </c>
      <c r="C565" s="72" t="s">
        <v>710</v>
      </c>
      <c r="D565" s="227" t="s">
        <v>821</v>
      </c>
      <c r="E565" s="262">
        <v>440</v>
      </c>
      <c r="F565" s="72">
        <v>0</v>
      </c>
      <c r="G565" s="155" t="s">
        <v>711</v>
      </c>
    </row>
    <row r="566" spans="1:7" s="58" customFormat="1" ht="63" customHeight="1" x14ac:dyDescent="0.2">
      <c r="A566" s="156">
        <v>45499</v>
      </c>
      <c r="B566" s="154">
        <v>31780</v>
      </c>
      <c r="C566" s="72" t="s">
        <v>710</v>
      </c>
      <c r="D566" s="227" t="s">
        <v>814</v>
      </c>
      <c r="E566" s="262">
        <v>3000</v>
      </c>
      <c r="F566" s="72">
        <v>0</v>
      </c>
      <c r="G566" s="155" t="s">
        <v>711</v>
      </c>
    </row>
    <row r="567" spans="1:7" s="58" customFormat="1" ht="63" customHeight="1" x14ac:dyDescent="0.2">
      <c r="A567" s="156">
        <v>45499</v>
      </c>
      <c r="B567" s="154">
        <v>31780</v>
      </c>
      <c r="C567" s="72" t="s">
        <v>710</v>
      </c>
      <c r="D567" s="227" t="s">
        <v>819</v>
      </c>
      <c r="E567" s="262">
        <v>1300</v>
      </c>
      <c r="F567" s="72">
        <v>0</v>
      </c>
      <c r="G567" s="155" t="s">
        <v>711</v>
      </c>
    </row>
    <row r="568" spans="1:7" s="58" customFormat="1" ht="63" customHeight="1" x14ac:dyDescent="0.2">
      <c r="A568" s="156">
        <v>45499</v>
      </c>
      <c r="B568" s="154">
        <v>31780</v>
      </c>
      <c r="C568" s="72" t="s">
        <v>710</v>
      </c>
      <c r="D568" s="227" t="s">
        <v>828</v>
      </c>
      <c r="E568" s="262">
        <v>1400</v>
      </c>
      <c r="F568" s="72">
        <v>0</v>
      </c>
      <c r="G568" s="155" t="s">
        <v>711</v>
      </c>
    </row>
    <row r="569" spans="1:7" s="58" customFormat="1" ht="63" customHeight="1" x14ac:dyDescent="0.2">
      <c r="A569" s="156">
        <v>45499</v>
      </c>
      <c r="B569" s="154">
        <v>31780</v>
      </c>
      <c r="C569" s="72" t="s">
        <v>710</v>
      </c>
      <c r="D569" s="227" t="s">
        <v>827</v>
      </c>
      <c r="E569" s="262">
        <v>1645</v>
      </c>
      <c r="F569" s="72">
        <v>0</v>
      </c>
      <c r="G569" s="155" t="s">
        <v>711</v>
      </c>
    </row>
    <row r="570" spans="1:7" s="58" customFormat="1" ht="63" customHeight="1" x14ac:dyDescent="0.2">
      <c r="A570" s="156">
        <v>45499</v>
      </c>
      <c r="B570" s="154">
        <v>31780</v>
      </c>
      <c r="C570" s="72" t="s">
        <v>710</v>
      </c>
      <c r="D570" s="227" t="s">
        <v>822</v>
      </c>
      <c r="E570" s="262">
        <v>1750.01</v>
      </c>
      <c r="F570" s="72">
        <v>0</v>
      </c>
      <c r="G570" s="155" t="s">
        <v>711</v>
      </c>
    </row>
    <row r="571" spans="1:7" s="58" customFormat="1" ht="63" customHeight="1" x14ac:dyDescent="0.2">
      <c r="A571" s="156">
        <v>45499</v>
      </c>
      <c r="B571" s="154">
        <v>31780</v>
      </c>
      <c r="C571" s="72" t="s">
        <v>710</v>
      </c>
      <c r="D571" s="227" t="s">
        <v>829</v>
      </c>
      <c r="E571" s="262">
        <v>2543.6</v>
      </c>
      <c r="F571" s="72">
        <v>0</v>
      </c>
      <c r="G571" s="155" t="s">
        <v>711</v>
      </c>
    </row>
    <row r="572" spans="1:7" s="58" customFormat="1" ht="63" customHeight="1" x14ac:dyDescent="0.2">
      <c r="A572" s="156">
        <v>45499</v>
      </c>
      <c r="B572" s="154">
        <v>31780</v>
      </c>
      <c r="C572" s="72" t="s">
        <v>710</v>
      </c>
      <c r="D572" s="227" t="s">
        <v>830</v>
      </c>
      <c r="E572" s="262">
        <v>2794.89</v>
      </c>
      <c r="F572" s="72">
        <v>0</v>
      </c>
      <c r="G572" s="155" t="s">
        <v>711</v>
      </c>
    </row>
    <row r="573" spans="1:7" s="58" customFormat="1" ht="63" customHeight="1" x14ac:dyDescent="0.2">
      <c r="A573" s="156">
        <v>45499</v>
      </c>
      <c r="B573" s="154">
        <v>31781</v>
      </c>
      <c r="C573" s="72" t="s">
        <v>712</v>
      </c>
      <c r="D573" s="227" t="s">
        <v>810</v>
      </c>
      <c r="E573" s="262">
        <v>2800</v>
      </c>
      <c r="F573" s="72">
        <v>21036.05</v>
      </c>
      <c r="G573" s="155" t="s">
        <v>713</v>
      </c>
    </row>
    <row r="574" spans="1:7" s="58" customFormat="1" ht="63" customHeight="1" x14ac:dyDescent="0.2">
      <c r="A574" s="156">
        <v>45499</v>
      </c>
      <c r="B574" s="154">
        <v>31781</v>
      </c>
      <c r="C574" s="72" t="s">
        <v>712</v>
      </c>
      <c r="D574" s="227" t="s">
        <v>831</v>
      </c>
      <c r="E574" s="262">
        <v>350</v>
      </c>
      <c r="F574" s="72">
        <v>0</v>
      </c>
      <c r="G574" s="155" t="s">
        <v>713</v>
      </c>
    </row>
    <row r="575" spans="1:7" s="58" customFormat="1" ht="63" customHeight="1" x14ac:dyDescent="0.2">
      <c r="A575" s="156">
        <v>45499</v>
      </c>
      <c r="B575" s="154">
        <v>31781</v>
      </c>
      <c r="C575" s="72" t="s">
        <v>712</v>
      </c>
      <c r="D575" s="227" t="s">
        <v>824</v>
      </c>
      <c r="E575" s="262">
        <v>1686.85</v>
      </c>
      <c r="F575" s="72">
        <v>0</v>
      </c>
      <c r="G575" s="155" t="s">
        <v>713</v>
      </c>
    </row>
    <row r="576" spans="1:7" s="58" customFormat="1" ht="63" customHeight="1" x14ac:dyDescent="0.2">
      <c r="A576" s="156">
        <v>45499</v>
      </c>
      <c r="B576" s="154">
        <v>31781</v>
      </c>
      <c r="C576" s="72" t="s">
        <v>712</v>
      </c>
      <c r="D576" s="227" t="s">
        <v>825</v>
      </c>
      <c r="E576" s="262">
        <v>599.95000000000005</v>
      </c>
      <c r="F576" s="72">
        <v>0</v>
      </c>
      <c r="G576" s="155" t="s">
        <v>713</v>
      </c>
    </row>
    <row r="577" spans="1:7" s="58" customFormat="1" ht="63" customHeight="1" x14ac:dyDescent="0.2">
      <c r="A577" s="156">
        <v>45499</v>
      </c>
      <c r="B577" s="154">
        <v>31781</v>
      </c>
      <c r="C577" s="72" t="s">
        <v>712</v>
      </c>
      <c r="D577" s="227" t="s">
        <v>821</v>
      </c>
      <c r="E577" s="262">
        <v>194.95</v>
      </c>
      <c r="F577" s="72">
        <v>0</v>
      </c>
      <c r="G577" s="155" t="s">
        <v>713</v>
      </c>
    </row>
    <row r="578" spans="1:7" s="58" customFormat="1" ht="63" customHeight="1" x14ac:dyDescent="0.2">
      <c r="A578" s="156">
        <v>45499</v>
      </c>
      <c r="B578" s="154">
        <v>31781</v>
      </c>
      <c r="C578" s="72" t="s">
        <v>712</v>
      </c>
      <c r="D578" s="227" t="s">
        <v>815</v>
      </c>
      <c r="E578" s="262">
        <v>1078.95</v>
      </c>
      <c r="F578" s="72">
        <v>0</v>
      </c>
      <c r="G578" s="155" t="s">
        <v>713</v>
      </c>
    </row>
    <row r="579" spans="1:7" s="58" customFormat="1" ht="63" customHeight="1" x14ac:dyDescent="0.2">
      <c r="A579" s="156">
        <v>45499</v>
      </c>
      <c r="B579" s="154">
        <v>31781</v>
      </c>
      <c r="C579" s="72" t="s">
        <v>712</v>
      </c>
      <c r="D579" s="227" t="s">
        <v>832</v>
      </c>
      <c r="E579" s="262">
        <v>7184.7</v>
      </c>
      <c r="F579" s="72">
        <v>0</v>
      </c>
      <c r="G579" s="155" t="s">
        <v>713</v>
      </c>
    </row>
    <row r="580" spans="1:7" s="58" customFormat="1" ht="63" customHeight="1" x14ac:dyDescent="0.2">
      <c r="A580" s="156">
        <v>45499</v>
      </c>
      <c r="B580" s="154">
        <v>31781</v>
      </c>
      <c r="C580" s="72" t="s">
        <v>712</v>
      </c>
      <c r="D580" s="227" t="s">
        <v>833</v>
      </c>
      <c r="E580" s="262">
        <v>1030</v>
      </c>
      <c r="F580" s="72">
        <v>0</v>
      </c>
      <c r="G580" s="155" t="s">
        <v>713</v>
      </c>
    </row>
    <row r="581" spans="1:7" s="58" customFormat="1" ht="63" customHeight="1" x14ac:dyDescent="0.2">
      <c r="A581" s="156">
        <v>45499</v>
      </c>
      <c r="B581" s="154">
        <v>31781</v>
      </c>
      <c r="C581" s="72" t="s">
        <v>712</v>
      </c>
      <c r="D581" s="227" t="s">
        <v>830</v>
      </c>
      <c r="E581" s="262">
        <v>1435</v>
      </c>
      <c r="F581" s="72">
        <v>0</v>
      </c>
      <c r="G581" s="155" t="s">
        <v>713</v>
      </c>
    </row>
    <row r="582" spans="1:7" s="58" customFormat="1" ht="63" customHeight="1" x14ac:dyDescent="0.2">
      <c r="A582" s="156">
        <v>45499</v>
      </c>
      <c r="B582" s="154">
        <v>31781</v>
      </c>
      <c r="C582" s="72" t="s">
        <v>712</v>
      </c>
      <c r="D582" s="227" t="s">
        <v>817</v>
      </c>
      <c r="E582" s="262">
        <v>1615.35</v>
      </c>
      <c r="F582" s="72">
        <v>0</v>
      </c>
      <c r="G582" s="155" t="s">
        <v>713</v>
      </c>
    </row>
    <row r="583" spans="1:7" s="58" customFormat="1" ht="63" customHeight="1" x14ac:dyDescent="0.2">
      <c r="A583" s="156"/>
      <c r="B583" s="154"/>
      <c r="C583" s="72"/>
      <c r="D583" s="227" t="s">
        <v>829</v>
      </c>
      <c r="E583" s="262">
        <v>3060.3</v>
      </c>
      <c r="F583" s="72">
        <v>0</v>
      </c>
      <c r="G583" s="155" t="s">
        <v>713</v>
      </c>
    </row>
    <row r="584" spans="1:7" s="58" customFormat="1" ht="63" customHeight="1" x14ac:dyDescent="0.2">
      <c r="A584" s="156">
        <v>45502</v>
      </c>
      <c r="B584" s="154">
        <v>31782</v>
      </c>
      <c r="C584" s="72" t="s">
        <v>714</v>
      </c>
      <c r="D584" s="227" t="s">
        <v>834</v>
      </c>
      <c r="E584" s="262">
        <v>1675</v>
      </c>
      <c r="F584" s="72">
        <v>18672.62</v>
      </c>
      <c r="G584" s="155" t="s">
        <v>715</v>
      </c>
    </row>
    <row r="585" spans="1:7" s="58" customFormat="1" ht="63" customHeight="1" x14ac:dyDescent="0.2">
      <c r="A585" s="156">
        <v>45502</v>
      </c>
      <c r="B585" s="154">
        <v>31782</v>
      </c>
      <c r="C585" s="72" t="s">
        <v>714</v>
      </c>
      <c r="D585" s="227" t="s">
        <v>810</v>
      </c>
      <c r="E585" s="262">
        <v>1000</v>
      </c>
      <c r="F585" s="72">
        <v>0</v>
      </c>
      <c r="G585" s="155" t="s">
        <v>715</v>
      </c>
    </row>
    <row r="586" spans="1:7" s="58" customFormat="1" ht="63" customHeight="1" x14ac:dyDescent="0.2">
      <c r="A586" s="156">
        <v>45502</v>
      </c>
      <c r="B586" s="154">
        <v>31782</v>
      </c>
      <c r="C586" s="72" t="s">
        <v>714</v>
      </c>
      <c r="D586" s="227" t="s">
        <v>835</v>
      </c>
      <c r="E586" s="262">
        <v>2124</v>
      </c>
      <c r="F586" s="72">
        <v>0</v>
      </c>
      <c r="G586" s="155" t="s">
        <v>715</v>
      </c>
    </row>
    <row r="587" spans="1:7" s="58" customFormat="1" ht="63" customHeight="1" x14ac:dyDescent="0.2">
      <c r="A587" s="156">
        <v>45502</v>
      </c>
      <c r="B587" s="154">
        <v>31782</v>
      </c>
      <c r="C587" s="72" t="s">
        <v>714</v>
      </c>
      <c r="D587" s="227" t="s">
        <v>824</v>
      </c>
      <c r="E587" s="262">
        <v>855</v>
      </c>
      <c r="F587" s="72">
        <v>0</v>
      </c>
      <c r="G587" s="155" t="s">
        <v>715</v>
      </c>
    </row>
    <row r="588" spans="1:7" s="58" customFormat="1" ht="63" customHeight="1" x14ac:dyDescent="0.2">
      <c r="A588" s="156">
        <v>45502</v>
      </c>
      <c r="B588" s="154">
        <v>31782</v>
      </c>
      <c r="C588" s="72" t="s">
        <v>714</v>
      </c>
      <c r="D588" s="227" t="s">
        <v>825</v>
      </c>
      <c r="E588" s="262">
        <v>400</v>
      </c>
      <c r="F588" s="72">
        <v>0</v>
      </c>
      <c r="G588" s="155" t="s">
        <v>715</v>
      </c>
    </row>
    <row r="589" spans="1:7" s="58" customFormat="1" ht="63" customHeight="1" x14ac:dyDescent="0.2">
      <c r="A589" s="156">
        <v>45502</v>
      </c>
      <c r="B589" s="154">
        <v>31782</v>
      </c>
      <c r="C589" s="72" t="s">
        <v>714</v>
      </c>
      <c r="D589" s="227" t="s">
        <v>813</v>
      </c>
      <c r="E589" s="262">
        <v>269</v>
      </c>
      <c r="F589" s="72">
        <v>0</v>
      </c>
      <c r="G589" s="155" t="s">
        <v>715</v>
      </c>
    </row>
    <row r="590" spans="1:7" s="58" customFormat="1" ht="63" customHeight="1" x14ac:dyDescent="0.2">
      <c r="A590" s="156">
        <v>45502</v>
      </c>
      <c r="B590" s="154">
        <v>31782</v>
      </c>
      <c r="C590" s="72" t="s">
        <v>714</v>
      </c>
      <c r="D590" s="227" t="s">
        <v>821</v>
      </c>
      <c r="E590" s="262">
        <v>1139.8800000000001</v>
      </c>
      <c r="F590" s="72">
        <v>0</v>
      </c>
      <c r="G590" s="155" t="s">
        <v>715</v>
      </c>
    </row>
    <row r="591" spans="1:7" s="58" customFormat="1" ht="63" customHeight="1" x14ac:dyDescent="0.2">
      <c r="A591" s="156">
        <v>45502</v>
      </c>
      <c r="B591" s="154">
        <v>31782</v>
      </c>
      <c r="C591" s="72" t="s">
        <v>714</v>
      </c>
      <c r="D591" s="227" t="s">
        <v>814</v>
      </c>
      <c r="E591" s="262">
        <v>1578.2</v>
      </c>
      <c r="F591" s="72">
        <v>0</v>
      </c>
      <c r="G591" s="155" t="s">
        <v>715</v>
      </c>
    </row>
    <row r="592" spans="1:7" s="58" customFormat="1" ht="63" customHeight="1" x14ac:dyDescent="0.2">
      <c r="A592" s="156">
        <v>45502</v>
      </c>
      <c r="B592" s="154">
        <v>31782</v>
      </c>
      <c r="C592" s="72" t="s">
        <v>714</v>
      </c>
      <c r="D592" s="227" t="s">
        <v>816</v>
      </c>
      <c r="E592" s="262">
        <v>1515.64</v>
      </c>
      <c r="F592" s="72">
        <v>0</v>
      </c>
      <c r="G592" s="155" t="s">
        <v>715</v>
      </c>
    </row>
    <row r="593" spans="1:7" s="58" customFormat="1" ht="63" customHeight="1" x14ac:dyDescent="0.2">
      <c r="A593" s="156">
        <v>45502</v>
      </c>
      <c r="B593" s="154">
        <v>31782</v>
      </c>
      <c r="C593" s="72" t="s">
        <v>714</v>
      </c>
      <c r="D593" s="227" t="s">
        <v>833</v>
      </c>
      <c r="E593" s="262">
        <v>1822</v>
      </c>
      <c r="F593" s="72">
        <v>0</v>
      </c>
      <c r="G593" s="155" t="s">
        <v>715</v>
      </c>
    </row>
    <row r="594" spans="1:7" s="58" customFormat="1" ht="63" customHeight="1" x14ac:dyDescent="0.2">
      <c r="A594" s="156">
        <v>45502</v>
      </c>
      <c r="B594" s="154">
        <v>31782</v>
      </c>
      <c r="C594" s="72" t="s">
        <v>714</v>
      </c>
      <c r="D594" s="227" t="s">
        <v>830</v>
      </c>
      <c r="E594" s="262">
        <v>39.950000000000003</v>
      </c>
      <c r="F594" s="72">
        <v>0</v>
      </c>
      <c r="G594" s="155" t="s">
        <v>715</v>
      </c>
    </row>
    <row r="595" spans="1:7" s="58" customFormat="1" ht="63" customHeight="1" x14ac:dyDescent="0.2">
      <c r="A595" s="156">
        <v>45502</v>
      </c>
      <c r="B595" s="154">
        <v>31782</v>
      </c>
      <c r="C595" s="72" t="s">
        <v>714</v>
      </c>
      <c r="D595" s="227" t="s">
        <v>827</v>
      </c>
      <c r="E595" s="262">
        <v>69.92</v>
      </c>
      <c r="F595" s="72">
        <v>0</v>
      </c>
      <c r="G595" s="155" t="s">
        <v>715</v>
      </c>
    </row>
    <row r="596" spans="1:7" s="58" customFormat="1" ht="63" customHeight="1" x14ac:dyDescent="0.2">
      <c r="A596" s="156">
        <v>45502</v>
      </c>
      <c r="B596" s="154">
        <v>31782</v>
      </c>
      <c r="C596" s="72" t="s">
        <v>714</v>
      </c>
      <c r="D596" s="227" t="s">
        <v>818</v>
      </c>
      <c r="E596" s="262">
        <v>189</v>
      </c>
      <c r="F596" s="72">
        <v>0</v>
      </c>
      <c r="G596" s="155" t="s">
        <v>715</v>
      </c>
    </row>
    <row r="597" spans="1:7" s="58" customFormat="1" ht="63" customHeight="1" x14ac:dyDescent="0.2">
      <c r="A597" s="156">
        <v>45502</v>
      </c>
      <c r="B597" s="154">
        <v>31782</v>
      </c>
      <c r="C597" s="72" t="s">
        <v>714</v>
      </c>
      <c r="D597" s="227" t="s">
        <v>829</v>
      </c>
      <c r="E597" s="262">
        <v>398</v>
      </c>
      <c r="F597" s="72">
        <v>0</v>
      </c>
      <c r="G597" s="155" t="s">
        <v>715</v>
      </c>
    </row>
    <row r="598" spans="1:7" s="58" customFormat="1" ht="63" customHeight="1" x14ac:dyDescent="0.2">
      <c r="A598" s="156">
        <v>45502</v>
      </c>
      <c r="B598" s="154">
        <v>31782</v>
      </c>
      <c r="C598" s="72" t="s">
        <v>714</v>
      </c>
      <c r="D598" s="227" t="s">
        <v>819</v>
      </c>
      <c r="E598" s="262">
        <v>921.01</v>
      </c>
      <c r="F598" s="72">
        <v>0</v>
      </c>
      <c r="G598" s="155" t="s">
        <v>715</v>
      </c>
    </row>
    <row r="599" spans="1:7" s="58" customFormat="1" ht="63" customHeight="1" x14ac:dyDescent="0.2">
      <c r="A599" s="156">
        <v>45502</v>
      </c>
      <c r="B599" s="154">
        <v>31782</v>
      </c>
      <c r="C599" s="72" t="s">
        <v>714</v>
      </c>
      <c r="D599" s="227" t="s">
        <v>822</v>
      </c>
      <c r="E599" s="262">
        <v>1681.02</v>
      </c>
      <c r="F599" s="72">
        <v>0</v>
      </c>
      <c r="G599" s="155" t="s">
        <v>715</v>
      </c>
    </row>
    <row r="600" spans="1:7" s="58" customFormat="1" ht="63" customHeight="1" x14ac:dyDescent="0.2">
      <c r="A600" s="156">
        <v>45502</v>
      </c>
      <c r="B600" s="154">
        <v>31782</v>
      </c>
      <c r="C600" s="72" t="s">
        <v>714</v>
      </c>
      <c r="D600" s="227" t="s">
        <v>817</v>
      </c>
      <c r="E600" s="262">
        <v>2995</v>
      </c>
      <c r="F600" s="72">
        <v>0</v>
      </c>
      <c r="G600" s="155" t="s">
        <v>715</v>
      </c>
    </row>
    <row r="601" spans="1:7" s="58" customFormat="1" ht="63" customHeight="1" x14ac:dyDescent="0.2">
      <c r="A601" s="156">
        <v>45504</v>
      </c>
      <c r="B601" s="154">
        <v>31783</v>
      </c>
      <c r="C601" s="72" t="s">
        <v>799</v>
      </c>
      <c r="D601" s="227" t="s">
        <v>836</v>
      </c>
      <c r="E601" s="262">
        <v>8000</v>
      </c>
      <c r="F601" s="72">
        <v>21833.93</v>
      </c>
      <c r="G601" s="155" t="s">
        <v>800</v>
      </c>
    </row>
    <row r="602" spans="1:7" s="58" customFormat="1" ht="63" customHeight="1" x14ac:dyDescent="0.2">
      <c r="A602" s="156">
        <v>45504</v>
      </c>
      <c r="B602" s="154">
        <v>31783</v>
      </c>
      <c r="C602" s="72" t="s">
        <v>799</v>
      </c>
      <c r="D602" s="227" t="s">
        <v>821</v>
      </c>
      <c r="E602" s="262">
        <v>348.57</v>
      </c>
      <c r="F602" s="72">
        <v>0</v>
      </c>
      <c r="G602" s="155" t="s">
        <v>800</v>
      </c>
    </row>
    <row r="603" spans="1:7" s="58" customFormat="1" ht="63" customHeight="1" x14ac:dyDescent="0.2">
      <c r="A603" s="156">
        <v>45504</v>
      </c>
      <c r="B603" s="154">
        <v>31783</v>
      </c>
      <c r="C603" s="72" t="s">
        <v>799</v>
      </c>
      <c r="D603" s="227" t="s">
        <v>833</v>
      </c>
      <c r="E603" s="262">
        <v>50</v>
      </c>
      <c r="F603" s="72">
        <v>0</v>
      </c>
      <c r="G603" s="155" t="s">
        <v>800</v>
      </c>
    </row>
    <row r="604" spans="1:7" s="58" customFormat="1" ht="63" customHeight="1" x14ac:dyDescent="0.2">
      <c r="A604" s="156">
        <v>45504</v>
      </c>
      <c r="B604" s="154">
        <v>31783</v>
      </c>
      <c r="C604" s="72" t="s">
        <v>799</v>
      </c>
      <c r="D604" s="227" t="s">
        <v>816</v>
      </c>
      <c r="E604" s="262">
        <v>4220</v>
      </c>
      <c r="F604" s="72">
        <v>0</v>
      </c>
      <c r="G604" s="155" t="s">
        <v>800</v>
      </c>
    </row>
    <row r="605" spans="1:7" s="58" customFormat="1" ht="63" customHeight="1" x14ac:dyDescent="0.2">
      <c r="A605" s="156">
        <v>45504</v>
      </c>
      <c r="B605" s="154">
        <v>31783</v>
      </c>
      <c r="C605" s="72" t="s">
        <v>799</v>
      </c>
      <c r="D605" s="227" t="s">
        <v>822</v>
      </c>
      <c r="E605" s="262">
        <v>240</v>
      </c>
      <c r="F605" s="72">
        <v>0</v>
      </c>
      <c r="G605" s="155" t="s">
        <v>800</v>
      </c>
    </row>
    <row r="606" spans="1:7" s="58" customFormat="1" ht="63" customHeight="1" x14ac:dyDescent="0.2">
      <c r="A606" s="156">
        <v>45504</v>
      </c>
      <c r="B606" s="154">
        <v>31783</v>
      </c>
      <c r="C606" s="72" t="s">
        <v>799</v>
      </c>
      <c r="D606" s="227" t="s">
        <v>827</v>
      </c>
      <c r="E606" s="262">
        <v>805.36</v>
      </c>
      <c r="F606" s="72">
        <v>0</v>
      </c>
      <c r="G606" s="155" t="s">
        <v>800</v>
      </c>
    </row>
    <row r="607" spans="1:7" s="58" customFormat="1" ht="54.75" customHeight="1" x14ac:dyDescent="0.2">
      <c r="A607" s="156">
        <v>45504</v>
      </c>
      <c r="B607" s="154">
        <v>31783</v>
      </c>
      <c r="C607" s="72" t="s">
        <v>799</v>
      </c>
      <c r="D607" s="227" t="s">
        <v>837</v>
      </c>
      <c r="E607" s="262">
        <v>1080</v>
      </c>
      <c r="F607" s="72">
        <v>0</v>
      </c>
      <c r="G607" s="155" t="s">
        <v>800</v>
      </c>
    </row>
    <row r="608" spans="1:7" s="58" customFormat="1" ht="54.75" customHeight="1" x14ac:dyDescent="0.2">
      <c r="A608" s="156">
        <v>45504</v>
      </c>
      <c r="B608" s="154">
        <v>31783</v>
      </c>
      <c r="C608" s="72" t="s">
        <v>799</v>
      </c>
      <c r="D608" s="227" t="s">
        <v>838</v>
      </c>
      <c r="E608" s="262">
        <v>7090</v>
      </c>
      <c r="F608" s="72">
        <v>0</v>
      </c>
      <c r="G608" s="155" t="s">
        <v>800</v>
      </c>
    </row>
    <row r="609" spans="1:7" s="58" customFormat="1" ht="54.75" customHeight="1" x14ac:dyDescent="0.2">
      <c r="A609" s="156">
        <v>45504</v>
      </c>
      <c r="B609" s="154">
        <v>31784</v>
      </c>
      <c r="C609" s="72" t="s">
        <v>801</v>
      </c>
      <c r="D609" s="227" t="s">
        <v>823</v>
      </c>
      <c r="E609" s="72">
        <v>104937.5</v>
      </c>
      <c r="F609" s="72">
        <v>104937.5</v>
      </c>
      <c r="G609" s="155" t="s">
        <v>802</v>
      </c>
    </row>
    <row r="610" spans="1:7" s="58" customFormat="1" ht="37.5" customHeight="1" x14ac:dyDescent="0.2">
      <c r="A610" s="156">
        <v>45504</v>
      </c>
      <c r="B610" s="154">
        <v>31785</v>
      </c>
      <c r="C610" s="72" t="s">
        <v>548</v>
      </c>
      <c r="D610" s="227" t="s">
        <v>823</v>
      </c>
      <c r="E610" s="72">
        <v>114317.5</v>
      </c>
      <c r="F610" s="72">
        <v>114317.5</v>
      </c>
      <c r="G610" s="155" t="s">
        <v>803</v>
      </c>
    </row>
    <row r="611" spans="1:7" s="58" customFormat="1" ht="54.75" customHeight="1" x14ac:dyDescent="0.2">
      <c r="A611" s="156">
        <v>45504</v>
      </c>
      <c r="B611" s="154">
        <v>31786</v>
      </c>
      <c r="C611" s="72" t="s">
        <v>804</v>
      </c>
      <c r="D611" s="227" t="s">
        <v>820</v>
      </c>
      <c r="E611" s="262">
        <v>3639</v>
      </c>
      <c r="F611" s="72">
        <v>27702.34</v>
      </c>
      <c r="G611" s="155" t="s">
        <v>805</v>
      </c>
    </row>
    <row r="612" spans="1:7" s="58" customFormat="1" ht="54.75" customHeight="1" x14ac:dyDescent="0.2">
      <c r="A612" s="156">
        <v>45504</v>
      </c>
      <c r="B612" s="154">
        <v>31786</v>
      </c>
      <c r="C612" s="72" t="s">
        <v>804</v>
      </c>
      <c r="D612" s="227" t="s">
        <v>831</v>
      </c>
      <c r="E612" s="262">
        <v>6500</v>
      </c>
      <c r="F612" s="72">
        <v>0</v>
      </c>
      <c r="G612" s="155" t="s">
        <v>805</v>
      </c>
    </row>
    <row r="613" spans="1:7" s="58" customFormat="1" ht="54.75" customHeight="1" x14ac:dyDescent="0.2">
      <c r="A613" s="156">
        <v>45504</v>
      </c>
      <c r="B613" s="154">
        <v>31786</v>
      </c>
      <c r="C613" s="72" t="s">
        <v>804</v>
      </c>
      <c r="D613" s="227" t="s">
        <v>824</v>
      </c>
      <c r="E613" s="262">
        <v>6922.46</v>
      </c>
      <c r="F613" s="72">
        <v>0</v>
      </c>
      <c r="G613" s="155" t="s">
        <v>805</v>
      </c>
    </row>
    <row r="614" spans="1:7" s="58" customFormat="1" ht="54.75" customHeight="1" x14ac:dyDescent="0.2">
      <c r="A614" s="156">
        <v>45504</v>
      </c>
      <c r="B614" s="154">
        <v>31786</v>
      </c>
      <c r="C614" s="72" t="s">
        <v>804</v>
      </c>
      <c r="D614" s="227" t="s">
        <v>825</v>
      </c>
      <c r="E614" s="262">
        <v>115</v>
      </c>
      <c r="F614" s="72">
        <v>0</v>
      </c>
      <c r="G614" s="155" t="s">
        <v>805</v>
      </c>
    </row>
    <row r="615" spans="1:7" s="58" customFormat="1" ht="54.75" customHeight="1" x14ac:dyDescent="0.2">
      <c r="A615" s="156">
        <v>45504</v>
      </c>
      <c r="B615" s="154">
        <v>31786</v>
      </c>
      <c r="C615" s="72" t="s">
        <v>804</v>
      </c>
      <c r="D615" s="227" t="s">
        <v>814</v>
      </c>
      <c r="E615" s="262">
        <v>770</v>
      </c>
      <c r="F615" s="72">
        <v>0</v>
      </c>
      <c r="G615" s="155" t="s">
        <v>805</v>
      </c>
    </row>
    <row r="616" spans="1:7" s="58" customFormat="1" ht="54.75" customHeight="1" x14ac:dyDescent="0.2">
      <c r="A616" s="156">
        <v>45504</v>
      </c>
      <c r="B616" s="154">
        <v>31786</v>
      </c>
      <c r="C616" s="72" t="s">
        <v>804</v>
      </c>
      <c r="D616" s="227" t="s">
        <v>821</v>
      </c>
      <c r="E616" s="262">
        <v>928</v>
      </c>
      <c r="F616" s="72">
        <v>0</v>
      </c>
      <c r="G616" s="155" t="s">
        <v>805</v>
      </c>
    </row>
    <row r="617" spans="1:7" s="58" customFormat="1" ht="54.75" customHeight="1" x14ac:dyDescent="0.2">
      <c r="A617" s="156">
        <v>45504</v>
      </c>
      <c r="B617" s="154">
        <v>31786</v>
      </c>
      <c r="C617" s="72" t="s">
        <v>804</v>
      </c>
      <c r="D617" s="227" t="s">
        <v>828</v>
      </c>
      <c r="E617" s="262">
        <v>194</v>
      </c>
      <c r="F617" s="72">
        <v>0</v>
      </c>
      <c r="G617" s="155" t="s">
        <v>805</v>
      </c>
    </row>
    <row r="618" spans="1:7" s="58" customFormat="1" ht="54.75" customHeight="1" x14ac:dyDescent="0.2">
      <c r="A618" s="156">
        <v>45504</v>
      </c>
      <c r="B618" s="154">
        <v>31786</v>
      </c>
      <c r="C618" s="72" t="s">
        <v>804</v>
      </c>
      <c r="D618" s="227" t="s">
        <v>830</v>
      </c>
      <c r="E618" s="262">
        <v>3530.94</v>
      </c>
      <c r="F618" s="72">
        <v>0</v>
      </c>
      <c r="G618" s="155" t="s">
        <v>805</v>
      </c>
    </row>
    <row r="619" spans="1:7" s="58" customFormat="1" ht="54.75" customHeight="1" x14ac:dyDescent="0.2">
      <c r="A619" s="156">
        <v>45504</v>
      </c>
      <c r="B619" s="154">
        <v>31786</v>
      </c>
      <c r="C619" s="72" t="s">
        <v>804</v>
      </c>
      <c r="D619" s="227" t="s">
        <v>829</v>
      </c>
      <c r="E619" s="262">
        <v>5102.9399999999996</v>
      </c>
      <c r="F619" s="72">
        <v>0</v>
      </c>
      <c r="G619" s="155" t="s">
        <v>805</v>
      </c>
    </row>
    <row r="620" spans="1:7" s="58" customFormat="1" ht="45.75" customHeight="1" x14ac:dyDescent="0.25">
      <c r="A620" s="156">
        <v>45504</v>
      </c>
      <c r="B620" s="292" t="s">
        <v>806</v>
      </c>
      <c r="C620" s="72" t="s">
        <v>807</v>
      </c>
      <c r="D620" s="112" t="s">
        <v>839</v>
      </c>
      <c r="E620" s="192">
        <v>6551.33</v>
      </c>
      <c r="F620" s="192">
        <v>6551.33</v>
      </c>
      <c r="G620" s="284" t="s">
        <v>808</v>
      </c>
    </row>
    <row r="621" spans="1:7" ht="30.75" customHeight="1" thickBot="1" x14ac:dyDescent="0.3">
      <c r="A621" s="287">
        <v>45504</v>
      </c>
      <c r="B621" s="293" t="s">
        <v>806</v>
      </c>
      <c r="C621" s="288" t="s">
        <v>840</v>
      </c>
      <c r="D621" s="289"/>
      <c r="E621" s="290">
        <f>SUM(E15:E620)</f>
        <v>4638711.7850000011</v>
      </c>
      <c r="F621" s="291">
        <f>SUM(F15:F620)</f>
        <v>4638711.7899999991</v>
      </c>
      <c r="G621" s="288" t="s">
        <v>840</v>
      </c>
    </row>
    <row r="622" spans="1:7" ht="33" customHeight="1" thickTop="1" x14ac:dyDescent="0.2"/>
    <row r="623" spans="1:7" s="263" customFormat="1" ht="24.75" customHeight="1" x14ac:dyDescent="0.2">
      <c r="A623" s="705" t="s">
        <v>7</v>
      </c>
      <c r="B623" s="705"/>
      <c r="C623" s="705"/>
      <c r="D623" s="249"/>
      <c r="E623" s="705" t="s">
        <v>8</v>
      </c>
      <c r="F623" s="705"/>
      <c r="G623" s="705"/>
    </row>
    <row r="624" spans="1:7" s="263" customFormat="1" ht="24.75" customHeight="1" x14ac:dyDescent="0.2">
      <c r="A624" s="30"/>
      <c r="B624" s="30"/>
      <c r="C624" s="51"/>
      <c r="D624" s="249"/>
      <c r="E624" s="160"/>
      <c r="F624" s="160"/>
      <c r="G624" s="60"/>
    </row>
    <row r="625" spans="1:7" s="263" customFormat="1" ht="24.75" customHeight="1" x14ac:dyDescent="0.2">
      <c r="A625" s="30"/>
      <c r="B625" s="30"/>
      <c r="C625" s="52"/>
      <c r="D625" s="33"/>
      <c r="E625" s="33"/>
      <c r="F625" s="33"/>
      <c r="G625" s="138"/>
    </row>
    <row r="626" spans="1:7" s="263" customFormat="1" ht="24.75" customHeight="1" thickBot="1" x14ac:dyDescent="0.25">
      <c r="A626" s="706" t="s">
        <v>331</v>
      </c>
      <c r="B626" s="706"/>
      <c r="C626" s="706"/>
      <c r="D626" s="12"/>
      <c r="F626" s="706" t="s">
        <v>469</v>
      </c>
      <c r="G626" s="706"/>
    </row>
    <row r="627" spans="1:7" s="263" customFormat="1" ht="24.75" customHeight="1" x14ac:dyDescent="0.2">
      <c r="A627" s="707" t="s">
        <v>332</v>
      </c>
      <c r="B627" s="707"/>
      <c r="C627" s="707"/>
      <c r="D627" s="33"/>
      <c r="F627" s="707" t="s">
        <v>448</v>
      </c>
      <c r="G627" s="707"/>
    </row>
    <row r="628" spans="1:7" s="263" customFormat="1" ht="25.5" customHeight="1" x14ac:dyDescent="0.2">
      <c r="A628" s="30"/>
      <c r="B628" s="30"/>
      <c r="C628" s="51"/>
      <c r="D628" s="33"/>
      <c r="E628" s="160"/>
      <c r="F628" s="160"/>
      <c r="G628" s="60"/>
    </row>
  </sheetData>
  <sortState xmlns:xlrd2="http://schemas.microsoft.com/office/spreadsheetml/2017/richdata2" ref="A533:G620">
    <sortCondition ref="B533:B620"/>
  </sortState>
  <mergeCells count="14">
    <mergeCell ref="A623:C623"/>
    <mergeCell ref="E623:G623"/>
    <mergeCell ref="A626:C626"/>
    <mergeCell ref="A627:C627"/>
    <mergeCell ref="F626:G626"/>
    <mergeCell ref="F627:G627"/>
    <mergeCell ref="A12:G12"/>
    <mergeCell ref="A11:G11"/>
    <mergeCell ref="A7:G7"/>
    <mergeCell ref="A5:G5"/>
    <mergeCell ref="A6:G6"/>
    <mergeCell ref="A8:G8"/>
    <mergeCell ref="A9:G9"/>
    <mergeCell ref="A10:G10"/>
  </mergeCells>
  <pageMargins left="0.25" right="0.25" top="0.61" bottom="0.75" header="0.3" footer="0.3"/>
  <pageSetup scale="5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774"/>
    <pageSetUpPr fitToPage="1"/>
  </sheetPr>
  <dimension ref="A1:II140"/>
  <sheetViews>
    <sheetView topLeftCell="A115" zoomScale="69" zoomScaleNormal="69" zoomScalePageLayoutView="68" workbookViewId="0">
      <selection activeCell="C120" sqref="C120"/>
    </sheetView>
  </sheetViews>
  <sheetFormatPr baseColWidth="10" defaultColWidth="35.28515625" defaultRowHeight="38.25" customHeight="1" x14ac:dyDescent="0.2"/>
  <cols>
    <col min="1" max="1" width="21.5703125" style="126" customWidth="1"/>
    <col min="2" max="2" width="32.7109375" style="126" customWidth="1"/>
    <col min="3" max="3" width="54.85546875" style="126" customWidth="1"/>
    <col min="4" max="4" width="25.28515625" style="127" customWidth="1"/>
    <col min="5" max="5" width="24" style="16" customWidth="1"/>
    <col min="6" max="6" width="28.28515625" style="16" customWidth="1"/>
    <col min="7" max="7" width="63.5703125" style="16" customWidth="1"/>
    <col min="8" max="11" width="35.28515625" style="21"/>
    <col min="12" max="16384" width="35.28515625" style="58"/>
  </cols>
  <sheetData>
    <row r="1" spans="1:243" ht="24" customHeight="1" x14ac:dyDescent="0.2">
      <c r="A1" s="333"/>
      <c r="C1" s="58"/>
    </row>
    <row r="2" spans="1:243" ht="24" customHeight="1" x14ac:dyDescent="0.2">
      <c r="B2" s="132"/>
      <c r="D2" s="32"/>
      <c r="E2" s="27"/>
      <c r="F2" s="21"/>
      <c r="G2" s="58"/>
    </row>
    <row r="3" spans="1:243" ht="24" customHeight="1" x14ac:dyDescent="0.2">
      <c r="B3" s="132"/>
      <c r="D3" s="32"/>
      <c r="E3" s="27"/>
      <c r="F3" s="21"/>
      <c r="G3" s="58"/>
    </row>
    <row r="4" spans="1:243" ht="24" customHeight="1" x14ac:dyDescent="0.2">
      <c r="B4" s="132"/>
      <c r="D4" s="32"/>
      <c r="E4" s="27"/>
      <c r="F4" s="21"/>
      <c r="G4" s="58"/>
    </row>
    <row r="5" spans="1:243" ht="24.75" customHeight="1" x14ac:dyDescent="0.2">
      <c r="A5" s="722" t="s">
        <v>9</v>
      </c>
      <c r="B5" s="722"/>
      <c r="C5" s="722"/>
      <c r="D5" s="722"/>
      <c r="E5" s="722"/>
      <c r="F5" s="722"/>
      <c r="G5" s="722"/>
    </row>
    <row r="6" spans="1:243" ht="24.75" customHeight="1" x14ac:dyDescent="0.2">
      <c r="A6" s="722" t="s">
        <v>10</v>
      </c>
      <c r="B6" s="722"/>
      <c r="C6" s="722"/>
      <c r="D6" s="722"/>
      <c r="E6" s="722"/>
      <c r="F6" s="722"/>
      <c r="G6" s="722"/>
    </row>
    <row r="7" spans="1:243" ht="24.75" customHeight="1" x14ac:dyDescent="0.2">
      <c r="A7" s="721" t="s">
        <v>11</v>
      </c>
      <c r="B7" s="721"/>
      <c r="C7" s="721"/>
      <c r="D7" s="721"/>
      <c r="E7" s="721"/>
      <c r="F7" s="721"/>
      <c r="G7" s="721"/>
    </row>
    <row r="8" spans="1:243" ht="24.75" customHeight="1" x14ac:dyDescent="0.2">
      <c r="A8" s="721" t="s">
        <v>12</v>
      </c>
      <c r="B8" s="721"/>
      <c r="C8" s="721"/>
      <c r="D8" s="721"/>
      <c r="E8" s="721"/>
      <c r="F8" s="721"/>
      <c r="G8" s="721"/>
    </row>
    <row r="9" spans="1:243" ht="24.75" customHeight="1" x14ac:dyDescent="0.2">
      <c r="A9" s="721" t="s">
        <v>409</v>
      </c>
      <c r="B9" s="721"/>
      <c r="C9" s="721"/>
      <c r="D9" s="721"/>
      <c r="E9" s="721"/>
      <c r="F9" s="721"/>
      <c r="G9" s="721"/>
    </row>
    <row r="10" spans="1:243" ht="24.75" customHeight="1" x14ac:dyDescent="0.2">
      <c r="A10" s="719" t="s">
        <v>13</v>
      </c>
      <c r="B10" s="719"/>
      <c r="C10" s="719"/>
      <c r="D10" s="719"/>
      <c r="E10" s="719"/>
      <c r="F10" s="719"/>
      <c r="G10" s="719"/>
      <c r="H10" s="718"/>
      <c r="I10" s="718"/>
      <c r="J10" s="718"/>
      <c r="K10" s="718"/>
      <c r="L10" s="718"/>
      <c r="M10" s="718"/>
      <c r="N10" s="718"/>
      <c r="O10" s="718"/>
      <c r="P10" s="718"/>
      <c r="Q10" s="718"/>
      <c r="R10" s="718"/>
      <c r="S10" s="718"/>
      <c r="T10" s="718"/>
      <c r="U10" s="718"/>
      <c r="V10" s="718"/>
      <c r="W10" s="718"/>
      <c r="X10" s="718"/>
      <c r="Y10" s="718"/>
      <c r="Z10" s="718"/>
      <c r="AA10" s="718"/>
      <c r="AB10" s="718"/>
      <c r="AC10" s="718"/>
      <c r="AD10" s="718"/>
      <c r="AE10" s="718"/>
      <c r="AF10" s="718"/>
      <c r="AG10" s="718"/>
      <c r="AH10" s="718"/>
      <c r="AI10" s="718"/>
      <c r="AJ10" s="718"/>
      <c r="AK10" s="718"/>
      <c r="AL10" s="718"/>
      <c r="AM10" s="718"/>
      <c r="AN10" s="718"/>
      <c r="AO10" s="718"/>
      <c r="AP10" s="718"/>
      <c r="AQ10" s="718"/>
      <c r="AR10" s="718"/>
      <c r="AS10" s="718"/>
      <c r="AT10" s="718"/>
      <c r="AU10" s="718"/>
      <c r="AV10" s="718"/>
      <c r="AW10" s="718"/>
      <c r="AX10" s="718"/>
      <c r="AY10" s="718"/>
      <c r="AZ10" s="718"/>
      <c r="BA10" s="718"/>
      <c r="BB10" s="718"/>
      <c r="BC10" s="718"/>
      <c r="BD10" s="718"/>
      <c r="BE10" s="718"/>
      <c r="BF10" s="718"/>
      <c r="BG10" s="718"/>
      <c r="BH10" s="718"/>
      <c r="BI10" s="718"/>
      <c r="BJ10" s="718"/>
      <c r="BK10" s="718"/>
      <c r="BL10" s="718"/>
      <c r="BM10" s="718"/>
      <c r="BN10" s="718"/>
      <c r="BO10" s="718"/>
      <c r="BP10" s="718"/>
      <c r="BQ10" s="718"/>
      <c r="BR10" s="718"/>
      <c r="BS10" s="718"/>
      <c r="BT10" s="718"/>
      <c r="BU10" s="718"/>
      <c r="BV10" s="718"/>
      <c r="BW10" s="718"/>
      <c r="BX10" s="718"/>
      <c r="BY10" s="718"/>
      <c r="BZ10" s="718"/>
      <c r="CA10" s="718"/>
      <c r="CB10" s="718"/>
      <c r="CC10" s="718"/>
      <c r="CD10" s="718"/>
      <c r="CE10" s="718"/>
      <c r="CF10" s="718"/>
      <c r="CG10" s="718"/>
      <c r="CH10" s="718"/>
      <c r="CI10" s="718"/>
      <c r="CJ10" s="718"/>
      <c r="CK10" s="718"/>
      <c r="CL10" s="718"/>
      <c r="CM10" s="718"/>
      <c r="CN10" s="718"/>
      <c r="CO10" s="718"/>
      <c r="CP10" s="718"/>
      <c r="CQ10" s="718"/>
      <c r="CR10" s="718"/>
      <c r="CS10" s="718"/>
      <c r="CT10" s="718"/>
      <c r="CU10" s="718"/>
      <c r="CV10" s="718"/>
      <c r="CW10" s="718"/>
      <c r="CX10" s="718"/>
      <c r="CY10" s="718"/>
      <c r="CZ10" s="718"/>
      <c r="DA10" s="718"/>
      <c r="DB10" s="718"/>
      <c r="DC10" s="718"/>
      <c r="DD10" s="718"/>
      <c r="DE10" s="718"/>
      <c r="DF10" s="718"/>
      <c r="DG10" s="718"/>
      <c r="DH10" s="718"/>
      <c r="DI10" s="718"/>
      <c r="DJ10" s="718"/>
      <c r="DK10" s="718"/>
      <c r="DL10" s="718"/>
      <c r="DM10" s="718"/>
      <c r="DN10" s="718"/>
      <c r="DO10" s="718"/>
      <c r="DP10" s="718"/>
      <c r="DQ10" s="718"/>
      <c r="DR10" s="718"/>
      <c r="DS10" s="718"/>
      <c r="DT10" s="718"/>
      <c r="DU10" s="718"/>
      <c r="DV10" s="718"/>
      <c r="DW10" s="718"/>
      <c r="DX10" s="718"/>
      <c r="DY10" s="718"/>
      <c r="DZ10" s="718"/>
      <c r="EA10" s="718"/>
      <c r="EB10" s="718"/>
      <c r="EC10" s="718"/>
      <c r="ED10" s="718"/>
      <c r="EE10" s="718"/>
      <c r="EF10" s="718"/>
      <c r="EG10" s="718"/>
      <c r="EH10" s="718"/>
      <c r="EI10" s="718"/>
      <c r="EJ10" s="718"/>
      <c r="EK10" s="718"/>
      <c r="EL10" s="718"/>
      <c r="EM10" s="718"/>
      <c r="EN10" s="718"/>
      <c r="EO10" s="718"/>
      <c r="EP10" s="718"/>
      <c r="EQ10" s="718"/>
      <c r="ER10" s="718"/>
      <c r="ES10" s="718"/>
      <c r="ET10" s="718"/>
      <c r="EU10" s="718"/>
      <c r="EV10" s="718"/>
      <c r="EW10" s="718"/>
      <c r="EX10" s="718"/>
      <c r="EY10" s="718"/>
      <c r="EZ10" s="718"/>
      <c r="FA10" s="718"/>
      <c r="FB10" s="718"/>
      <c r="FC10" s="718"/>
      <c r="FD10" s="718"/>
      <c r="FE10" s="718"/>
      <c r="FF10" s="718"/>
      <c r="FG10" s="718"/>
      <c r="FH10" s="718"/>
      <c r="FI10" s="718"/>
      <c r="FJ10" s="718"/>
      <c r="FK10" s="718"/>
      <c r="FL10" s="718"/>
      <c r="FM10" s="718"/>
      <c r="FN10" s="718"/>
      <c r="FO10" s="718"/>
      <c r="FP10" s="718"/>
      <c r="FQ10" s="718"/>
      <c r="FR10" s="718"/>
      <c r="FS10" s="718"/>
      <c r="FT10" s="718"/>
      <c r="FU10" s="718"/>
      <c r="FV10" s="718"/>
      <c r="FW10" s="718"/>
      <c r="FX10" s="718"/>
      <c r="FY10" s="718"/>
      <c r="FZ10" s="718"/>
      <c r="GA10" s="718"/>
      <c r="GB10" s="718"/>
      <c r="GC10" s="718"/>
      <c r="GD10" s="718"/>
      <c r="GE10" s="718"/>
      <c r="GF10" s="718"/>
      <c r="GG10" s="718"/>
      <c r="GH10" s="718"/>
      <c r="GI10" s="718"/>
      <c r="GJ10" s="718"/>
      <c r="GK10" s="718"/>
      <c r="GL10" s="718"/>
      <c r="GM10" s="718"/>
      <c r="GN10" s="718"/>
      <c r="GO10" s="718"/>
      <c r="GP10" s="718"/>
      <c r="GQ10" s="718"/>
      <c r="GR10" s="718"/>
      <c r="GS10" s="718"/>
      <c r="GT10" s="718"/>
      <c r="GU10" s="718"/>
      <c r="GV10" s="718"/>
      <c r="GW10" s="718"/>
      <c r="GX10" s="718"/>
      <c r="GY10" s="718"/>
      <c r="GZ10" s="718"/>
      <c r="HA10" s="718"/>
      <c r="HB10" s="718"/>
      <c r="HC10" s="718"/>
      <c r="HD10" s="718"/>
      <c r="HE10" s="718"/>
      <c r="HF10" s="718"/>
      <c r="HG10" s="718"/>
      <c r="HH10" s="718"/>
      <c r="HI10" s="718"/>
      <c r="HJ10" s="718"/>
      <c r="HK10" s="718"/>
      <c r="HL10" s="718"/>
      <c r="HM10" s="718"/>
      <c r="HN10" s="718"/>
      <c r="HO10" s="718"/>
      <c r="HP10" s="718"/>
      <c r="HQ10" s="718"/>
      <c r="HR10" s="718"/>
      <c r="HS10" s="718"/>
      <c r="HT10" s="718"/>
      <c r="HU10" s="718"/>
      <c r="HV10" s="718"/>
      <c r="HW10" s="718"/>
      <c r="HX10" s="718"/>
      <c r="HY10" s="718"/>
      <c r="HZ10" s="718"/>
      <c r="IA10" s="718"/>
      <c r="IB10" s="718"/>
      <c r="IC10" s="718"/>
      <c r="ID10" s="718"/>
      <c r="IE10" s="718"/>
      <c r="IF10" s="718"/>
      <c r="IG10" s="718"/>
      <c r="IH10" s="718"/>
      <c r="II10" s="718"/>
    </row>
    <row r="11" spans="1:243" ht="24.75" customHeight="1" x14ac:dyDescent="0.2">
      <c r="A11" s="720" t="s">
        <v>426</v>
      </c>
      <c r="B11" s="720"/>
      <c r="C11" s="720" t="s">
        <v>425</v>
      </c>
      <c r="D11" s="720"/>
      <c r="E11" s="720"/>
      <c r="F11" s="720"/>
      <c r="G11" s="720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  <c r="BK11" s="332"/>
      <c r="BL11" s="332"/>
      <c r="BM11" s="332"/>
      <c r="BN11" s="332"/>
      <c r="BO11" s="332"/>
      <c r="BP11" s="332"/>
      <c r="BQ11" s="332"/>
      <c r="BR11" s="332"/>
      <c r="BS11" s="332"/>
      <c r="BT11" s="332"/>
      <c r="BU11" s="332"/>
      <c r="BV11" s="332"/>
      <c r="BW11" s="332"/>
      <c r="BX11" s="332"/>
      <c r="BY11" s="332"/>
      <c r="BZ11" s="332"/>
      <c r="CA11" s="332"/>
      <c r="CB11" s="332"/>
      <c r="CC11" s="332"/>
      <c r="CD11" s="332"/>
      <c r="CE11" s="332"/>
      <c r="CF11" s="332"/>
      <c r="CG11" s="332"/>
      <c r="CH11" s="332"/>
      <c r="CI11" s="332"/>
      <c r="CJ11" s="332"/>
      <c r="CK11" s="332"/>
      <c r="CL11" s="332"/>
      <c r="CM11" s="332"/>
      <c r="CN11" s="332"/>
      <c r="CO11" s="332"/>
      <c r="CP11" s="332"/>
      <c r="CQ11" s="332"/>
      <c r="CR11" s="332"/>
      <c r="CS11" s="332"/>
      <c r="CT11" s="332"/>
      <c r="CU11" s="332"/>
      <c r="CV11" s="332"/>
      <c r="CW11" s="332"/>
      <c r="CX11" s="332"/>
      <c r="CY11" s="332"/>
      <c r="CZ11" s="332"/>
      <c r="DA11" s="332"/>
      <c r="DB11" s="332"/>
      <c r="DC11" s="332"/>
      <c r="DD11" s="332"/>
      <c r="DE11" s="332"/>
      <c r="DF11" s="332"/>
      <c r="DG11" s="332"/>
      <c r="DH11" s="332"/>
      <c r="DI11" s="332"/>
      <c r="DJ11" s="332"/>
      <c r="DK11" s="332"/>
      <c r="DL11" s="332"/>
      <c r="DM11" s="332"/>
      <c r="DN11" s="332"/>
      <c r="DO11" s="332"/>
      <c r="DP11" s="332"/>
      <c r="DQ11" s="332"/>
      <c r="DR11" s="332"/>
      <c r="DS11" s="332"/>
      <c r="DT11" s="332"/>
      <c r="DU11" s="332"/>
      <c r="DV11" s="332"/>
      <c r="DW11" s="332"/>
      <c r="DX11" s="332"/>
      <c r="DY11" s="332"/>
      <c r="DZ11" s="332"/>
      <c r="EA11" s="332"/>
      <c r="EB11" s="332"/>
      <c r="EC11" s="332"/>
      <c r="ED11" s="332"/>
      <c r="EE11" s="332"/>
      <c r="EF11" s="332"/>
      <c r="EG11" s="332"/>
      <c r="EH11" s="332"/>
      <c r="EI11" s="332"/>
      <c r="EJ11" s="332"/>
      <c r="EK11" s="332"/>
      <c r="EL11" s="332"/>
      <c r="EM11" s="332"/>
      <c r="EN11" s="332"/>
      <c r="EO11" s="332"/>
      <c r="EP11" s="332"/>
      <c r="EQ11" s="332"/>
      <c r="ER11" s="332"/>
      <c r="ES11" s="332"/>
      <c r="ET11" s="332"/>
      <c r="EU11" s="332"/>
      <c r="EV11" s="332"/>
      <c r="EW11" s="332"/>
      <c r="EX11" s="332"/>
      <c r="EY11" s="332"/>
      <c r="EZ11" s="332"/>
      <c r="FA11" s="332"/>
      <c r="FB11" s="332"/>
      <c r="FC11" s="332"/>
      <c r="FD11" s="332"/>
      <c r="FE11" s="332"/>
      <c r="FF11" s="332"/>
      <c r="FG11" s="332"/>
      <c r="FH11" s="332"/>
      <c r="FI11" s="332"/>
      <c r="FJ11" s="332"/>
      <c r="FK11" s="332"/>
      <c r="FL11" s="332"/>
      <c r="FM11" s="332"/>
      <c r="FN11" s="332"/>
      <c r="FO11" s="332"/>
      <c r="FP11" s="332"/>
      <c r="FQ11" s="332"/>
      <c r="FR11" s="332"/>
      <c r="FS11" s="332"/>
      <c r="FT11" s="332"/>
      <c r="FU11" s="332"/>
      <c r="FV11" s="332"/>
      <c r="FW11" s="332"/>
      <c r="FX11" s="332"/>
      <c r="FY11" s="332"/>
      <c r="FZ11" s="332"/>
      <c r="GA11" s="332"/>
      <c r="GB11" s="332"/>
      <c r="GC11" s="332"/>
      <c r="GD11" s="332"/>
      <c r="GE11" s="332"/>
      <c r="GF11" s="332"/>
      <c r="GG11" s="332"/>
      <c r="GH11" s="332"/>
      <c r="GI11" s="332"/>
      <c r="GJ11" s="332"/>
      <c r="GK11" s="332"/>
      <c r="GL11" s="332"/>
      <c r="GM11" s="332"/>
      <c r="GN11" s="332"/>
      <c r="GO11" s="332"/>
      <c r="GP11" s="332"/>
      <c r="GQ11" s="332"/>
      <c r="GR11" s="332"/>
      <c r="GS11" s="332"/>
      <c r="GT11" s="332"/>
      <c r="GU11" s="332"/>
      <c r="GV11" s="332"/>
      <c r="GW11" s="332"/>
      <c r="GX11" s="332"/>
      <c r="GY11" s="332"/>
      <c r="GZ11" s="332"/>
      <c r="HA11" s="332"/>
      <c r="HB11" s="332"/>
      <c r="HC11" s="332"/>
      <c r="HD11" s="332"/>
      <c r="HE11" s="332"/>
      <c r="HF11" s="332"/>
      <c r="HG11" s="332"/>
      <c r="HH11" s="332"/>
      <c r="HI11" s="332"/>
      <c r="HJ11" s="332"/>
      <c r="HK11" s="332"/>
      <c r="HL11" s="332"/>
      <c r="HM11" s="332"/>
      <c r="HN11" s="332"/>
      <c r="HO11" s="332"/>
      <c r="HP11" s="332"/>
      <c r="HQ11" s="332"/>
      <c r="HR11" s="332"/>
      <c r="HS11" s="332"/>
      <c r="HT11" s="332"/>
      <c r="HU11" s="332"/>
      <c r="HV11" s="332"/>
      <c r="HW11" s="332"/>
      <c r="HX11" s="332"/>
      <c r="HY11" s="332"/>
      <c r="HZ11" s="332"/>
      <c r="IA11" s="332"/>
      <c r="IB11" s="332"/>
      <c r="IC11" s="332"/>
      <c r="ID11" s="332"/>
      <c r="IE11" s="332"/>
      <c r="IF11" s="332"/>
      <c r="IG11" s="332"/>
      <c r="IH11" s="332"/>
      <c r="II11" s="332"/>
    </row>
    <row r="12" spans="1:243" ht="24.75" customHeight="1" x14ac:dyDescent="0.2">
      <c r="A12" s="694" t="s">
        <v>476</v>
      </c>
      <c r="B12" s="694"/>
      <c r="C12" s="694"/>
      <c r="D12" s="694"/>
      <c r="E12" s="694"/>
      <c r="F12" s="694"/>
      <c r="G12" s="694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/>
      <c r="BA12" s="332"/>
      <c r="BB12" s="332"/>
      <c r="BC12" s="332"/>
      <c r="BD12" s="332"/>
      <c r="BE12" s="332"/>
      <c r="BF12" s="332"/>
      <c r="BG12" s="332"/>
      <c r="BH12" s="332"/>
      <c r="BI12" s="332"/>
      <c r="BJ12" s="332"/>
      <c r="BK12" s="332"/>
      <c r="BL12" s="332"/>
      <c r="BM12" s="332"/>
      <c r="BN12" s="332"/>
      <c r="BO12" s="332"/>
      <c r="BP12" s="332"/>
      <c r="BQ12" s="332"/>
      <c r="BR12" s="332"/>
      <c r="BS12" s="332"/>
      <c r="BT12" s="332"/>
      <c r="BU12" s="332"/>
      <c r="BV12" s="332"/>
      <c r="BW12" s="332"/>
      <c r="BX12" s="332"/>
      <c r="BY12" s="332"/>
      <c r="BZ12" s="332"/>
      <c r="CA12" s="332"/>
      <c r="CB12" s="332"/>
      <c r="CC12" s="332"/>
      <c r="CD12" s="332"/>
      <c r="CE12" s="332"/>
      <c r="CF12" s="332"/>
      <c r="CG12" s="332"/>
      <c r="CH12" s="332"/>
      <c r="CI12" s="332"/>
      <c r="CJ12" s="332"/>
      <c r="CK12" s="332"/>
      <c r="CL12" s="332"/>
      <c r="CM12" s="332"/>
      <c r="CN12" s="332"/>
      <c r="CO12" s="332"/>
      <c r="CP12" s="332"/>
      <c r="CQ12" s="332"/>
      <c r="CR12" s="332"/>
      <c r="CS12" s="332"/>
      <c r="CT12" s="332"/>
      <c r="CU12" s="332"/>
      <c r="CV12" s="332"/>
      <c r="CW12" s="332"/>
      <c r="CX12" s="332"/>
      <c r="CY12" s="332"/>
      <c r="CZ12" s="332"/>
      <c r="DA12" s="332"/>
      <c r="DB12" s="332"/>
      <c r="DC12" s="332"/>
      <c r="DD12" s="332"/>
      <c r="DE12" s="332"/>
      <c r="DF12" s="332"/>
      <c r="DG12" s="332"/>
      <c r="DH12" s="332"/>
      <c r="DI12" s="332"/>
      <c r="DJ12" s="332"/>
      <c r="DK12" s="332"/>
      <c r="DL12" s="332"/>
      <c r="DM12" s="332"/>
      <c r="DN12" s="332"/>
      <c r="DO12" s="332"/>
      <c r="DP12" s="332"/>
      <c r="DQ12" s="332"/>
      <c r="DR12" s="332"/>
      <c r="DS12" s="332"/>
      <c r="DT12" s="332"/>
      <c r="DU12" s="332"/>
      <c r="DV12" s="332"/>
      <c r="DW12" s="332"/>
      <c r="DX12" s="332"/>
      <c r="DY12" s="332"/>
      <c r="DZ12" s="332"/>
      <c r="EA12" s="332"/>
      <c r="EB12" s="332"/>
      <c r="EC12" s="332"/>
      <c r="ED12" s="332"/>
      <c r="EE12" s="332"/>
      <c r="EF12" s="332"/>
      <c r="EG12" s="332"/>
      <c r="EH12" s="332"/>
      <c r="EI12" s="332"/>
      <c r="EJ12" s="332"/>
      <c r="EK12" s="332"/>
      <c r="EL12" s="332"/>
      <c r="EM12" s="332"/>
      <c r="EN12" s="332"/>
      <c r="EO12" s="332"/>
      <c r="EP12" s="332"/>
      <c r="EQ12" s="332"/>
      <c r="ER12" s="332"/>
      <c r="ES12" s="332"/>
      <c r="ET12" s="332"/>
      <c r="EU12" s="332"/>
      <c r="EV12" s="332"/>
      <c r="EW12" s="332"/>
      <c r="EX12" s="332"/>
      <c r="EY12" s="332"/>
      <c r="EZ12" s="332"/>
      <c r="FA12" s="332"/>
      <c r="FB12" s="332"/>
      <c r="FC12" s="332"/>
      <c r="FD12" s="332"/>
      <c r="FE12" s="332"/>
      <c r="FF12" s="332"/>
      <c r="FG12" s="332"/>
      <c r="FH12" s="332"/>
      <c r="FI12" s="332"/>
      <c r="FJ12" s="332"/>
      <c r="FK12" s="332"/>
      <c r="FL12" s="332"/>
      <c r="FM12" s="332"/>
      <c r="FN12" s="332"/>
      <c r="FO12" s="332"/>
      <c r="FP12" s="332"/>
      <c r="FQ12" s="332"/>
      <c r="FR12" s="332"/>
      <c r="FS12" s="332"/>
      <c r="FT12" s="332"/>
      <c r="FU12" s="332"/>
      <c r="FV12" s="332"/>
      <c r="FW12" s="332"/>
      <c r="FX12" s="332"/>
      <c r="FY12" s="332"/>
      <c r="FZ12" s="332"/>
      <c r="GA12" s="332"/>
      <c r="GB12" s="332"/>
      <c r="GC12" s="332"/>
      <c r="GD12" s="332"/>
      <c r="GE12" s="332"/>
      <c r="GF12" s="332"/>
      <c r="GG12" s="332"/>
      <c r="GH12" s="332"/>
      <c r="GI12" s="332"/>
      <c r="GJ12" s="332"/>
      <c r="GK12" s="332"/>
      <c r="GL12" s="332"/>
      <c r="GM12" s="332"/>
      <c r="GN12" s="332"/>
      <c r="GO12" s="332"/>
      <c r="GP12" s="332"/>
      <c r="GQ12" s="332"/>
      <c r="GR12" s="332"/>
      <c r="GS12" s="332"/>
      <c r="GT12" s="332"/>
      <c r="GU12" s="332"/>
      <c r="GV12" s="332"/>
      <c r="GW12" s="332"/>
      <c r="GX12" s="332"/>
      <c r="GY12" s="332"/>
      <c r="GZ12" s="332"/>
      <c r="HA12" s="332"/>
      <c r="HB12" s="332"/>
      <c r="HC12" s="332"/>
      <c r="HD12" s="332"/>
      <c r="HE12" s="332"/>
      <c r="HF12" s="332"/>
      <c r="HG12" s="332"/>
      <c r="HH12" s="332"/>
      <c r="HI12" s="332"/>
      <c r="HJ12" s="332"/>
      <c r="HK12" s="332"/>
      <c r="HL12" s="332"/>
      <c r="HM12" s="332"/>
      <c r="HN12" s="332"/>
      <c r="HO12" s="332"/>
      <c r="HP12" s="332"/>
      <c r="HQ12" s="332"/>
      <c r="HR12" s="332"/>
      <c r="HS12" s="332"/>
      <c r="HT12" s="332"/>
      <c r="HU12" s="332"/>
      <c r="HV12" s="332"/>
      <c r="HW12" s="332"/>
      <c r="HX12" s="332"/>
      <c r="HY12" s="332"/>
      <c r="HZ12" s="332"/>
      <c r="IA12" s="332"/>
      <c r="IB12" s="332"/>
      <c r="IC12" s="332"/>
      <c r="ID12" s="332"/>
      <c r="IE12" s="332"/>
      <c r="IF12" s="332"/>
      <c r="IG12" s="332"/>
      <c r="IH12" s="332"/>
      <c r="II12" s="332"/>
    </row>
    <row r="13" spans="1:243" ht="26.25" customHeight="1" x14ac:dyDescent="0.2">
      <c r="A13" s="347"/>
      <c r="B13" s="347"/>
      <c r="C13" s="347"/>
      <c r="D13" s="32"/>
      <c r="E13" s="32"/>
      <c r="F13" s="32"/>
      <c r="G13" s="348"/>
      <c r="H13" s="332"/>
      <c r="I13" s="332"/>
      <c r="J13" s="332"/>
      <c r="K13" s="332"/>
      <c r="L13" s="332"/>
      <c r="M13" s="332"/>
      <c r="N13" s="332"/>
      <c r="O13" s="332"/>
      <c r="P13" s="332"/>
      <c r="Q13" s="332"/>
      <c r="R13" s="332"/>
      <c r="S13" s="332"/>
      <c r="T13" s="332"/>
      <c r="U13" s="332"/>
      <c r="V13" s="332"/>
      <c r="W13" s="332"/>
      <c r="X13" s="332"/>
      <c r="Y13" s="332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AY13" s="332"/>
      <c r="AZ13" s="332"/>
      <c r="BA13" s="332"/>
      <c r="BB13" s="332"/>
      <c r="BC13" s="332"/>
      <c r="BD13" s="332"/>
      <c r="BE13" s="332"/>
      <c r="BF13" s="332"/>
      <c r="BG13" s="332"/>
      <c r="BH13" s="332"/>
      <c r="BI13" s="332"/>
      <c r="BJ13" s="332"/>
      <c r="BK13" s="332"/>
      <c r="BL13" s="332"/>
      <c r="BM13" s="332"/>
      <c r="BN13" s="332"/>
      <c r="BO13" s="332"/>
      <c r="BP13" s="332"/>
      <c r="BQ13" s="332"/>
      <c r="BR13" s="332"/>
      <c r="BS13" s="332"/>
      <c r="BT13" s="332"/>
      <c r="BU13" s="332"/>
      <c r="BV13" s="332"/>
      <c r="BW13" s="332"/>
      <c r="BX13" s="332"/>
      <c r="BY13" s="332"/>
      <c r="BZ13" s="332"/>
      <c r="CA13" s="332"/>
      <c r="CB13" s="332"/>
      <c r="CC13" s="332"/>
      <c r="CD13" s="332"/>
      <c r="CE13" s="332"/>
      <c r="CF13" s="332"/>
      <c r="CG13" s="332"/>
      <c r="CH13" s="332"/>
      <c r="CI13" s="332"/>
      <c r="CJ13" s="332"/>
      <c r="CK13" s="332"/>
      <c r="CL13" s="332"/>
      <c r="CM13" s="332"/>
      <c r="CN13" s="332"/>
      <c r="CO13" s="332"/>
      <c r="CP13" s="332"/>
      <c r="CQ13" s="332"/>
      <c r="CR13" s="332"/>
      <c r="CS13" s="332"/>
      <c r="CT13" s="332"/>
      <c r="CU13" s="332"/>
      <c r="CV13" s="332"/>
      <c r="CW13" s="332"/>
      <c r="CX13" s="332"/>
      <c r="CY13" s="332"/>
      <c r="CZ13" s="332"/>
      <c r="DA13" s="332"/>
      <c r="DB13" s="332"/>
      <c r="DC13" s="332"/>
      <c r="DD13" s="332"/>
      <c r="DE13" s="332"/>
      <c r="DF13" s="332"/>
      <c r="DG13" s="332"/>
      <c r="DH13" s="332"/>
      <c r="DI13" s="332"/>
      <c r="DJ13" s="332"/>
      <c r="DK13" s="332"/>
      <c r="DL13" s="332"/>
      <c r="DM13" s="332"/>
      <c r="DN13" s="332"/>
      <c r="DO13" s="332"/>
      <c r="DP13" s="332"/>
      <c r="DQ13" s="332"/>
      <c r="DR13" s="332"/>
      <c r="DS13" s="332"/>
      <c r="DT13" s="332"/>
      <c r="DU13" s="332"/>
      <c r="DV13" s="332"/>
      <c r="DW13" s="332"/>
      <c r="DX13" s="332"/>
      <c r="DY13" s="332"/>
      <c r="DZ13" s="332"/>
      <c r="EA13" s="332"/>
      <c r="EB13" s="332"/>
      <c r="EC13" s="332"/>
      <c r="ED13" s="332"/>
      <c r="EE13" s="332"/>
      <c r="EF13" s="332"/>
      <c r="EG13" s="332"/>
      <c r="EH13" s="332"/>
      <c r="EI13" s="332"/>
      <c r="EJ13" s="332"/>
      <c r="EK13" s="332"/>
      <c r="EL13" s="332"/>
      <c r="EM13" s="332"/>
      <c r="EN13" s="332"/>
      <c r="EO13" s="332"/>
      <c r="EP13" s="332"/>
      <c r="EQ13" s="332"/>
      <c r="ER13" s="332"/>
      <c r="ES13" s="332"/>
      <c r="ET13" s="332"/>
      <c r="EU13" s="332"/>
      <c r="EV13" s="332"/>
      <c r="EW13" s="332"/>
      <c r="EX13" s="332"/>
      <c r="EY13" s="332"/>
      <c r="EZ13" s="332"/>
      <c r="FA13" s="332"/>
      <c r="FB13" s="332"/>
      <c r="FC13" s="332"/>
      <c r="FD13" s="332"/>
      <c r="FE13" s="332"/>
      <c r="FF13" s="332"/>
      <c r="FG13" s="332"/>
      <c r="FH13" s="332"/>
      <c r="FI13" s="332"/>
      <c r="FJ13" s="332"/>
      <c r="FK13" s="332"/>
      <c r="FL13" s="332"/>
      <c r="FM13" s="332"/>
      <c r="FN13" s="332"/>
      <c r="FO13" s="332"/>
      <c r="FP13" s="332"/>
      <c r="FQ13" s="332"/>
      <c r="FR13" s="332"/>
      <c r="FS13" s="332"/>
      <c r="FT13" s="332"/>
      <c r="FU13" s="332"/>
      <c r="FV13" s="332"/>
      <c r="FW13" s="332"/>
      <c r="FX13" s="332"/>
      <c r="FY13" s="332"/>
      <c r="FZ13" s="332"/>
      <c r="GA13" s="332"/>
      <c r="GB13" s="332"/>
      <c r="GC13" s="332"/>
      <c r="GD13" s="332"/>
      <c r="GE13" s="332"/>
      <c r="GF13" s="332"/>
      <c r="GG13" s="332"/>
      <c r="GH13" s="332"/>
      <c r="GI13" s="332"/>
      <c r="GJ13" s="332"/>
      <c r="GK13" s="332"/>
      <c r="GL13" s="332"/>
      <c r="GM13" s="332"/>
      <c r="GN13" s="332"/>
      <c r="GO13" s="332"/>
      <c r="GP13" s="332"/>
      <c r="GQ13" s="332"/>
      <c r="GR13" s="332"/>
      <c r="GS13" s="332"/>
      <c r="GT13" s="332"/>
      <c r="GU13" s="332"/>
      <c r="GV13" s="332"/>
      <c r="GW13" s="332"/>
      <c r="GX13" s="332"/>
      <c r="GY13" s="332"/>
      <c r="GZ13" s="332"/>
      <c r="HA13" s="332"/>
      <c r="HB13" s="332"/>
      <c r="HC13" s="332"/>
      <c r="HD13" s="332"/>
      <c r="HE13" s="332"/>
      <c r="HF13" s="332"/>
      <c r="HG13" s="332"/>
      <c r="HH13" s="332"/>
      <c r="HI13" s="332"/>
      <c r="HJ13" s="332"/>
      <c r="HK13" s="332"/>
      <c r="HL13" s="332"/>
      <c r="HM13" s="332"/>
      <c r="HN13" s="332"/>
      <c r="HO13" s="332"/>
      <c r="HP13" s="332"/>
      <c r="HQ13" s="332"/>
      <c r="HR13" s="332"/>
      <c r="HS13" s="332"/>
      <c r="HT13" s="332"/>
      <c r="HU13" s="332"/>
      <c r="HV13" s="332"/>
      <c r="HW13" s="332"/>
      <c r="HX13" s="332"/>
      <c r="HY13" s="332"/>
      <c r="HZ13" s="332"/>
      <c r="IA13" s="332"/>
      <c r="IB13" s="332"/>
      <c r="IC13" s="332"/>
      <c r="ID13" s="332"/>
      <c r="IE13" s="332"/>
      <c r="IF13" s="332"/>
      <c r="IG13" s="332"/>
      <c r="IH13" s="332"/>
      <c r="II13" s="332"/>
    </row>
    <row r="14" spans="1:243" ht="38.25" customHeight="1" thickBot="1" x14ac:dyDescent="0.25">
      <c r="A14" s="362" t="s">
        <v>393</v>
      </c>
      <c r="B14" s="363" t="s">
        <v>46</v>
      </c>
      <c r="C14" s="362" t="s">
        <v>2</v>
      </c>
      <c r="D14" s="364" t="s">
        <v>401</v>
      </c>
      <c r="E14" s="364" t="s">
        <v>392</v>
      </c>
      <c r="F14" s="364" t="s">
        <v>402</v>
      </c>
      <c r="G14" s="362" t="s">
        <v>3</v>
      </c>
      <c r="H14" s="58"/>
      <c r="I14" s="58"/>
      <c r="J14" s="58"/>
      <c r="K14" s="58"/>
    </row>
    <row r="15" spans="1:243" ht="38.25" customHeight="1" x14ac:dyDescent="0.25">
      <c r="A15" s="112"/>
      <c r="B15" s="110"/>
      <c r="C15" s="112"/>
      <c r="D15" s="716" t="s">
        <v>451</v>
      </c>
      <c r="E15" s="717"/>
      <c r="F15" s="350">
        <v>1570946.2</v>
      </c>
      <c r="G15" s="351" t="s">
        <v>470</v>
      </c>
      <c r="H15" s="58"/>
      <c r="I15" s="58"/>
      <c r="J15" s="58"/>
      <c r="K15" s="58"/>
    </row>
    <row r="16" spans="1:243" ht="36.75" customHeight="1" x14ac:dyDescent="0.2">
      <c r="A16" s="156">
        <v>45474</v>
      </c>
      <c r="B16" s="343" t="s">
        <v>1067</v>
      </c>
      <c r="C16" s="155" t="s">
        <v>540</v>
      </c>
      <c r="D16" s="361">
        <v>1915</v>
      </c>
      <c r="E16" s="72">
        <v>0</v>
      </c>
      <c r="F16" s="192">
        <f>F15+D16-E16</f>
        <v>1572861.2</v>
      </c>
      <c r="G16" s="156" t="s">
        <v>1068</v>
      </c>
    </row>
    <row r="17" spans="1:7" ht="27.75" customHeight="1" x14ac:dyDescent="0.2">
      <c r="A17" s="156">
        <v>45474</v>
      </c>
      <c r="B17" s="343" t="s">
        <v>1069</v>
      </c>
      <c r="C17" s="155" t="s">
        <v>540</v>
      </c>
      <c r="D17" s="361">
        <v>745</v>
      </c>
      <c r="E17" s="72">
        <v>0</v>
      </c>
      <c r="F17" s="192">
        <f t="shared" ref="F17:F80" si="0">F16+D17-E17</f>
        <v>1573606.2</v>
      </c>
      <c r="G17" s="156" t="s">
        <v>1070</v>
      </c>
    </row>
    <row r="18" spans="1:7" ht="27.75" customHeight="1" x14ac:dyDescent="0.2">
      <c r="A18" s="156">
        <v>45474</v>
      </c>
      <c r="B18" s="343" t="s">
        <v>1071</v>
      </c>
      <c r="C18" s="155" t="s">
        <v>540</v>
      </c>
      <c r="D18" s="361">
        <v>2455</v>
      </c>
      <c r="E18" s="72">
        <v>0</v>
      </c>
      <c r="F18" s="192">
        <f t="shared" si="0"/>
        <v>1576061.2</v>
      </c>
      <c r="G18" s="156" t="s">
        <v>1072</v>
      </c>
    </row>
    <row r="19" spans="1:7" ht="27.75" customHeight="1" x14ac:dyDescent="0.2">
      <c r="A19" s="156">
        <v>45474</v>
      </c>
      <c r="B19" s="343" t="s">
        <v>1073</v>
      </c>
      <c r="C19" s="155" t="s">
        <v>540</v>
      </c>
      <c r="D19" s="72">
        <v>1820</v>
      </c>
      <c r="E19" s="72">
        <v>0</v>
      </c>
      <c r="F19" s="192">
        <f t="shared" si="0"/>
        <v>1577881.2</v>
      </c>
      <c r="G19" s="156" t="s">
        <v>1074</v>
      </c>
    </row>
    <row r="20" spans="1:7" ht="35.25" customHeight="1" x14ac:dyDescent="0.2">
      <c r="A20" s="156">
        <v>45474</v>
      </c>
      <c r="B20" s="343" t="s">
        <v>1075</v>
      </c>
      <c r="C20" s="155" t="s">
        <v>1076</v>
      </c>
      <c r="D20" s="72">
        <v>33345</v>
      </c>
      <c r="E20" s="72">
        <v>0</v>
      </c>
      <c r="F20" s="192">
        <f t="shared" si="0"/>
        <v>1611226.2</v>
      </c>
      <c r="G20" s="156" t="s">
        <v>1077</v>
      </c>
    </row>
    <row r="21" spans="1:7" ht="34.5" customHeight="1" x14ac:dyDescent="0.2">
      <c r="A21" s="156">
        <v>45475</v>
      </c>
      <c r="B21" s="343" t="s">
        <v>1078</v>
      </c>
      <c r="C21" s="155" t="s">
        <v>1079</v>
      </c>
      <c r="D21" s="72">
        <v>6760</v>
      </c>
      <c r="E21" s="72">
        <v>0</v>
      </c>
      <c r="F21" s="192">
        <f t="shared" si="0"/>
        <v>1617986.2</v>
      </c>
      <c r="G21" s="156" t="s">
        <v>1080</v>
      </c>
    </row>
    <row r="22" spans="1:7" ht="66.75" customHeight="1" x14ac:dyDescent="0.2">
      <c r="A22" s="156">
        <v>45476</v>
      </c>
      <c r="B22" s="343">
        <v>15983</v>
      </c>
      <c r="C22" s="155" t="s">
        <v>480</v>
      </c>
      <c r="D22" s="72">
        <v>0</v>
      </c>
      <c r="E22" s="72">
        <v>12206.7</v>
      </c>
      <c r="F22" s="192">
        <f t="shared" si="0"/>
        <v>1605779.5</v>
      </c>
      <c r="G22" s="156" t="s">
        <v>666</v>
      </c>
    </row>
    <row r="23" spans="1:7" ht="66.75" customHeight="1" x14ac:dyDescent="0.2">
      <c r="A23" s="156">
        <v>45476</v>
      </c>
      <c r="B23" s="343">
        <v>15984</v>
      </c>
      <c r="C23" s="155" t="s">
        <v>481</v>
      </c>
      <c r="D23" s="72">
        <v>0</v>
      </c>
      <c r="E23" s="72">
        <v>10324.9</v>
      </c>
      <c r="F23" s="192">
        <f t="shared" si="0"/>
        <v>1595454.6</v>
      </c>
      <c r="G23" s="156" t="s">
        <v>666</v>
      </c>
    </row>
    <row r="24" spans="1:7" ht="66.75" customHeight="1" x14ac:dyDescent="0.2">
      <c r="A24" s="156">
        <v>45476</v>
      </c>
      <c r="B24" s="343">
        <v>15985</v>
      </c>
      <c r="C24" s="155" t="s">
        <v>482</v>
      </c>
      <c r="D24" s="72">
        <v>0</v>
      </c>
      <c r="E24" s="72">
        <v>9384</v>
      </c>
      <c r="F24" s="192">
        <f t="shared" si="0"/>
        <v>1586070.6</v>
      </c>
      <c r="G24" s="156" t="s">
        <v>666</v>
      </c>
    </row>
    <row r="25" spans="1:7" ht="66.75" customHeight="1" x14ac:dyDescent="0.2">
      <c r="A25" s="156">
        <v>45476</v>
      </c>
      <c r="B25" s="343">
        <v>15986</v>
      </c>
      <c r="C25" s="155" t="s">
        <v>667</v>
      </c>
      <c r="D25" s="72">
        <v>0</v>
      </c>
      <c r="E25" s="72">
        <v>13429.87</v>
      </c>
      <c r="F25" s="192">
        <f t="shared" si="0"/>
        <v>1572640.73</v>
      </c>
      <c r="G25" s="156" t="s">
        <v>666</v>
      </c>
    </row>
    <row r="26" spans="1:7" ht="66.75" customHeight="1" x14ac:dyDescent="0.2">
      <c r="A26" s="156">
        <v>45476</v>
      </c>
      <c r="B26" s="343">
        <v>15987</v>
      </c>
      <c r="C26" s="155" t="s">
        <v>483</v>
      </c>
      <c r="D26" s="72">
        <v>0</v>
      </c>
      <c r="E26" s="72">
        <v>13429.87</v>
      </c>
      <c r="F26" s="192">
        <f t="shared" si="0"/>
        <v>1559210.8599999999</v>
      </c>
      <c r="G26" s="156" t="s">
        <v>666</v>
      </c>
    </row>
    <row r="27" spans="1:7" ht="55.5" customHeight="1" x14ac:dyDescent="0.2">
      <c r="A27" s="156">
        <v>45476</v>
      </c>
      <c r="B27" s="343">
        <v>15988</v>
      </c>
      <c r="C27" s="155" t="s">
        <v>484</v>
      </c>
      <c r="D27" s="72">
        <v>0</v>
      </c>
      <c r="E27" s="72">
        <v>5500</v>
      </c>
      <c r="F27" s="192">
        <f t="shared" si="0"/>
        <v>1553710.8599999999</v>
      </c>
      <c r="G27" s="156" t="s">
        <v>668</v>
      </c>
    </row>
    <row r="28" spans="1:7" ht="55.5" customHeight="1" x14ac:dyDescent="0.2">
      <c r="A28" s="156">
        <v>45476</v>
      </c>
      <c r="B28" s="343">
        <v>15989</v>
      </c>
      <c r="C28" s="155" t="s">
        <v>485</v>
      </c>
      <c r="D28" s="72">
        <v>0</v>
      </c>
      <c r="E28" s="72">
        <v>7000</v>
      </c>
      <c r="F28" s="192">
        <f t="shared" si="0"/>
        <v>1546710.8599999999</v>
      </c>
      <c r="G28" s="156" t="s">
        <v>668</v>
      </c>
    </row>
    <row r="29" spans="1:7" ht="55.5" customHeight="1" x14ac:dyDescent="0.2">
      <c r="A29" s="156">
        <v>45476</v>
      </c>
      <c r="B29" s="343">
        <v>15990</v>
      </c>
      <c r="C29" s="155" t="s">
        <v>486</v>
      </c>
      <c r="D29" s="72">
        <v>0</v>
      </c>
      <c r="E29" s="72">
        <v>7000</v>
      </c>
      <c r="F29" s="192">
        <f t="shared" si="0"/>
        <v>1539710.8599999999</v>
      </c>
      <c r="G29" s="156" t="s">
        <v>668</v>
      </c>
    </row>
    <row r="30" spans="1:7" ht="55.5" customHeight="1" x14ac:dyDescent="0.2">
      <c r="A30" s="156">
        <v>45476</v>
      </c>
      <c r="B30" s="343">
        <v>15991</v>
      </c>
      <c r="C30" s="155" t="s">
        <v>487</v>
      </c>
      <c r="D30" s="72">
        <v>0</v>
      </c>
      <c r="E30" s="72">
        <v>7000</v>
      </c>
      <c r="F30" s="192">
        <f t="shared" si="0"/>
        <v>1532710.8599999999</v>
      </c>
      <c r="G30" s="156" t="s">
        <v>668</v>
      </c>
    </row>
    <row r="31" spans="1:7" ht="55.5" customHeight="1" x14ac:dyDescent="0.2">
      <c r="A31" s="156">
        <v>45476</v>
      </c>
      <c r="B31" s="343">
        <v>15992</v>
      </c>
      <c r="C31" s="155" t="s">
        <v>488</v>
      </c>
      <c r="D31" s="72">
        <v>0</v>
      </c>
      <c r="E31" s="72">
        <v>42602.75</v>
      </c>
      <c r="F31" s="192">
        <f t="shared" si="0"/>
        <v>1490108.1099999999</v>
      </c>
      <c r="G31" s="156" t="s">
        <v>668</v>
      </c>
    </row>
    <row r="32" spans="1:7" ht="55.5" customHeight="1" x14ac:dyDescent="0.2">
      <c r="A32" s="156">
        <v>45476</v>
      </c>
      <c r="B32" s="343">
        <v>15993</v>
      </c>
      <c r="C32" s="155" t="s">
        <v>489</v>
      </c>
      <c r="D32" s="72">
        <v>0</v>
      </c>
      <c r="E32" s="72">
        <v>6000</v>
      </c>
      <c r="F32" s="192">
        <f t="shared" si="0"/>
        <v>1484108.1099999999</v>
      </c>
      <c r="G32" s="156" t="s">
        <v>668</v>
      </c>
    </row>
    <row r="33" spans="1:7" ht="55.5" customHeight="1" x14ac:dyDescent="0.2">
      <c r="A33" s="156">
        <v>45476</v>
      </c>
      <c r="B33" s="343">
        <v>15994</v>
      </c>
      <c r="C33" s="155" t="s">
        <v>490</v>
      </c>
      <c r="D33" s="72">
        <v>0</v>
      </c>
      <c r="E33" s="72">
        <v>6000</v>
      </c>
      <c r="F33" s="192">
        <f t="shared" si="0"/>
        <v>1478108.1099999999</v>
      </c>
      <c r="G33" s="156" t="s">
        <v>668</v>
      </c>
    </row>
    <row r="34" spans="1:7" ht="55.5" customHeight="1" x14ac:dyDescent="0.2">
      <c r="A34" s="156">
        <v>45476</v>
      </c>
      <c r="B34" s="343">
        <v>15995</v>
      </c>
      <c r="C34" s="155" t="s">
        <v>491</v>
      </c>
      <c r="D34" s="72">
        <v>0</v>
      </c>
      <c r="E34" s="72">
        <v>5000</v>
      </c>
      <c r="F34" s="192">
        <f t="shared" si="0"/>
        <v>1473108.1099999999</v>
      </c>
      <c r="G34" s="156" t="s">
        <v>668</v>
      </c>
    </row>
    <row r="35" spans="1:7" ht="55.5" customHeight="1" x14ac:dyDescent="0.2">
      <c r="A35" s="156">
        <v>45476</v>
      </c>
      <c r="B35" s="343">
        <v>15996</v>
      </c>
      <c r="C35" s="155" t="s">
        <v>492</v>
      </c>
      <c r="D35" s="72">
        <v>0</v>
      </c>
      <c r="E35" s="72">
        <v>12000</v>
      </c>
      <c r="F35" s="192">
        <f t="shared" si="0"/>
        <v>1461108.1099999999</v>
      </c>
      <c r="G35" s="156" t="s">
        <v>668</v>
      </c>
    </row>
    <row r="36" spans="1:7" ht="55.5" customHeight="1" x14ac:dyDescent="0.2">
      <c r="A36" s="156">
        <v>45476</v>
      </c>
      <c r="B36" s="343">
        <v>15997</v>
      </c>
      <c r="C36" s="155" t="s">
        <v>493</v>
      </c>
      <c r="D36" s="72">
        <v>0</v>
      </c>
      <c r="E36" s="72">
        <v>5000</v>
      </c>
      <c r="F36" s="192">
        <f t="shared" si="0"/>
        <v>1456108.1099999999</v>
      </c>
      <c r="G36" s="156" t="s">
        <v>668</v>
      </c>
    </row>
    <row r="37" spans="1:7" ht="55.5" customHeight="1" x14ac:dyDescent="0.2">
      <c r="A37" s="156">
        <v>45476</v>
      </c>
      <c r="B37" s="343">
        <v>15998</v>
      </c>
      <c r="C37" s="155" t="s">
        <v>494</v>
      </c>
      <c r="D37" s="72">
        <v>0</v>
      </c>
      <c r="E37" s="72">
        <v>7000</v>
      </c>
      <c r="F37" s="192">
        <f t="shared" si="0"/>
        <v>1449108.1099999999</v>
      </c>
      <c r="G37" s="156" t="s">
        <v>668</v>
      </c>
    </row>
    <row r="38" spans="1:7" ht="55.5" customHeight="1" x14ac:dyDescent="0.2">
      <c r="A38" s="156">
        <v>45476</v>
      </c>
      <c r="B38" s="343">
        <v>15999</v>
      </c>
      <c r="C38" s="155" t="s">
        <v>495</v>
      </c>
      <c r="D38" s="72">
        <v>0</v>
      </c>
      <c r="E38" s="72">
        <v>7000</v>
      </c>
      <c r="F38" s="192">
        <f t="shared" si="0"/>
        <v>1442108.1099999999</v>
      </c>
      <c r="G38" s="156" t="s">
        <v>668</v>
      </c>
    </row>
    <row r="39" spans="1:7" ht="55.5" customHeight="1" x14ac:dyDescent="0.2">
      <c r="A39" s="156">
        <v>45476</v>
      </c>
      <c r="B39" s="343">
        <v>16000</v>
      </c>
      <c r="C39" s="155" t="s">
        <v>496</v>
      </c>
      <c r="D39" s="72">
        <v>0</v>
      </c>
      <c r="E39" s="72">
        <v>10000</v>
      </c>
      <c r="F39" s="192">
        <f t="shared" si="0"/>
        <v>1432108.1099999999</v>
      </c>
      <c r="G39" s="156" t="s">
        <v>668</v>
      </c>
    </row>
    <row r="40" spans="1:7" ht="55.5" customHeight="1" x14ac:dyDescent="0.2">
      <c r="A40" s="156">
        <v>45476</v>
      </c>
      <c r="B40" s="343">
        <v>16001</v>
      </c>
      <c r="C40" s="155" t="s">
        <v>497</v>
      </c>
      <c r="D40" s="72">
        <v>0</v>
      </c>
      <c r="E40" s="72">
        <v>7000</v>
      </c>
      <c r="F40" s="192">
        <f t="shared" si="0"/>
        <v>1425108.1099999999</v>
      </c>
      <c r="G40" s="156" t="s">
        <v>668</v>
      </c>
    </row>
    <row r="41" spans="1:7" ht="55.5" customHeight="1" x14ac:dyDescent="0.2">
      <c r="A41" s="156">
        <v>45476</v>
      </c>
      <c r="B41" s="343">
        <v>16002</v>
      </c>
      <c r="C41" s="155" t="s">
        <v>498</v>
      </c>
      <c r="D41" s="72">
        <v>0</v>
      </c>
      <c r="E41" s="72">
        <v>5000</v>
      </c>
      <c r="F41" s="192">
        <f t="shared" si="0"/>
        <v>1420108.1099999999</v>
      </c>
      <c r="G41" s="156" t="s">
        <v>668</v>
      </c>
    </row>
    <row r="42" spans="1:7" ht="55.5" customHeight="1" x14ac:dyDescent="0.2">
      <c r="A42" s="156">
        <v>45476</v>
      </c>
      <c r="B42" s="343">
        <v>16003</v>
      </c>
      <c r="C42" s="155" t="s">
        <v>499</v>
      </c>
      <c r="D42" s="72">
        <v>0</v>
      </c>
      <c r="E42" s="72">
        <v>5000</v>
      </c>
      <c r="F42" s="192">
        <f t="shared" si="0"/>
        <v>1415108.1099999999</v>
      </c>
      <c r="G42" s="156" t="s">
        <v>668</v>
      </c>
    </row>
    <row r="43" spans="1:7" ht="55.5" customHeight="1" x14ac:dyDescent="0.2">
      <c r="A43" s="156">
        <v>45476</v>
      </c>
      <c r="B43" s="343">
        <v>16004</v>
      </c>
      <c r="C43" s="155" t="s">
        <v>500</v>
      </c>
      <c r="D43" s="72">
        <v>0</v>
      </c>
      <c r="E43" s="72">
        <v>7000</v>
      </c>
      <c r="F43" s="192">
        <f t="shared" si="0"/>
        <v>1408108.1099999999</v>
      </c>
      <c r="G43" s="156" t="s">
        <v>668</v>
      </c>
    </row>
    <row r="44" spans="1:7" ht="55.5" customHeight="1" x14ac:dyDescent="0.2">
      <c r="A44" s="156">
        <v>45476</v>
      </c>
      <c r="B44" s="343">
        <v>16005</v>
      </c>
      <c r="C44" s="155" t="s">
        <v>501</v>
      </c>
      <c r="D44" s="72">
        <v>0</v>
      </c>
      <c r="E44" s="72">
        <v>7000</v>
      </c>
      <c r="F44" s="192">
        <f t="shared" si="0"/>
        <v>1401108.1099999999</v>
      </c>
      <c r="G44" s="156" t="s">
        <v>669</v>
      </c>
    </row>
    <row r="45" spans="1:7" ht="55.5" customHeight="1" x14ac:dyDescent="0.2">
      <c r="A45" s="156">
        <v>45476</v>
      </c>
      <c r="B45" s="343">
        <v>16006</v>
      </c>
      <c r="C45" s="155" t="s">
        <v>502</v>
      </c>
      <c r="D45" s="72">
        <v>0</v>
      </c>
      <c r="E45" s="72">
        <v>7000</v>
      </c>
      <c r="F45" s="192">
        <f t="shared" si="0"/>
        <v>1394108.1099999999</v>
      </c>
      <c r="G45" s="156" t="s">
        <v>670</v>
      </c>
    </row>
    <row r="46" spans="1:7" ht="55.5" customHeight="1" x14ac:dyDescent="0.2">
      <c r="A46" s="156">
        <v>45476</v>
      </c>
      <c r="B46" s="343">
        <v>16007</v>
      </c>
      <c r="C46" s="155" t="s">
        <v>503</v>
      </c>
      <c r="D46" s="72">
        <v>0</v>
      </c>
      <c r="E46" s="72">
        <v>7000</v>
      </c>
      <c r="F46" s="192">
        <f t="shared" si="0"/>
        <v>1387108.1099999999</v>
      </c>
      <c r="G46" s="156" t="s">
        <v>671</v>
      </c>
    </row>
    <row r="47" spans="1:7" ht="55.5" customHeight="1" x14ac:dyDescent="0.2">
      <c r="A47" s="156">
        <v>45476</v>
      </c>
      <c r="B47" s="343">
        <v>16008</v>
      </c>
      <c r="C47" s="155" t="s">
        <v>504</v>
      </c>
      <c r="D47" s="72">
        <v>0</v>
      </c>
      <c r="E47" s="72">
        <v>5000</v>
      </c>
      <c r="F47" s="192">
        <f t="shared" si="0"/>
        <v>1382108.1099999999</v>
      </c>
      <c r="G47" s="156" t="s">
        <v>672</v>
      </c>
    </row>
    <row r="48" spans="1:7" ht="55.5" customHeight="1" x14ac:dyDescent="0.2">
      <c r="A48" s="156">
        <v>45476</v>
      </c>
      <c r="B48" s="343">
        <v>16009</v>
      </c>
      <c r="C48" s="155" t="s">
        <v>505</v>
      </c>
      <c r="D48" s="72">
        <v>0</v>
      </c>
      <c r="E48" s="72">
        <v>5000</v>
      </c>
      <c r="F48" s="192">
        <f t="shared" si="0"/>
        <v>1377108.1099999999</v>
      </c>
      <c r="G48" s="156" t="s">
        <v>673</v>
      </c>
    </row>
    <row r="49" spans="1:7" ht="55.5" customHeight="1" x14ac:dyDescent="0.2">
      <c r="A49" s="156">
        <v>45476</v>
      </c>
      <c r="B49" s="343">
        <v>16010</v>
      </c>
      <c r="C49" s="155" t="s">
        <v>506</v>
      </c>
      <c r="D49" s="72">
        <v>0</v>
      </c>
      <c r="E49" s="72">
        <v>5000</v>
      </c>
      <c r="F49" s="192">
        <f t="shared" si="0"/>
        <v>1372108.1099999999</v>
      </c>
      <c r="G49" s="156" t="s">
        <v>674</v>
      </c>
    </row>
    <row r="50" spans="1:7" ht="55.5" customHeight="1" x14ac:dyDescent="0.2">
      <c r="A50" s="156">
        <v>45476</v>
      </c>
      <c r="B50" s="343">
        <v>16011</v>
      </c>
      <c r="C50" s="155" t="s">
        <v>507</v>
      </c>
      <c r="D50" s="72">
        <v>0</v>
      </c>
      <c r="E50" s="72">
        <v>7000</v>
      </c>
      <c r="F50" s="192">
        <f t="shared" si="0"/>
        <v>1365108.1099999999</v>
      </c>
      <c r="G50" s="156" t="s">
        <v>675</v>
      </c>
    </row>
    <row r="51" spans="1:7" ht="55.5" customHeight="1" x14ac:dyDescent="0.2">
      <c r="A51" s="156">
        <v>45476</v>
      </c>
      <c r="B51" s="343">
        <v>16012</v>
      </c>
      <c r="C51" s="155" t="s">
        <v>508</v>
      </c>
      <c r="D51" s="72">
        <v>0</v>
      </c>
      <c r="E51" s="72">
        <v>6000</v>
      </c>
      <c r="F51" s="192">
        <f t="shared" si="0"/>
        <v>1359108.1099999999</v>
      </c>
      <c r="G51" s="156" t="s">
        <v>676</v>
      </c>
    </row>
    <row r="52" spans="1:7" ht="55.5" customHeight="1" x14ac:dyDescent="0.2">
      <c r="A52" s="156">
        <v>45476</v>
      </c>
      <c r="B52" s="343">
        <v>16013</v>
      </c>
      <c r="C52" s="155" t="s">
        <v>509</v>
      </c>
      <c r="D52" s="72">
        <v>0</v>
      </c>
      <c r="E52" s="72">
        <v>7000</v>
      </c>
      <c r="F52" s="192">
        <f t="shared" si="0"/>
        <v>1352108.1099999999</v>
      </c>
      <c r="G52" s="156" t="s">
        <v>677</v>
      </c>
    </row>
    <row r="53" spans="1:7" ht="55.5" customHeight="1" x14ac:dyDescent="0.2">
      <c r="A53" s="156">
        <v>45476</v>
      </c>
      <c r="B53" s="343">
        <v>16014</v>
      </c>
      <c r="C53" s="155" t="s">
        <v>510</v>
      </c>
      <c r="D53" s="72">
        <v>0</v>
      </c>
      <c r="E53" s="72">
        <v>5000</v>
      </c>
      <c r="F53" s="192">
        <f t="shared" si="0"/>
        <v>1347108.1099999999</v>
      </c>
      <c r="G53" s="156" t="s">
        <v>678</v>
      </c>
    </row>
    <row r="54" spans="1:7" ht="55.5" customHeight="1" x14ac:dyDescent="0.2">
      <c r="A54" s="156">
        <v>45476</v>
      </c>
      <c r="B54" s="343">
        <v>16015</v>
      </c>
      <c r="C54" s="155" t="s">
        <v>511</v>
      </c>
      <c r="D54" s="72">
        <v>0</v>
      </c>
      <c r="E54" s="72">
        <v>7800</v>
      </c>
      <c r="F54" s="192">
        <f t="shared" si="0"/>
        <v>1339308.1099999999</v>
      </c>
      <c r="G54" s="156" t="s">
        <v>679</v>
      </c>
    </row>
    <row r="55" spans="1:7" ht="55.5" customHeight="1" x14ac:dyDescent="0.2">
      <c r="A55" s="156">
        <v>45476</v>
      </c>
      <c r="B55" s="343">
        <v>16016</v>
      </c>
      <c r="C55" s="155" t="s">
        <v>512</v>
      </c>
      <c r="D55" s="72">
        <v>0</v>
      </c>
      <c r="E55" s="72">
        <v>10000</v>
      </c>
      <c r="F55" s="192">
        <f t="shared" si="0"/>
        <v>1329308.1099999999</v>
      </c>
      <c r="G55" s="156" t="s">
        <v>680</v>
      </c>
    </row>
    <row r="56" spans="1:7" ht="55.5" customHeight="1" x14ac:dyDescent="0.2">
      <c r="A56" s="156">
        <v>45476</v>
      </c>
      <c r="B56" s="343">
        <v>16017</v>
      </c>
      <c r="C56" s="155" t="s">
        <v>513</v>
      </c>
      <c r="D56" s="72">
        <v>0</v>
      </c>
      <c r="E56" s="72">
        <v>7000</v>
      </c>
      <c r="F56" s="192">
        <f t="shared" si="0"/>
        <v>1322308.1099999999</v>
      </c>
      <c r="G56" s="156" t="s">
        <v>681</v>
      </c>
    </row>
    <row r="57" spans="1:7" ht="55.5" customHeight="1" x14ac:dyDescent="0.2">
      <c r="A57" s="156">
        <v>45476</v>
      </c>
      <c r="B57" s="343">
        <v>16018</v>
      </c>
      <c r="C57" s="155" t="s">
        <v>514</v>
      </c>
      <c r="D57" s="72">
        <v>0</v>
      </c>
      <c r="E57" s="72">
        <v>7500</v>
      </c>
      <c r="F57" s="192">
        <f t="shared" si="0"/>
        <v>1314808.1099999999</v>
      </c>
      <c r="G57" s="156" t="s">
        <v>682</v>
      </c>
    </row>
    <row r="58" spans="1:7" ht="55.5" customHeight="1" x14ac:dyDescent="0.2">
      <c r="A58" s="156">
        <v>45476</v>
      </c>
      <c r="B58" s="343">
        <v>16019</v>
      </c>
      <c r="C58" s="155" t="s">
        <v>515</v>
      </c>
      <c r="D58" s="72">
        <v>0</v>
      </c>
      <c r="E58" s="72">
        <v>10000</v>
      </c>
      <c r="F58" s="192">
        <f t="shared" si="0"/>
        <v>1304808.1099999999</v>
      </c>
      <c r="G58" s="156" t="s">
        <v>683</v>
      </c>
    </row>
    <row r="59" spans="1:7" ht="55.5" customHeight="1" x14ac:dyDescent="0.2">
      <c r="A59" s="156">
        <v>45476</v>
      </c>
      <c r="B59" s="343">
        <v>16020</v>
      </c>
      <c r="C59" s="155" t="s">
        <v>516</v>
      </c>
      <c r="D59" s="72">
        <v>0</v>
      </c>
      <c r="E59" s="72">
        <v>9384</v>
      </c>
      <c r="F59" s="192">
        <f t="shared" si="0"/>
        <v>1295424.1099999999</v>
      </c>
      <c r="G59" s="156" t="s">
        <v>684</v>
      </c>
    </row>
    <row r="60" spans="1:7" ht="55.5" customHeight="1" x14ac:dyDescent="0.2">
      <c r="A60" s="156">
        <v>45476</v>
      </c>
      <c r="B60" s="343">
        <v>16021</v>
      </c>
      <c r="C60" s="155" t="s">
        <v>517</v>
      </c>
      <c r="D60" s="72">
        <v>0</v>
      </c>
      <c r="E60" s="72">
        <v>14088.5</v>
      </c>
      <c r="F60" s="192">
        <f t="shared" si="0"/>
        <v>1281335.6099999999</v>
      </c>
      <c r="G60" s="156" t="s">
        <v>684</v>
      </c>
    </row>
    <row r="61" spans="1:7" ht="55.5" customHeight="1" x14ac:dyDescent="0.2">
      <c r="A61" s="156">
        <v>45476</v>
      </c>
      <c r="B61" s="343">
        <v>16022</v>
      </c>
      <c r="C61" s="155" t="s">
        <v>518</v>
      </c>
      <c r="D61" s="72">
        <v>0</v>
      </c>
      <c r="E61" s="72">
        <v>9384</v>
      </c>
      <c r="F61" s="192">
        <f t="shared" si="0"/>
        <v>1271951.6099999999</v>
      </c>
      <c r="G61" s="156" t="s">
        <v>684</v>
      </c>
    </row>
    <row r="62" spans="1:7" ht="55.5" customHeight="1" x14ac:dyDescent="0.2">
      <c r="A62" s="156">
        <v>45476</v>
      </c>
      <c r="B62" s="343">
        <v>16023</v>
      </c>
      <c r="C62" s="155" t="s">
        <v>519</v>
      </c>
      <c r="D62" s="72">
        <v>0</v>
      </c>
      <c r="E62" s="72">
        <v>9384</v>
      </c>
      <c r="F62" s="192">
        <f t="shared" si="0"/>
        <v>1262567.6099999999</v>
      </c>
      <c r="G62" s="156" t="s">
        <v>684</v>
      </c>
    </row>
    <row r="63" spans="1:7" ht="55.5" customHeight="1" x14ac:dyDescent="0.2">
      <c r="A63" s="156">
        <v>45476</v>
      </c>
      <c r="B63" s="343">
        <v>16024</v>
      </c>
      <c r="C63" s="155" t="s">
        <v>520</v>
      </c>
      <c r="D63" s="72">
        <v>0</v>
      </c>
      <c r="E63" s="72">
        <v>10324.9</v>
      </c>
      <c r="F63" s="192">
        <f t="shared" si="0"/>
        <v>1252242.71</v>
      </c>
      <c r="G63" s="156" t="s">
        <v>684</v>
      </c>
    </row>
    <row r="64" spans="1:7" ht="55.5" customHeight="1" x14ac:dyDescent="0.2">
      <c r="A64" s="156">
        <v>45476</v>
      </c>
      <c r="B64" s="343">
        <v>16025</v>
      </c>
      <c r="C64" s="155" t="s">
        <v>521</v>
      </c>
      <c r="D64" s="72">
        <v>0</v>
      </c>
      <c r="E64" s="72">
        <v>10324.9</v>
      </c>
      <c r="F64" s="192">
        <f t="shared" si="0"/>
        <v>1241917.81</v>
      </c>
      <c r="G64" s="156" t="s">
        <v>684</v>
      </c>
    </row>
    <row r="65" spans="1:7" ht="55.5" customHeight="1" x14ac:dyDescent="0.2">
      <c r="A65" s="156">
        <v>45476</v>
      </c>
      <c r="B65" s="343">
        <v>16026</v>
      </c>
      <c r="C65" s="155" t="s">
        <v>522</v>
      </c>
      <c r="D65" s="72">
        <v>0</v>
      </c>
      <c r="E65" s="72">
        <v>9384</v>
      </c>
      <c r="F65" s="192">
        <f t="shared" si="0"/>
        <v>1232533.81</v>
      </c>
      <c r="G65" s="156" t="s">
        <v>684</v>
      </c>
    </row>
    <row r="66" spans="1:7" ht="55.5" customHeight="1" x14ac:dyDescent="0.2">
      <c r="A66" s="156">
        <v>45476</v>
      </c>
      <c r="B66" s="343">
        <v>16027</v>
      </c>
      <c r="C66" s="155" t="s">
        <v>523</v>
      </c>
      <c r="D66" s="72">
        <v>0</v>
      </c>
      <c r="E66" s="72">
        <v>9384</v>
      </c>
      <c r="F66" s="192">
        <f t="shared" si="0"/>
        <v>1223149.81</v>
      </c>
      <c r="G66" s="156" t="s">
        <v>684</v>
      </c>
    </row>
    <row r="67" spans="1:7" ht="55.5" customHeight="1" x14ac:dyDescent="0.2">
      <c r="A67" s="156">
        <v>45476</v>
      </c>
      <c r="B67" s="343">
        <v>16028</v>
      </c>
      <c r="C67" s="155" t="s">
        <v>524</v>
      </c>
      <c r="D67" s="72">
        <v>0</v>
      </c>
      <c r="E67" s="72">
        <v>9384</v>
      </c>
      <c r="F67" s="192">
        <f t="shared" si="0"/>
        <v>1213765.81</v>
      </c>
      <c r="G67" s="156" t="s">
        <v>684</v>
      </c>
    </row>
    <row r="68" spans="1:7" ht="55.5" customHeight="1" x14ac:dyDescent="0.2">
      <c r="A68" s="156">
        <v>45476</v>
      </c>
      <c r="B68" s="343">
        <v>16029</v>
      </c>
      <c r="C68" s="155" t="s">
        <v>525</v>
      </c>
      <c r="D68" s="72">
        <v>0</v>
      </c>
      <c r="E68" s="72">
        <v>9384</v>
      </c>
      <c r="F68" s="192">
        <f t="shared" si="0"/>
        <v>1204381.81</v>
      </c>
      <c r="G68" s="156" t="s">
        <v>684</v>
      </c>
    </row>
    <row r="69" spans="1:7" ht="55.5" customHeight="1" x14ac:dyDescent="0.2">
      <c r="A69" s="156">
        <v>45476</v>
      </c>
      <c r="B69" s="343">
        <v>16030</v>
      </c>
      <c r="C69" s="155" t="s">
        <v>526</v>
      </c>
      <c r="D69" s="72">
        <v>0</v>
      </c>
      <c r="E69" s="72">
        <v>9384</v>
      </c>
      <c r="F69" s="192">
        <f t="shared" si="0"/>
        <v>1194997.81</v>
      </c>
      <c r="G69" s="156" t="s">
        <v>684</v>
      </c>
    </row>
    <row r="70" spans="1:7" ht="38.25" customHeight="1" x14ac:dyDescent="0.2">
      <c r="A70" s="156">
        <v>45476</v>
      </c>
      <c r="B70" s="343">
        <v>16031</v>
      </c>
      <c r="C70" s="155" t="s">
        <v>527</v>
      </c>
      <c r="D70" s="72">
        <v>0</v>
      </c>
      <c r="E70" s="72">
        <v>0</v>
      </c>
      <c r="F70" s="192">
        <f t="shared" si="0"/>
        <v>1194997.81</v>
      </c>
      <c r="G70" s="156" t="s">
        <v>527</v>
      </c>
    </row>
    <row r="71" spans="1:7" ht="38.25" customHeight="1" x14ac:dyDescent="0.2">
      <c r="A71" s="156">
        <v>45476</v>
      </c>
      <c r="B71" s="343">
        <v>16032</v>
      </c>
      <c r="C71" s="155" t="s">
        <v>528</v>
      </c>
      <c r="D71" s="72">
        <v>0</v>
      </c>
      <c r="E71" s="72">
        <v>9384</v>
      </c>
      <c r="F71" s="192">
        <f t="shared" si="0"/>
        <v>1185613.81</v>
      </c>
      <c r="G71" s="155" t="s">
        <v>528</v>
      </c>
    </row>
    <row r="72" spans="1:7" ht="38.25" customHeight="1" x14ac:dyDescent="0.2">
      <c r="A72" s="156">
        <v>45476</v>
      </c>
      <c r="B72" s="343">
        <v>16033</v>
      </c>
      <c r="C72" s="155" t="s">
        <v>529</v>
      </c>
      <c r="D72" s="72">
        <v>0</v>
      </c>
      <c r="E72" s="72">
        <v>9384</v>
      </c>
      <c r="F72" s="192">
        <f t="shared" si="0"/>
        <v>1176229.81</v>
      </c>
      <c r="G72" s="155" t="s">
        <v>529</v>
      </c>
    </row>
    <row r="73" spans="1:7" ht="38.25" customHeight="1" x14ac:dyDescent="0.2">
      <c r="A73" s="156">
        <v>45476</v>
      </c>
      <c r="B73" s="343">
        <v>16034</v>
      </c>
      <c r="C73" s="155" t="s">
        <v>530</v>
      </c>
      <c r="D73" s="72">
        <v>0</v>
      </c>
      <c r="E73" s="72">
        <v>9384</v>
      </c>
      <c r="F73" s="192">
        <f t="shared" si="0"/>
        <v>1166845.81</v>
      </c>
      <c r="G73" s="155" t="s">
        <v>530</v>
      </c>
    </row>
    <row r="74" spans="1:7" ht="38.25" customHeight="1" x14ac:dyDescent="0.2">
      <c r="A74" s="156">
        <v>45476</v>
      </c>
      <c r="B74" s="343">
        <v>16035</v>
      </c>
      <c r="C74" s="155" t="s">
        <v>531</v>
      </c>
      <c r="D74" s="72">
        <v>0</v>
      </c>
      <c r="E74" s="72">
        <v>9384</v>
      </c>
      <c r="F74" s="192">
        <f t="shared" si="0"/>
        <v>1157461.81</v>
      </c>
      <c r="G74" s="155" t="s">
        <v>531</v>
      </c>
    </row>
    <row r="75" spans="1:7" ht="38.25" customHeight="1" x14ac:dyDescent="0.2">
      <c r="A75" s="156">
        <v>45476</v>
      </c>
      <c r="B75" s="343">
        <v>16036</v>
      </c>
      <c r="C75" s="155" t="s">
        <v>532</v>
      </c>
      <c r="D75" s="72">
        <v>0</v>
      </c>
      <c r="E75" s="72">
        <v>9384</v>
      </c>
      <c r="F75" s="192">
        <f t="shared" si="0"/>
        <v>1148077.81</v>
      </c>
      <c r="G75" s="155" t="s">
        <v>532</v>
      </c>
    </row>
    <row r="76" spans="1:7" ht="38.25" customHeight="1" x14ac:dyDescent="0.2">
      <c r="A76" s="156">
        <v>45476</v>
      </c>
      <c r="B76" s="343">
        <v>16037</v>
      </c>
      <c r="C76" s="155" t="s">
        <v>533</v>
      </c>
      <c r="D76" s="72">
        <v>0</v>
      </c>
      <c r="E76" s="72">
        <v>7668.54</v>
      </c>
      <c r="F76" s="192">
        <f t="shared" si="0"/>
        <v>1140409.27</v>
      </c>
      <c r="G76" s="155" t="s">
        <v>533</v>
      </c>
    </row>
    <row r="77" spans="1:7" ht="38.25" customHeight="1" x14ac:dyDescent="0.2">
      <c r="A77" s="156">
        <v>45476</v>
      </c>
      <c r="B77" s="343">
        <v>16038</v>
      </c>
      <c r="C77" s="155" t="s">
        <v>534</v>
      </c>
      <c r="D77" s="72">
        <v>0</v>
      </c>
      <c r="E77" s="72">
        <v>10324.9</v>
      </c>
      <c r="F77" s="192">
        <f t="shared" si="0"/>
        <v>1130084.3700000001</v>
      </c>
      <c r="G77" s="155" t="s">
        <v>534</v>
      </c>
    </row>
    <row r="78" spans="1:7" ht="38.25" customHeight="1" x14ac:dyDescent="0.2">
      <c r="A78" s="156">
        <v>45476</v>
      </c>
      <c r="B78" s="343">
        <v>16039</v>
      </c>
      <c r="C78" s="155" t="s">
        <v>535</v>
      </c>
      <c r="D78" s="72">
        <v>0</v>
      </c>
      <c r="E78" s="72">
        <v>9384</v>
      </c>
      <c r="F78" s="192">
        <f t="shared" si="0"/>
        <v>1120700.3700000001</v>
      </c>
      <c r="G78" s="155" t="s">
        <v>535</v>
      </c>
    </row>
    <row r="79" spans="1:7" ht="38.25" customHeight="1" x14ac:dyDescent="0.2">
      <c r="A79" s="156">
        <v>45476</v>
      </c>
      <c r="B79" s="343">
        <v>16040</v>
      </c>
      <c r="C79" s="155" t="s">
        <v>536</v>
      </c>
      <c r="D79" s="72">
        <v>0</v>
      </c>
      <c r="E79" s="72">
        <v>9384</v>
      </c>
      <c r="F79" s="192">
        <f t="shared" si="0"/>
        <v>1111316.3700000001</v>
      </c>
      <c r="G79" s="155" t="s">
        <v>536</v>
      </c>
    </row>
    <row r="80" spans="1:7" ht="38.25" customHeight="1" x14ac:dyDescent="0.2">
      <c r="A80" s="156">
        <v>45476</v>
      </c>
      <c r="B80" s="343">
        <v>16041</v>
      </c>
      <c r="C80" s="155" t="s">
        <v>537</v>
      </c>
      <c r="D80" s="72">
        <v>0</v>
      </c>
      <c r="E80" s="72">
        <v>9384</v>
      </c>
      <c r="F80" s="192">
        <f t="shared" si="0"/>
        <v>1101932.3700000001</v>
      </c>
      <c r="G80" s="155" t="s">
        <v>537</v>
      </c>
    </row>
    <row r="81" spans="1:7" ht="38.25" customHeight="1" x14ac:dyDescent="0.2">
      <c r="A81" s="156">
        <v>45477</v>
      </c>
      <c r="B81" s="343" t="s">
        <v>1081</v>
      </c>
      <c r="C81" s="155" t="s">
        <v>538</v>
      </c>
      <c r="D81" s="72">
        <v>1875</v>
      </c>
      <c r="E81" s="72">
        <v>0</v>
      </c>
      <c r="F81" s="192">
        <f t="shared" ref="F81:F122" si="1">F80+D81-E81</f>
        <v>1103807.3700000001</v>
      </c>
      <c r="G81" s="156" t="s">
        <v>1082</v>
      </c>
    </row>
    <row r="82" spans="1:7" ht="38.25" customHeight="1" x14ac:dyDescent="0.2">
      <c r="A82" s="156">
        <v>45477</v>
      </c>
      <c r="B82" s="343" t="s">
        <v>1083</v>
      </c>
      <c r="C82" s="155" t="s">
        <v>539</v>
      </c>
      <c r="D82" s="72">
        <v>1250</v>
      </c>
      <c r="E82" s="72">
        <v>0</v>
      </c>
      <c r="F82" s="192">
        <f t="shared" si="1"/>
        <v>1105057.3700000001</v>
      </c>
      <c r="G82" s="156" t="s">
        <v>539</v>
      </c>
    </row>
    <row r="83" spans="1:7" ht="38.25" customHeight="1" x14ac:dyDescent="0.2">
      <c r="A83" s="156">
        <v>45477</v>
      </c>
      <c r="B83" s="343" t="s">
        <v>1084</v>
      </c>
      <c r="C83" s="155" t="s">
        <v>540</v>
      </c>
      <c r="D83" s="72">
        <v>745</v>
      </c>
      <c r="E83" s="72">
        <v>0</v>
      </c>
      <c r="F83" s="192">
        <f t="shared" si="1"/>
        <v>1105802.3700000001</v>
      </c>
      <c r="G83" s="156" t="s">
        <v>1070</v>
      </c>
    </row>
    <row r="84" spans="1:7" ht="38.25" customHeight="1" x14ac:dyDescent="0.2">
      <c r="A84" s="156">
        <v>45477</v>
      </c>
      <c r="B84" s="343" t="s">
        <v>1085</v>
      </c>
      <c r="C84" s="155" t="s">
        <v>540</v>
      </c>
      <c r="D84" s="72">
        <v>940</v>
      </c>
      <c r="E84" s="72">
        <v>0</v>
      </c>
      <c r="F84" s="192">
        <f t="shared" si="1"/>
        <v>1106742.3700000001</v>
      </c>
      <c r="G84" s="156" t="s">
        <v>1086</v>
      </c>
    </row>
    <row r="85" spans="1:7" ht="38.25" customHeight="1" x14ac:dyDescent="0.2">
      <c r="A85" s="156">
        <v>45477</v>
      </c>
      <c r="B85" s="343" t="s">
        <v>1087</v>
      </c>
      <c r="C85" s="155" t="s">
        <v>541</v>
      </c>
      <c r="D85" s="72">
        <v>7365</v>
      </c>
      <c r="E85" s="72">
        <v>0</v>
      </c>
      <c r="F85" s="192">
        <f t="shared" si="1"/>
        <v>1114107.3700000001</v>
      </c>
      <c r="G85" s="156" t="s">
        <v>539</v>
      </c>
    </row>
    <row r="86" spans="1:7" ht="38.25" customHeight="1" x14ac:dyDescent="0.2">
      <c r="A86" s="156">
        <v>45481</v>
      </c>
      <c r="B86" s="343" t="s">
        <v>1088</v>
      </c>
      <c r="C86" s="155" t="s">
        <v>542</v>
      </c>
      <c r="D86" s="72">
        <v>2670</v>
      </c>
      <c r="E86" s="72">
        <v>0</v>
      </c>
      <c r="F86" s="192">
        <f t="shared" si="1"/>
        <v>1116777.3700000001</v>
      </c>
      <c r="G86" s="156" t="s">
        <v>1089</v>
      </c>
    </row>
    <row r="87" spans="1:7" ht="38.25" customHeight="1" x14ac:dyDescent="0.2">
      <c r="A87" s="156">
        <v>45481</v>
      </c>
      <c r="B87" s="343" t="s">
        <v>1090</v>
      </c>
      <c r="C87" s="155" t="s">
        <v>539</v>
      </c>
      <c r="D87" s="72">
        <v>1200</v>
      </c>
      <c r="E87" s="72">
        <v>0</v>
      </c>
      <c r="F87" s="192">
        <f t="shared" si="1"/>
        <v>1117977.3700000001</v>
      </c>
      <c r="G87" s="156" t="s">
        <v>539</v>
      </c>
    </row>
    <row r="88" spans="1:7" ht="38.25" customHeight="1" x14ac:dyDescent="0.2">
      <c r="A88" s="156">
        <v>45481</v>
      </c>
      <c r="B88" s="343" t="s">
        <v>1091</v>
      </c>
      <c r="C88" s="155" t="s">
        <v>539</v>
      </c>
      <c r="D88" s="72">
        <v>1300</v>
      </c>
      <c r="E88" s="72">
        <v>0</v>
      </c>
      <c r="F88" s="192">
        <f t="shared" si="1"/>
        <v>1119277.3700000001</v>
      </c>
      <c r="G88" s="156" t="s">
        <v>539</v>
      </c>
    </row>
    <row r="89" spans="1:7" ht="38.25" customHeight="1" x14ac:dyDescent="0.2">
      <c r="A89" s="156">
        <v>45481</v>
      </c>
      <c r="B89" s="343" t="s">
        <v>1092</v>
      </c>
      <c r="C89" s="155" t="s">
        <v>541</v>
      </c>
      <c r="D89" s="72">
        <v>172415.7</v>
      </c>
      <c r="E89" s="72">
        <v>0</v>
      </c>
      <c r="F89" s="192">
        <f t="shared" si="1"/>
        <v>1291693.07</v>
      </c>
      <c r="G89" s="156" t="s">
        <v>1093</v>
      </c>
    </row>
    <row r="90" spans="1:7" ht="38.25" customHeight="1" x14ac:dyDescent="0.2">
      <c r="A90" s="156">
        <v>45483</v>
      </c>
      <c r="B90" s="343" t="s">
        <v>1094</v>
      </c>
      <c r="C90" s="155" t="s">
        <v>539</v>
      </c>
      <c r="D90" s="72">
        <v>1250</v>
      </c>
      <c r="E90" s="72">
        <v>0</v>
      </c>
      <c r="F90" s="192">
        <f t="shared" si="1"/>
        <v>1292943.07</v>
      </c>
      <c r="G90" s="155" t="s">
        <v>539</v>
      </c>
    </row>
    <row r="91" spans="1:7" ht="38.25" customHeight="1" x14ac:dyDescent="0.2">
      <c r="A91" s="156">
        <v>45484</v>
      </c>
      <c r="B91" s="343" t="s">
        <v>1095</v>
      </c>
      <c r="C91" s="155" t="s">
        <v>539</v>
      </c>
      <c r="D91" s="72">
        <v>1250</v>
      </c>
      <c r="E91" s="72">
        <v>0</v>
      </c>
      <c r="F91" s="192">
        <f t="shared" si="1"/>
        <v>1294193.07</v>
      </c>
      <c r="G91" s="155" t="s">
        <v>539</v>
      </c>
    </row>
    <row r="92" spans="1:7" ht="55.5" customHeight="1" x14ac:dyDescent="0.2">
      <c r="A92" s="156">
        <v>45485</v>
      </c>
      <c r="B92" s="343">
        <v>16042</v>
      </c>
      <c r="C92" s="155" t="s">
        <v>543</v>
      </c>
      <c r="D92" s="72">
        <v>0</v>
      </c>
      <c r="E92" s="72">
        <v>10000</v>
      </c>
      <c r="F92" s="192">
        <f t="shared" si="1"/>
        <v>1284193.07</v>
      </c>
      <c r="G92" s="156" t="s">
        <v>685</v>
      </c>
    </row>
    <row r="93" spans="1:7" ht="30.75" customHeight="1" x14ac:dyDescent="0.2">
      <c r="A93" s="156">
        <v>45485</v>
      </c>
      <c r="B93" s="343" t="s">
        <v>1096</v>
      </c>
      <c r="C93" s="155" t="s">
        <v>539</v>
      </c>
      <c r="D93" s="72">
        <v>2550</v>
      </c>
      <c r="E93" s="72">
        <v>0</v>
      </c>
      <c r="F93" s="192">
        <f t="shared" si="1"/>
        <v>1286743.07</v>
      </c>
      <c r="G93" s="155" t="s">
        <v>539</v>
      </c>
    </row>
    <row r="94" spans="1:7" ht="30.75" customHeight="1" x14ac:dyDescent="0.2">
      <c r="A94" s="156">
        <v>45485</v>
      </c>
      <c r="B94" s="343" t="s">
        <v>1097</v>
      </c>
      <c r="C94" s="155" t="s">
        <v>544</v>
      </c>
      <c r="D94" s="72">
        <v>6960</v>
      </c>
      <c r="E94" s="72">
        <v>0</v>
      </c>
      <c r="F94" s="192">
        <f t="shared" si="1"/>
        <v>1293703.07</v>
      </c>
      <c r="G94" s="227" t="s">
        <v>1098</v>
      </c>
    </row>
    <row r="95" spans="1:7" ht="30.75" customHeight="1" x14ac:dyDescent="0.2">
      <c r="A95" s="156">
        <v>45488</v>
      </c>
      <c r="B95" s="343" t="s">
        <v>1099</v>
      </c>
      <c r="C95" s="155" t="s">
        <v>540</v>
      </c>
      <c r="D95" s="72">
        <v>100</v>
      </c>
      <c r="E95" s="72">
        <v>0</v>
      </c>
      <c r="F95" s="192">
        <f t="shared" si="1"/>
        <v>1293803.07</v>
      </c>
      <c r="G95" s="156" t="s">
        <v>1100</v>
      </c>
    </row>
    <row r="96" spans="1:7" ht="30.75" customHeight="1" x14ac:dyDescent="0.2">
      <c r="A96" s="156">
        <v>45488</v>
      </c>
      <c r="B96" s="343" t="s">
        <v>1101</v>
      </c>
      <c r="C96" s="155" t="s">
        <v>545</v>
      </c>
      <c r="D96" s="72">
        <v>2925</v>
      </c>
      <c r="E96" s="72">
        <v>0</v>
      </c>
      <c r="F96" s="192">
        <f t="shared" si="1"/>
        <v>1296728.07</v>
      </c>
      <c r="G96" s="156" t="s">
        <v>1102</v>
      </c>
    </row>
    <row r="97" spans="1:7" ht="30.75" customHeight="1" x14ac:dyDescent="0.2">
      <c r="A97" s="156">
        <v>45489</v>
      </c>
      <c r="B97" s="343" t="s">
        <v>1103</v>
      </c>
      <c r="C97" s="155" t="s">
        <v>539</v>
      </c>
      <c r="D97" s="72">
        <v>300</v>
      </c>
      <c r="E97" s="72">
        <v>0</v>
      </c>
      <c r="F97" s="192">
        <f t="shared" si="1"/>
        <v>1297028.07</v>
      </c>
      <c r="G97" s="155" t="s">
        <v>539</v>
      </c>
    </row>
    <row r="98" spans="1:7" ht="30.75" customHeight="1" x14ac:dyDescent="0.2">
      <c r="A98" s="156">
        <v>45489</v>
      </c>
      <c r="B98" s="343" t="s">
        <v>1104</v>
      </c>
      <c r="C98" s="155" t="s">
        <v>539</v>
      </c>
      <c r="D98" s="72">
        <v>635</v>
      </c>
      <c r="E98" s="72">
        <v>0</v>
      </c>
      <c r="F98" s="192">
        <f t="shared" si="1"/>
        <v>1297663.07</v>
      </c>
      <c r="G98" s="155" t="s">
        <v>539</v>
      </c>
    </row>
    <row r="99" spans="1:7" ht="30.75" customHeight="1" x14ac:dyDescent="0.2">
      <c r="A99" s="156">
        <v>45490</v>
      </c>
      <c r="B99" s="343" t="s">
        <v>1105</v>
      </c>
      <c r="C99" s="155" t="s">
        <v>539</v>
      </c>
      <c r="D99" s="72">
        <v>2135</v>
      </c>
      <c r="E99" s="72">
        <v>0</v>
      </c>
      <c r="F99" s="192">
        <f t="shared" si="1"/>
        <v>1299798.07</v>
      </c>
      <c r="G99" s="155" t="s">
        <v>539</v>
      </c>
    </row>
    <row r="100" spans="1:7" ht="30.75" customHeight="1" x14ac:dyDescent="0.2">
      <c r="A100" s="156">
        <v>45491</v>
      </c>
      <c r="B100" s="343" t="s">
        <v>1106</v>
      </c>
      <c r="C100" s="155" t="s">
        <v>539</v>
      </c>
      <c r="D100" s="72">
        <v>1250</v>
      </c>
      <c r="E100" s="72">
        <v>0</v>
      </c>
      <c r="F100" s="192">
        <f t="shared" si="1"/>
        <v>1301048.07</v>
      </c>
      <c r="G100" s="155" t="s">
        <v>539</v>
      </c>
    </row>
    <row r="101" spans="1:7" ht="30.75" customHeight="1" x14ac:dyDescent="0.2">
      <c r="A101" s="156">
        <v>45491</v>
      </c>
      <c r="B101" s="343" t="s">
        <v>1107</v>
      </c>
      <c r="C101" s="155" t="s">
        <v>546</v>
      </c>
      <c r="D101" s="72">
        <v>8310</v>
      </c>
      <c r="E101" s="72">
        <v>0</v>
      </c>
      <c r="F101" s="192">
        <f t="shared" si="1"/>
        <v>1309358.07</v>
      </c>
      <c r="G101" s="156" t="s">
        <v>1108</v>
      </c>
    </row>
    <row r="102" spans="1:7" ht="30.75" customHeight="1" x14ac:dyDescent="0.2">
      <c r="A102" s="156">
        <v>45492</v>
      </c>
      <c r="B102" s="343" t="s">
        <v>1109</v>
      </c>
      <c r="C102" s="155" t="s">
        <v>547</v>
      </c>
      <c r="D102" s="72">
        <v>5360</v>
      </c>
      <c r="E102" s="72">
        <v>0</v>
      </c>
      <c r="F102" s="192">
        <f t="shared" si="1"/>
        <v>1314718.07</v>
      </c>
      <c r="G102" s="156" t="s">
        <v>1110</v>
      </c>
    </row>
    <row r="103" spans="1:7" ht="30.75" customHeight="1" x14ac:dyDescent="0.2">
      <c r="A103" s="156">
        <v>45492</v>
      </c>
      <c r="B103" s="343" t="s">
        <v>1111</v>
      </c>
      <c r="C103" s="155" t="s">
        <v>539</v>
      </c>
      <c r="D103" s="72">
        <v>500</v>
      </c>
      <c r="E103" s="72">
        <v>0</v>
      </c>
      <c r="F103" s="192">
        <f t="shared" si="1"/>
        <v>1315218.07</v>
      </c>
      <c r="G103" s="155" t="s">
        <v>539</v>
      </c>
    </row>
    <row r="104" spans="1:7" ht="65.25" customHeight="1" x14ac:dyDescent="0.2">
      <c r="A104" s="156">
        <v>45496</v>
      </c>
      <c r="B104" s="343">
        <v>16043</v>
      </c>
      <c r="C104" s="155" t="s">
        <v>1112</v>
      </c>
      <c r="D104" s="72">
        <v>0</v>
      </c>
      <c r="E104" s="72">
        <v>3661</v>
      </c>
      <c r="F104" s="192">
        <f t="shared" si="1"/>
        <v>1311557.07</v>
      </c>
      <c r="G104" s="156" t="s">
        <v>1113</v>
      </c>
    </row>
    <row r="105" spans="1:7" ht="38.25" customHeight="1" x14ac:dyDescent="0.2">
      <c r="A105" s="156">
        <v>45496</v>
      </c>
      <c r="B105" s="343" t="s">
        <v>1114</v>
      </c>
      <c r="C105" s="155" t="s">
        <v>539</v>
      </c>
      <c r="D105" s="72">
        <v>1250</v>
      </c>
      <c r="E105" s="72">
        <v>0</v>
      </c>
      <c r="F105" s="192">
        <f t="shared" si="1"/>
        <v>1312807.07</v>
      </c>
      <c r="G105" s="155" t="s">
        <v>539</v>
      </c>
    </row>
    <row r="106" spans="1:7" ht="38.25" customHeight="1" x14ac:dyDescent="0.2">
      <c r="A106" s="156">
        <v>45496</v>
      </c>
      <c r="B106" s="343" t="s">
        <v>1115</v>
      </c>
      <c r="C106" s="155" t="s">
        <v>540</v>
      </c>
      <c r="D106" s="72">
        <v>2025</v>
      </c>
      <c r="E106" s="72">
        <v>0</v>
      </c>
      <c r="F106" s="192">
        <f t="shared" si="1"/>
        <v>1314832.07</v>
      </c>
      <c r="G106" s="156" t="s">
        <v>1072</v>
      </c>
    </row>
    <row r="107" spans="1:7" ht="38.25" customHeight="1" x14ac:dyDescent="0.2">
      <c r="A107" s="156">
        <v>45496</v>
      </c>
      <c r="B107" s="343" t="s">
        <v>1116</v>
      </c>
      <c r="C107" s="155" t="s">
        <v>540</v>
      </c>
      <c r="D107" s="72">
        <v>2710</v>
      </c>
      <c r="E107" s="72">
        <v>0</v>
      </c>
      <c r="F107" s="192">
        <f t="shared" si="1"/>
        <v>1317542.07</v>
      </c>
      <c r="G107" s="156" t="s">
        <v>1117</v>
      </c>
    </row>
    <row r="108" spans="1:7" ht="38.25" customHeight="1" x14ac:dyDescent="0.2">
      <c r="A108" s="156">
        <v>45496</v>
      </c>
      <c r="B108" s="343" t="s">
        <v>1118</v>
      </c>
      <c r="C108" s="155" t="s">
        <v>540</v>
      </c>
      <c r="D108" s="72">
        <v>1115</v>
      </c>
      <c r="E108" s="72">
        <v>0</v>
      </c>
      <c r="F108" s="192">
        <f t="shared" si="1"/>
        <v>1318657.07</v>
      </c>
      <c r="G108" s="156" t="s">
        <v>1119</v>
      </c>
    </row>
    <row r="109" spans="1:7" ht="38.25" customHeight="1" x14ac:dyDescent="0.2">
      <c r="A109" s="156">
        <v>45497</v>
      </c>
      <c r="B109" s="343" t="s">
        <v>1120</v>
      </c>
      <c r="C109" s="155" t="s">
        <v>539</v>
      </c>
      <c r="D109" s="72">
        <v>1000</v>
      </c>
      <c r="E109" s="72">
        <v>0</v>
      </c>
      <c r="F109" s="192">
        <f t="shared" si="1"/>
        <v>1319657.07</v>
      </c>
      <c r="G109" s="156" t="s">
        <v>1121</v>
      </c>
    </row>
    <row r="110" spans="1:7" ht="38.25" customHeight="1" x14ac:dyDescent="0.2">
      <c r="A110" s="156">
        <v>45498</v>
      </c>
      <c r="B110" s="343" t="s">
        <v>1122</v>
      </c>
      <c r="C110" s="155" t="s">
        <v>1123</v>
      </c>
      <c r="D110" s="72">
        <v>200</v>
      </c>
      <c r="E110" s="72">
        <v>0</v>
      </c>
      <c r="F110" s="192">
        <f t="shared" si="1"/>
        <v>1319857.07</v>
      </c>
      <c r="G110" s="156" t="s">
        <v>1124</v>
      </c>
    </row>
    <row r="111" spans="1:7" ht="34.5" customHeight="1" x14ac:dyDescent="0.2">
      <c r="A111" s="156">
        <v>45498</v>
      </c>
      <c r="B111" s="343" t="s">
        <v>1125</v>
      </c>
      <c r="C111" s="155" t="s">
        <v>539</v>
      </c>
      <c r="D111" s="72">
        <v>450</v>
      </c>
      <c r="E111" s="72">
        <v>0</v>
      </c>
      <c r="F111" s="192">
        <f t="shared" si="1"/>
        <v>1320307.07</v>
      </c>
      <c r="G111" s="156" t="s">
        <v>539</v>
      </c>
    </row>
    <row r="112" spans="1:7" ht="34.5" customHeight="1" x14ac:dyDescent="0.2">
      <c r="A112" s="156">
        <v>45498</v>
      </c>
      <c r="B112" s="343" t="s">
        <v>1126</v>
      </c>
      <c r="C112" s="155" t="s">
        <v>1127</v>
      </c>
      <c r="D112" s="72">
        <v>1125</v>
      </c>
      <c r="E112" s="72">
        <v>0</v>
      </c>
      <c r="F112" s="192">
        <f t="shared" si="1"/>
        <v>1321432.07</v>
      </c>
      <c r="G112" s="156" t="s">
        <v>1128</v>
      </c>
    </row>
    <row r="113" spans="1:7" ht="34.5" customHeight="1" x14ac:dyDescent="0.2">
      <c r="A113" s="156">
        <v>45498</v>
      </c>
      <c r="B113" s="343" t="s">
        <v>1129</v>
      </c>
      <c r="C113" s="155" t="s">
        <v>539</v>
      </c>
      <c r="D113" s="72">
        <v>1420</v>
      </c>
      <c r="E113" s="72">
        <v>0</v>
      </c>
      <c r="F113" s="192">
        <f t="shared" si="1"/>
        <v>1322852.07</v>
      </c>
      <c r="G113" s="156" t="s">
        <v>539</v>
      </c>
    </row>
    <row r="114" spans="1:7" ht="67.5" customHeight="1" x14ac:dyDescent="0.2">
      <c r="A114" s="156">
        <v>45499</v>
      </c>
      <c r="B114" s="343">
        <v>16044</v>
      </c>
      <c r="C114" s="155" t="s">
        <v>1130</v>
      </c>
      <c r="D114" s="72">
        <v>0</v>
      </c>
      <c r="E114" s="72">
        <v>32500</v>
      </c>
      <c r="F114" s="192">
        <f t="shared" si="1"/>
        <v>1290352.07</v>
      </c>
      <c r="G114" s="156" t="s">
        <v>1131</v>
      </c>
    </row>
    <row r="115" spans="1:7" ht="38.25" customHeight="1" x14ac:dyDescent="0.2">
      <c r="A115" s="156">
        <v>45499</v>
      </c>
      <c r="B115" s="343" t="s">
        <v>1132</v>
      </c>
      <c r="C115" s="155" t="s">
        <v>539</v>
      </c>
      <c r="D115" s="72">
        <v>1250</v>
      </c>
      <c r="E115" s="72">
        <v>0</v>
      </c>
      <c r="F115" s="192">
        <f t="shared" si="1"/>
        <v>1291602.07</v>
      </c>
      <c r="G115" s="156" t="s">
        <v>1121</v>
      </c>
    </row>
    <row r="116" spans="1:7" ht="38.25" customHeight="1" x14ac:dyDescent="0.2">
      <c r="A116" s="156">
        <v>45502</v>
      </c>
      <c r="B116" s="343" t="s">
        <v>1133</v>
      </c>
      <c r="C116" s="155" t="s">
        <v>539</v>
      </c>
      <c r="D116" s="72">
        <v>3700</v>
      </c>
      <c r="E116" s="72">
        <v>0</v>
      </c>
      <c r="F116" s="192">
        <f t="shared" si="1"/>
        <v>1295302.07</v>
      </c>
      <c r="G116" s="156" t="s">
        <v>1121</v>
      </c>
    </row>
    <row r="117" spans="1:7" ht="38.25" customHeight="1" x14ac:dyDescent="0.2">
      <c r="A117" s="156">
        <v>45502</v>
      </c>
      <c r="B117" s="343" t="s">
        <v>1134</v>
      </c>
      <c r="C117" s="155" t="s">
        <v>1079</v>
      </c>
      <c r="D117" s="72">
        <v>4530</v>
      </c>
      <c r="E117" s="72">
        <v>0</v>
      </c>
      <c r="F117" s="192">
        <f t="shared" si="1"/>
        <v>1299832.07</v>
      </c>
      <c r="G117" s="156" t="s">
        <v>1079</v>
      </c>
    </row>
    <row r="118" spans="1:7" ht="38.25" customHeight="1" x14ac:dyDescent="0.2">
      <c r="A118" s="156">
        <v>45503</v>
      </c>
      <c r="B118" s="343" t="s">
        <v>1135</v>
      </c>
      <c r="C118" s="155" t="s">
        <v>539</v>
      </c>
      <c r="D118" s="72">
        <v>2750</v>
      </c>
      <c r="E118" s="72">
        <v>0</v>
      </c>
      <c r="F118" s="192">
        <f t="shared" si="1"/>
        <v>1302582.07</v>
      </c>
      <c r="G118" s="156" t="s">
        <v>1121</v>
      </c>
    </row>
    <row r="119" spans="1:7" ht="51" customHeight="1" x14ac:dyDescent="0.2">
      <c r="A119" s="156">
        <v>45504</v>
      </c>
      <c r="B119" s="343">
        <v>16045</v>
      </c>
      <c r="C119" s="155" t="s">
        <v>1136</v>
      </c>
      <c r="D119" s="72">
        <v>0</v>
      </c>
      <c r="E119" s="72">
        <v>7975</v>
      </c>
      <c r="F119" s="192">
        <f t="shared" si="1"/>
        <v>1294607.07</v>
      </c>
      <c r="G119" s="156" t="s">
        <v>1137</v>
      </c>
    </row>
    <row r="120" spans="1:7" ht="38.25" customHeight="1" x14ac:dyDescent="0.2">
      <c r="A120" s="156">
        <v>45504</v>
      </c>
      <c r="B120" s="343" t="s">
        <v>1138</v>
      </c>
      <c r="C120" s="155" t="s">
        <v>539</v>
      </c>
      <c r="D120" s="72">
        <v>555</v>
      </c>
      <c r="E120" s="72">
        <v>0</v>
      </c>
      <c r="F120" s="192">
        <f t="shared" si="1"/>
        <v>1295162.07</v>
      </c>
      <c r="G120" s="155" t="s">
        <v>539</v>
      </c>
    </row>
    <row r="121" spans="1:7" ht="38.25" customHeight="1" x14ac:dyDescent="0.2">
      <c r="A121" s="156">
        <v>45504</v>
      </c>
      <c r="B121" s="343" t="s">
        <v>1139</v>
      </c>
      <c r="C121" s="155" t="s">
        <v>539</v>
      </c>
      <c r="D121" s="72">
        <v>500</v>
      </c>
      <c r="E121" s="72">
        <v>0</v>
      </c>
      <c r="F121" s="192">
        <f t="shared" si="1"/>
        <v>1295662.07</v>
      </c>
      <c r="G121" s="155" t="s">
        <v>539</v>
      </c>
    </row>
    <row r="122" spans="1:7" ht="38.25" customHeight="1" x14ac:dyDescent="0.25">
      <c r="A122" s="353" t="s">
        <v>1140</v>
      </c>
      <c r="B122" s="365" t="s">
        <v>806</v>
      </c>
      <c r="C122" s="354" t="s">
        <v>807</v>
      </c>
      <c r="D122" s="72">
        <v>0</v>
      </c>
      <c r="E122" s="355">
        <v>1935.06</v>
      </c>
      <c r="F122" s="192">
        <f t="shared" si="1"/>
        <v>1293727.01</v>
      </c>
      <c r="G122" s="354" t="s">
        <v>1141</v>
      </c>
    </row>
    <row r="123" spans="1:7" ht="27.75" customHeight="1" x14ac:dyDescent="0.25">
      <c r="C123" s="370" t="s">
        <v>1066</v>
      </c>
      <c r="D123" s="371">
        <v>0</v>
      </c>
      <c r="E123" s="372">
        <v>0</v>
      </c>
      <c r="F123" s="372">
        <f>F122</f>
        <v>1293727.01</v>
      </c>
      <c r="G123" s="370" t="s">
        <v>1066</v>
      </c>
    </row>
    <row r="124" spans="1:7" ht="27.75" customHeight="1" thickBot="1" x14ac:dyDescent="0.3">
      <c r="C124" s="367" t="s">
        <v>1142</v>
      </c>
      <c r="D124" s="368">
        <f>SUM(D16:D123)</f>
        <v>294905.7</v>
      </c>
      <c r="E124" s="369">
        <f>SUM(E16:E123)</f>
        <v>572124.89000000013</v>
      </c>
    </row>
    <row r="125" spans="1:7" ht="24.75" customHeight="1" thickTop="1" x14ac:dyDescent="0.2"/>
    <row r="126" spans="1:7" ht="24.75" customHeight="1" x14ac:dyDescent="0.2"/>
    <row r="127" spans="1:7" ht="24.75" customHeight="1" x14ac:dyDescent="0.2">
      <c r="B127" s="358" t="s">
        <v>7</v>
      </c>
      <c r="D127" s="32"/>
      <c r="E127" s="12"/>
      <c r="F127" s="359" t="s">
        <v>8</v>
      </c>
    </row>
    <row r="128" spans="1:7" ht="24.75" customHeight="1" x14ac:dyDescent="0.2">
      <c r="B128" s="358"/>
      <c r="D128" s="32"/>
      <c r="E128" s="12"/>
      <c r="F128" s="52"/>
    </row>
    <row r="129" spans="2:6" ht="24.75" customHeight="1" thickBot="1" x14ac:dyDescent="0.25">
      <c r="B129" s="357"/>
      <c r="D129" s="46"/>
      <c r="E129" s="12"/>
      <c r="F129" s="232"/>
    </row>
    <row r="130" spans="2:6" ht="24.75" customHeight="1" x14ac:dyDescent="0.2">
      <c r="B130" s="623" t="s">
        <v>346</v>
      </c>
      <c r="D130" s="360"/>
      <c r="E130" s="12"/>
      <c r="F130" s="251" t="s">
        <v>464</v>
      </c>
    </row>
    <row r="131" spans="2:6" ht="24.75" customHeight="1" x14ac:dyDescent="0.2">
      <c r="B131" s="679" t="s">
        <v>453</v>
      </c>
      <c r="D131" s="359"/>
      <c r="E131" s="12"/>
      <c r="F131" s="52" t="s">
        <v>446</v>
      </c>
    </row>
    <row r="132" spans="2:6" ht="24.75" customHeight="1" x14ac:dyDescent="0.2">
      <c r="C132" s="373"/>
    </row>
    <row r="133" spans="2:6" ht="24.75" customHeight="1" x14ac:dyDescent="0.2"/>
    <row r="134" spans="2:6" ht="24.75" customHeight="1" x14ac:dyDescent="0.2"/>
    <row r="135" spans="2:6" ht="27.75" customHeight="1" x14ac:dyDescent="0.2"/>
    <row r="136" spans="2:6" ht="27.75" customHeight="1" x14ac:dyDescent="0.2"/>
    <row r="137" spans="2:6" ht="27.75" customHeight="1" x14ac:dyDescent="0.2"/>
    <row r="138" spans="2:6" ht="27.75" customHeight="1" x14ac:dyDescent="0.2"/>
    <row r="139" spans="2:6" ht="27.75" customHeight="1" x14ac:dyDescent="0.2"/>
    <row r="140" spans="2:6" ht="27.75" customHeight="1" x14ac:dyDescent="0.2"/>
  </sheetData>
  <sortState xmlns:xlrd2="http://schemas.microsoft.com/office/spreadsheetml/2017/richdata2" ref="A16:G124">
    <sortCondition ref="E16:E124"/>
  </sortState>
  <mergeCells count="39">
    <mergeCell ref="A12:G12"/>
    <mergeCell ref="A11:G11"/>
    <mergeCell ref="A9:G9"/>
    <mergeCell ref="BH10:BO10"/>
    <mergeCell ref="A5:G5"/>
    <mergeCell ref="A6:G6"/>
    <mergeCell ref="A7:G7"/>
    <mergeCell ref="A8:G8"/>
    <mergeCell ref="FH10:FO10"/>
    <mergeCell ref="HL10:HS10"/>
    <mergeCell ref="HT10:IA10"/>
    <mergeCell ref="IB10:II10"/>
    <mergeCell ref="FP10:FW10"/>
    <mergeCell ref="FX10:GE10"/>
    <mergeCell ref="GF10:GM10"/>
    <mergeCell ref="GN10:GU10"/>
    <mergeCell ref="GV10:HC10"/>
    <mergeCell ref="HD10:HK10"/>
    <mergeCell ref="DT10:EA10"/>
    <mergeCell ref="EB10:EI10"/>
    <mergeCell ref="EJ10:EQ10"/>
    <mergeCell ref="ER10:EY10"/>
    <mergeCell ref="EZ10:FG10"/>
    <mergeCell ref="D15:E15"/>
    <mergeCell ref="CN10:CU10"/>
    <mergeCell ref="CV10:DC10"/>
    <mergeCell ref="DD10:DK10"/>
    <mergeCell ref="DL10:DS10"/>
    <mergeCell ref="H10:K10"/>
    <mergeCell ref="A10:G10"/>
    <mergeCell ref="BP10:BW10"/>
    <mergeCell ref="BX10:CE10"/>
    <mergeCell ref="CF10:CM10"/>
    <mergeCell ref="L10:S10"/>
    <mergeCell ref="T10:AA10"/>
    <mergeCell ref="AB10:AI10"/>
    <mergeCell ref="AJ10:AQ10"/>
    <mergeCell ref="AR10:AY10"/>
    <mergeCell ref="AZ10:BG10"/>
  </mergeCells>
  <pageMargins left="0.35433070866141736" right="0.19685039370078741" top="0.55118110236220474" bottom="0.19685039370078741" header="0.35433070866141736" footer="0"/>
  <pageSetup scale="53" fitToHeight="0" orientation="landscape" r:id="rId1"/>
  <headerFooter alignWithMargins="0"/>
  <ignoredErrors>
    <ignoredError sqref="B81:B122 B16:B21" numberStoredAsText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2433-E697-406A-AD3C-0EB51F7277A9}">
  <sheetPr>
    <tabColor rgb="FF007774"/>
  </sheetPr>
  <dimension ref="A1:K168"/>
  <sheetViews>
    <sheetView topLeftCell="A140" zoomScale="70" zoomScaleNormal="70" workbookViewId="0">
      <selection activeCell="C146" sqref="C146"/>
    </sheetView>
  </sheetViews>
  <sheetFormatPr baseColWidth="10" defaultColWidth="11.42578125" defaultRowHeight="25.5" customHeight="1" x14ac:dyDescent="0.2"/>
  <cols>
    <col min="1" max="1" width="19" style="34" customWidth="1"/>
    <col min="2" max="2" width="21.28515625" style="34" customWidth="1"/>
    <col min="3" max="3" width="46.28515625" style="35" customWidth="1"/>
    <col min="4" max="4" width="19.28515625" style="32" customWidth="1"/>
    <col min="5" max="5" width="21.28515625" style="27" customWidth="1"/>
    <col min="6" max="6" width="22.5703125" style="40" customWidth="1"/>
    <col min="7" max="7" width="70.140625" style="402" customWidth="1"/>
    <col min="8" max="16384" width="11.42578125" style="263"/>
  </cols>
  <sheetData>
    <row r="1" spans="1:7" ht="25.5" customHeight="1" x14ac:dyDescent="0.25">
      <c r="A1" s="37"/>
      <c r="B1" s="31"/>
      <c r="C1" s="398"/>
      <c r="D1" s="399"/>
      <c r="E1" s="158"/>
      <c r="F1" s="159"/>
      <c r="G1" s="400"/>
    </row>
    <row r="2" spans="1:7" ht="25.5" customHeight="1" x14ac:dyDescent="0.25">
      <c r="A2" s="37"/>
      <c r="B2" s="31"/>
      <c r="C2" s="398"/>
      <c r="D2" s="399"/>
      <c r="E2" s="158"/>
      <c r="F2" s="159"/>
      <c r="G2" s="400"/>
    </row>
    <row r="3" spans="1:7" ht="25.5" customHeight="1" x14ac:dyDescent="0.25">
      <c r="A3" s="37"/>
      <c r="B3" s="31"/>
      <c r="C3" s="398"/>
      <c r="D3" s="399"/>
      <c r="E3" s="158"/>
      <c r="F3" s="159"/>
      <c r="G3" s="400"/>
    </row>
    <row r="4" spans="1:7" ht="21" customHeight="1" x14ac:dyDescent="0.2">
      <c r="A4" s="722" t="s">
        <v>9</v>
      </c>
      <c r="B4" s="722"/>
      <c r="C4" s="722"/>
      <c r="D4" s="722"/>
      <c r="E4" s="722"/>
      <c r="F4" s="722"/>
      <c r="G4" s="722"/>
    </row>
    <row r="5" spans="1:7" ht="21" customHeight="1" x14ac:dyDescent="0.25">
      <c r="A5" s="723" t="s">
        <v>10</v>
      </c>
      <c r="B5" s="723"/>
      <c r="C5" s="723"/>
      <c r="D5" s="723"/>
      <c r="E5" s="723"/>
      <c r="F5" s="723"/>
      <c r="G5" s="723"/>
    </row>
    <row r="6" spans="1:7" ht="21" customHeight="1" x14ac:dyDescent="0.2">
      <c r="A6" s="722" t="s">
        <v>12</v>
      </c>
      <c r="B6" s="722"/>
      <c r="C6" s="722"/>
      <c r="D6" s="722"/>
      <c r="E6" s="722"/>
      <c r="F6" s="722"/>
      <c r="G6" s="722"/>
    </row>
    <row r="7" spans="1:7" ht="21" customHeight="1" x14ac:dyDescent="0.25">
      <c r="A7" s="723" t="s">
        <v>13</v>
      </c>
      <c r="B7" s="723"/>
      <c r="C7" s="723"/>
      <c r="D7" s="723"/>
      <c r="E7" s="723"/>
      <c r="F7" s="723"/>
      <c r="G7" s="723"/>
    </row>
    <row r="8" spans="1:7" ht="21" customHeight="1" x14ac:dyDescent="0.25">
      <c r="A8" s="723" t="s">
        <v>475</v>
      </c>
      <c r="B8" s="723"/>
      <c r="C8" s="723"/>
      <c r="D8" s="723"/>
      <c r="E8" s="723"/>
      <c r="F8" s="723"/>
      <c r="G8" s="723"/>
    </row>
    <row r="9" spans="1:7" ht="31.5" customHeight="1" x14ac:dyDescent="0.25">
      <c r="A9" s="346"/>
      <c r="B9" s="346"/>
      <c r="C9" s="339"/>
      <c r="D9" s="366"/>
      <c r="E9" s="366"/>
      <c r="F9" s="366"/>
      <c r="G9" s="346"/>
    </row>
    <row r="10" spans="1:7" ht="43.5" customHeight="1" x14ac:dyDescent="0.25">
      <c r="A10" s="259" t="s">
        <v>0</v>
      </c>
      <c r="B10" s="259" t="s">
        <v>1</v>
      </c>
      <c r="C10" s="66" t="s">
        <v>2</v>
      </c>
      <c r="D10" s="54" t="s">
        <v>4</v>
      </c>
      <c r="E10" s="54" t="s">
        <v>5</v>
      </c>
      <c r="F10" s="260" t="s">
        <v>6</v>
      </c>
      <c r="G10" s="259" t="s">
        <v>3</v>
      </c>
    </row>
    <row r="11" spans="1:7" s="58" customFormat="1" ht="66" customHeight="1" x14ac:dyDescent="0.2">
      <c r="A11" s="156">
        <v>45476</v>
      </c>
      <c r="B11" s="352">
        <v>15983</v>
      </c>
      <c r="C11" s="155" t="s">
        <v>480</v>
      </c>
      <c r="D11" s="227" t="s">
        <v>686</v>
      </c>
      <c r="E11" s="72">
        <v>13000</v>
      </c>
      <c r="F11" s="72">
        <v>12206.7</v>
      </c>
      <c r="G11" s="156" t="s">
        <v>666</v>
      </c>
    </row>
    <row r="12" spans="1:7" s="58" customFormat="1" ht="66" customHeight="1" x14ac:dyDescent="0.2">
      <c r="A12" s="156">
        <v>45476</v>
      </c>
      <c r="B12" s="352">
        <v>15983</v>
      </c>
      <c r="C12" s="155" t="s">
        <v>480</v>
      </c>
      <c r="D12" s="227" t="s">
        <v>687</v>
      </c>
      <c r="E12" s="72">
        <v>-25</v>
      </c>
      <c r="F12" s="72">
        <v>0</v>
      </c>
      <c r="G12" s="156" t="s">
        <v>666</v>
      </c>
    </row>
    <row r="13" spans="1:7" s="58" customFormat="1" ht="66" customHeight="1" x14ac:dyDescent="0.2">
      <c r="A13" s="156">
        <v>45476</v>
      </c>
      <c r="B13" s="352">
        <v>15983</v>
      </c>
      <c r="C13" s="155" t="s">
        <v>480</v>
      </c>
      <c r="D13" s="227" t="s">
        <v>688</v>
      </c>
      <c r="E13" s="72">
        <v>-395.2</v>
      </c>
      <c r="F13" s="72">
        <v>0</v>
      </c>
      <c r="G13" s="156" t="s">
        <v>666</v>
      </c>
    </row>
    <row r="14" spans="1:7" s="58" customFormat="1" ht="66" customHeight="1" x14ac:dyDescent="0.2">
      <c r="A14" s="156">
        <v>45476</v>
      </c>
      <c r="B14" s="352">
        <v>15983</v>
      </c>
      <c r="C14" s="155" t="s">
        <v>480</v>
      </c>
      <c r="D14" s="227" t="s">
        <v>689</v>
      </c>
      <c r="E14" s="72">
        <v>-373.1</v>
      </c>
      <c r="F14" s="72">
        <v>0</v>
      </c>
      <c r="G14" s="156" t="s">
        <v>666</v>
      </c>
    </row>
    <row r="15" spans="1:7" s="58" customFormat="1" ht="68.25" customHeight="1" x14ac:dyDescent="0.2">
      <c r="A15" s="156">
        <v>45476</v>
      </c>
      <c r="B15" s="352">
        <v>15984</v>
      </c>
      <c r="C15" s="155" t="s">
        <v>481</v>
      </c>
      <c r="D15" s="227" t="s">
        <v>686</v>
      </c>
      <c r="E15" s="72">
        <v>11000</v>
      </c>
      <c r="F15" s="72">
        <v>10324.9</v>
      </c>
      <c r="G15" s="156" t="s">
        <v>666</v>
      </c>
    </row>
    <row r="16" spans="1:7" s="58" customFormat="1" ht="68.25" customHeight="1" x14ac:dyDescent="0.2">
      <c r="A16" s="156">
        <v>45476</v>
      </c>
      <c r="B16" s="352">
        <v>15984</v>
      </c>
      <c r="C16" s="155" t="s">
        <v>481</v>
      </c>
      <c r="D16" s="227" t="s">
        <v>687</v>
      </c>
      <c r="E16" s="72">
        <v>-25</v>
      </c>
      <c r="F16" s="72">
        <v>0</v>
      </c>
      <c r="G16" s="156" t="s">
        <v>666</v>
      </c>
    </row>
    <row r="17" spans="1:7" s="58" customFormat="1" ht="68.25" customHeight="1" x14ac:dyDescent="0.2">
      <c r="A17" s="156">
        <v>45476</v>
      </c>
      <c r="B17" s="352">
        <v>15984</v>
      </c>
      <c r="C17" s="155" t="s">
        <v>481</v>
      </c>
      <c r="D17" s="227" t="s">
        <v>688</v>
      </c>
      <c r="E17" s="72">
        <v>-334.4</v>
      </c>
      <c r="F17" s="72">
        <v>0</v>
      </c>
      <c r="G17" s="156" t="s">
        <v>666</v>
      </c>
    </row>
    <row r="18" spans="1:7" s="58" customFormat="1" ht="68.25" customHeight="1" x14ac:dyDescent="0.2">
      <c r="A18" s="156">
        <v>45476</v>
      </c>
      <c r="B18" s="352">
        <v>15984</v>
      </c>
      <c r="C18" s="155" t="s">
        <v>481</v>
      </c>
      <c r="D18" s="227" t="s">
        <v>689</v>
      </c>
      <c r="E18" s="72">
        <v>-315.7</v>
      </c>
      <c r="F18" s="72">
        <v>0</v>
      </c>
      <c r="G18" s="156" t="s">
        <v>666</v>
      </c>
    </row>
    <row r="19" spans="1:7" ht="68.25" customHeight="1" x14ac:dyDescent="0.2">
      <c r="A19" s="156">
        <v>45476</v>
      </c>
      <c r="B19" s="352">
        <v>15985</v>
      </c>
      <c r="C19" s="155" t="s">
        <v>482</v>
      </c>
      <c r="D19" s="227" t="s">
        <v>686</v>
      </c>
      <c r="E19" s="72">
        <v>10000</v>
      </c>
      <c r="F19" s="72">
        <v>9384</v>
      </c>
      <c r="G19" s="156" t="s">
        <v>666</v>
      </c>
    </row>
    <row r="20" spans="1:7" ht="68.25" customHeight="1" x14ac:dyDescent="0.2">
      <c r="A20" s="156">
        <v>45476</v>
      </c>
      <c r="B20" s="352">
        <v>15985</v>
      </c>
      <c r="C20" s="155" t="s">
        <v>482</v>
      </c>
      <c r="D20" s="227" t="s">
        <v>687</v>
      </c>
      <c r="E20" s="72">
        <v>-25</v>
      </c>
      <c r="F20" s="72">
        <v>0</v>
      </c>
      <c r="G20" s="156" t="s">
        <v>666</v>
      </c>
    </row>
    <row r="21" spans="1:7" ht="68.25" customHeight="1" x14ac:dyDescent="0.2">
      <c r="A21" s="156">
        <v>45476</v>
      </c>
      <c r="B21" s="352">
        <v>15985</v>
      </c>
      <c r="C21" s="155" t="s">
        <v>482</v>
      </c>
      <c r="D21" s="227" t="s">
        <v>688</v>
      </c>
      <c r="E21" s="72">
        <v>-304</v>
      </c>
      <c r="F21" s="72">
        <v>0</v>
      </c>
      <c r="G21" s="156" t="s">
        <v>666</v>
      </c>
    </row>
    <row r="22" spans="1:7" ht="68.25" customHeight="1" x14ac:dyDescent="0.2">
      <c r="A22" s="156">
        <v>45476</v>
      </c>
      <c r="B22" s="352">
        <v>15985</v>
      </c>
      <c r="C22" s="155" t="s">
        <v>482</v>
      </c>
      <c r="D22" s="227" t="s">
        <v>689</v>
      </c>
      <c r="E22" s="72">
        <v>-287</v>
      </c>
      <c r="F22" s="72">
        <v>0</v>
      </c>
      <c r="G22" s="156" t="s">
        <v>666</v>
      </c>
    </row>
    <row r="23" spans="1:7" ht="68.25" customHeight="1" x14ac:dyDescent="0.2">
      <c r="A23" s="156">
        <v>45476</v>
      </c>
      <c r="B23" s="352">
        <v>15986</v>
      </c>
      <c r="C23" s="155" t="s">
        <v>667</v>
      </c>
      <c r="D23" s="227" t="s">
        <v>686</v>
      </c>
      <c r="E23" s="72">
        <v>14300</v>
      </c>
      <c r="F23" s="72">
        <v>13429.87</v>
      </c>
      <c r="G23" s="156" t="s">
        <v>666</v>
      </c>
    </row>
    <row r="24" spans="1:7" ht="68.25" customHeight="1" x14ac:dyDescent="0.2">
      <c r="A24" s="156">
        <v>45476</v>
      </c>
      <c r="B24" s="352">
        <v>15986</v>
      </c>
      <c r="C24" s="155" t="s">
        <v>667</v>
      </c>
      <c r="D24" s="227" t="s">
        <v>687</v>
      </c>
      <c r="E24" s="72">
        <v>-25</v>
      </c>
      <c r="F24" s="192">
        <v>0</v>
      </c>
      <c r="G24" s="156" t="s">
        <v>666</v>
      </c>
    </row>
    <row r="25" spans="1:7" ht="68.25" customHeight="1" x14ac:dyDescent="0.2">
      <c r="A25" s="156">
        <v>45476</v>
      </c>
      <c r="B25" s="352">
        <v>15986</v>
      </c>
      <c r="C25" s="155" t="s">
        <v>667</v>
      </c>
      <c r="D25" s="227" t="s">
        <v>688</v>
      </c>
      <c r="E25" s="72">
        <v>-434.72</v>
      </c>
      <c r="F25" s="192">
        <v>0</v>
      </c>
      <c r="G25" s="156" t="s">
        <v>666</v>
      </c>
    </row>
    <row r="26" spans="1:7" ht="68.25" customHeight="1" x14ac:dyDescent="0.2">
      <c r="A26" s="156">
        <v>45476</v>
      </c>
      <c r="B26" s="352">
        <v>15986</v>
      </c>
      <c r="C26" s="155" t="s">
        <v>667</v>
      </c>
      <c r="D26" s="227" t="s">
        <v>689</v>
      </c>
      <c r="E26" s="72">
        <v>-410.41</v>
      </c>
      <c r="F26" s="192">
        <v>0</v>
      </c>
      <c r="G26" s="156" t="s">
        <v>666</v>
      </c>
    </row>
    <row r="27" spans="1:7" ht="68.25" customHeight="1" x14ac:dyDescent="0.2">
      <c r="A27" s="156">
        <v>45476</v>
      </c>
      <c r="B27" s="352">
        <v>15987</v>
      </c>
      <c r="C27" s="155" t="s">
        <v>483</v>
      </c>
      <c r="D27" s="227" t="s">
        <v>686</v>
      </c>
      <c r="E27" s="72">
        <v>14300</v>
      </c>
      <c r="F27" s="72">
        <v>13429.87</v>
      </c>
      <c r="G27" s="156" t="s">
        <v>666</v>
      </c>
    </row>
    <row r="28" spans="1:7" ht="68.25" customHeight="1" x14ac:dyDescent="0.2">
      <c r="A28" s="156">
        <v>45476</v>
      </c>
      <c r="B28" s="352">
        <v>15987</v>
      </c>
      <c r="C28" s="155" t="s">
        <v>483</v>
      </c>
      <c r="D28" s="227" t="s">
        <v>687</v>
      </c>
      <c r="E28" s="72">
        <v>-25</v>
      </c>
      <c r="F28" s="72">
        <v>0</v>
      </c>
      <c r="G28" s="156" t="s">
        <v>666</v>
      </c>
    </row>
    <row r="29" spans="1:7" ht="68.25" customHeight="1" x14ac:dyDescent="0.2">
      <c r="A29" s="156">
        <v>45476</v>
      </c>
      <c r="B29" s="352">
        <v>15987</v>
      </c>
      <c r="C29" s="155" t="s">
        <v>483</v>
      </c>
      <c r="D29" s="227" t="s">
        <v>688</v>
      </c>
      <c r="E29" s="72">
        <v>-434.72</v>
      </c>
      <c r="F29" s="72">
        <v>0</v>
      </c>
      <c r="G29" s="156" t="s">
        <v>666</v>
      </c>
    </row>
    <row r="30" spans="1:7" ht="68.25" customHeight="1" x14ac:dyDescent="0.2">
      <c r="A30" s="156">
        <v>45476</v>
      </c>
      <c r="B30" s="352">
        <v>15987</v>
      </c>
      <c r="C30" s="155" t="s">
        <v>483</v>
      </c>
      <c r="D30" s="227" t="s">
        <v>689</v>
      </c>
      <c r="E30" s="72">
        <v>-410.41</v>
      </c>
      <c r="F30" s="72">
        <v>0</v>
      </c>
      <c r="G30" s="156" t="s">
        <v>666</v>
      </c>
    </row>
    <row r="31" spans="1:7" ht="60" customHeight="1" x14ac:dyDescent="0.2">
      <c r="A31" s="156">
        <v>45476</v>
      </c>
      <c r="B31" s="352">
        <v>15988</v>
      </c>
      <c r="C31" s="155" t="s">
        <v>484</v>
      </c>
      <c r="D31" s="227" t="s">
        <v>690</v>
      </c>
      <c r="E31" s="72">
        <v>5500</v>
      </c>
      <c r="F31" s="72">
        <v>5500</v>
      </c>
      <c r="G31" s="156" t="s">
        <v>668</v>
      </c>
    </row>
    <row r="32" spans="1:7" ht="60" customHeight="1" x14ac:dyDescent="0.2">
      <c r="A32" s="156">
        <v>45476</v>
      </c>
      <c r="B32" s="352">
        <v>15989</v>
      </c>
      <c r="C32" s="155" t="s">
        <v>485</v>
      </c>
      <c r="D32" s="227" t="s">
        <v>690</v>
      </c>
      <c r="E32" s="72">
        <v>7000</v>
      </c>
      <c r="F32" s="72">
        <v>7000</v>
      </c>
      <c r="G32" s="156" t="s">
        <v>668</v>
      </c>
    </row>
    <row r="33" spans="1:7" ht="60" customHeight="1" x14ac:dyDescent="0.2">
      <c r="A33" s="156">
        <v>45476</v>
      </c>
      <c r="B33" s="352">
        <v>15990</v>
      </c>
      <c r="C33" s="155" t="s">
        <v>486</v>
      </c>
      <c r="D33" s="227" t="s">
        <v>690</v>
      </c>
      <c r="E33" s="72">
        <v>7000</v>
      </c>
      <c r="F33" s="72">
        <v>7000</v>
      </c>
      <c r="G33" s="156" t="s">
        <v>668</v>
      </c>
    </row>
    <row r="34" spans="1:7" ht="60" customHeight="1" x14ac:dyDescent="0.2">
      <c r="A34" s="156">
        <v>45476</v>
      </c>
      <c r="B34" s="352">
        <v>15991</v>
      </c>
      <c r="C34" s="155" t="s">
        <v>487</v>
      </c>
      <c r="D34" s="227" t="s">
        <v>690</v>
      </c>
      <c r="E34" s="72">
        <v>7000</v>
      </c>
      <c r="F34" s="72">
        <v>7000</v>
      </c>
      <c r="G34" s="156" t="s">
        <v>668</v>
      </c>
    </row>
    <row r="35" spans="1:7" ht="60" customHeight="1" x14ac:dyDescent="0.2">
      <c r="A35" s="156">
        <v>45476</v>
      </c>
      <c r="B35" s="352">
        <v>15992</v>
      </c>
      <c r="C35" s="155" t="s">
        <v>488</v>
      </c>
      <c r="D35" s="227" t="s">
        <v>690</v>
      </c>
      <c r="E35" s="72">
        <v>44000</v>
      </c>
      <c r="F35" s="72">
        <v>42602.75</v>
      </c>
      <c r="G35" s="156" t="s">
        <v>668</v>
      </c>
    </row>
    <row r="36" spans="1:7" ht="60" customHeight="1" x14ac:dyDescent="0.2">
      <c r="A36" s="156">
        <v>45476</v>
      </c>
      <c r="B36" s="352">
        <v>15992</v>
      </c>
      <c r="C36" s="155" t="s">
        <v>488</v>
      </c>
      <c r="D36" s="227" t="s">
        <v>691</v>
      </c>
      <c r="E36" s="72">
        <v>-1397.25</v>
      </c>
      <c r="F36" s="72">
        <v>0</v>
      </c>
      <c r="G36" s="156" t="s">
        <v>668</v>
      </c>
    </row>
    <row r="37" spans="1:7" ht="60" customHeight="1" x14ac:dyDescent="0.2">
      <c r="A37" s="156">
        <v>45476</v>
      </c>
      <c r="B37" s="352">
        <v>15993</v>
      </c>
      <c r="C37" s="155" t="s">
        <v>489</v>
      </c>
      <c r="D37" s="227" t="s">
        <v>690</v>
      </c>
      <c r="E37" s="72">
        <v>6000</v>
      </c>
      <c r="F37" s="72">
        <v>6000</v>
      </c>
      <c r="G37" s="156" t="s">
        <v>668</v>
      </c>
    </row>
    <row r="38" spans="1:7" ht="60" customHeight="1" x14ac:dyDescent="0.2">
      <c r="A38" s="156">
        <v>45476</v>
      </c>
      <c r="B38" s="352">
        <v>15994</v>
      </c>
      <c r="C38" s="155" t="s">
        <v>490</v>
      </c>
      <c r="D38" s="227" t="s">
        <v>690</v>
      </c>
      <c r="E38" s="72">
        <v>6000</v>
      </c>
      <c r="F38" s="72">
        <v>6000</v>
      </c>
      <c r="G38" s="156" t="s">
        <v>668</v>
      </c>
    </row>
    <row r="39" spans="1:7" ht="54.75" customHeight="1" x14ac:dyDescent="0.2">
      <c r="A39" s="156">
        <v>45476</v>
      </c>
      <c r="B39" s="352">
        <v>15995</v>
      </c>
      <c r="C39" s="155" t="s">
        <v>491</v>
      </c>
      <c r="D39" s="227" t="s">
        <v>690</v>
      </c>
      <c r="E39" s="72">
        <v>5000</v>
      </c>
      <c r="F39" s="72">
        <v>5000</v>
      </c>
      <c r="G39" s="156" t="s">
        <v>668</v>
      </c>
    </row>
    <row r="40" spans="1:7" ht="60" customHeight="1" x14ac:dyDescent="0.2">
      <c r="A40" s="156">
        <v>45476</v>
      </c>
      <c r="B40" s="352">
        <v>15996</v>
      </c>
      <c r="C40" s="155" t="s">
        <v>492</v>
      </c>
      <c r="D40" s="227" t="s">
        <v>690</v>
      </c>
      <c r="E40" s="72">
        <v>12000</v>
      </c>
      <c r="F40" s="72">
        <v>12000</v>
      </c>
      <c r="G40" s="156" t="s">
        <v>668</v>
      </c>
    </row>
    <row r="41" spans="1:7" ht="60" customHeight="1" x14ac:dyDescent="0.2">
      <c r="A41" s="156">
        <v>45476</v>
      </c>
      <c r="B41" s="352">
        <v>15997</v>
      </c>
      <c r="C41" s="155" t="s">
        <v>493</v>
      </c>
      <c r="D41" s="227" t="s">
        <v>690</v>
      </c>
      <c r="E41" s="72">
        <v>5000</v>
      </c>
      <c r="F41" s="72">
        <v>5000</v>
      </c>
      <c r="G41" s="156" t="s">
        <v>668</v>
      </c>
    </row>
    <row r="42" spans="1:7" ht="60" customHeight="1" x14ac:dyDescent="0.2">
      <c r="A42" s="156">
        <v>45476</v>
      </c>
      <c r="B42" s="352">
        <v>15998</v>
      </c>
      <c r="C42" s="155" t="s">
        <v>494</v>
      </c>
      <c r="D42" s="227" t="s">
        <v>690</v>
      </c>
      <c r="E42" s="72">
        <v>7000</v>
      </c>
      <c r="F42" s="72">
        <v>7000</v>
      </c>
      <c r="G42" s="156" t="s">
        <v>668</v>
      </c>
    </row>
    <row r="43" spans="1:7" ht="60" customHeight="1" x14ac:dyDescent="0.2">
      <c r="A43" s="156">
        <v>45476</v>
      </c>
      <c r="B43" s="352">
        <v>15999</v>
      </c>
      <c r="C43" s="155" t="s">
        <v>495</v>
      </c>
      <c r="D43" s="227" t="s">
        <v>690</v>
      </c>
      <c r="E43" s="72">
        <v>7000</v>
      </c>
      <c r="F43" s="72">
        <v>7000</v>
      </c>
      <c r="G43" s="156" t="s">
        <v>668</v>
      </c>
    </row>
    <row r="44" spans="1:7" ht="60" customHeight="1" x14ac:dyDescent="0.2">
      <c r="A44" s="156">
        <v>45476</v>
      </c>
      <c r="B44" s="352">
        <v>16000</v>
      </c>
      <c r="C44" s="155" t="s">
        <v>496</v>
      </c>
      <c r="D44" s="227" t="s">
        <v>690</v>
      </c>
      <c r="E44" s="72">
        <v>10000</v>
      </c>
      <c r="F44" s="72">
        <v>10000</v>
      </c>
      <c r="G44" s="156" t="s">
        <v>668</v>
      </c>
    </row>
    <row r="45" spans="1:7" ht="60" customHeight="1" x14ac:dyDescent="0.2">
      <c r="A45" s="156">
        <v>45476</v>
      </c>
      <c r="B45" s="352">
        <v>16001</v>
      </c>
      <c r="C45" s="155" t="s">
        <v>497</v>
      </c>
      <c r="D45" s="227" t="s">
        <v>690</v>
      </c>
      <c r="E45" s="72">
        <v>7000</v>
      </c>
      <c r="F45" s="72">
        <v>7000</v>
      </c>
      <c r="G45" s="156" t="s">
        <v>668</v>
      </c>
    </row>
    <row r="46" spans="1:7" ht="60" customHeight="1" x14ac:dyDescent="0.2">
      <c r="A46" s="156">
        <v>45476</v>
      </c>
      <c r="B46" s="352">
        <v>16002</v>
      </c>
      <c r="C46" s="155" t="s">
        <v>498</v>
      </c>
      <c r="D46" s="227" t="s">
        <v>690</v>
      </c>
      <c r="E46" s="72">
        <v>5000</v>
      </c>
      <c r="F46" s="72">
        <v>5000</v>
      </c>
      <c r="G46" s="156" t="s">
        <v>668</v>
      </c>
    </row>
    <row r="47" spans="1:7" ht="60" customHeight="1" x14ac:dyDescent="0.2">
      <c r="A47" s="156">
        <v>45476</v>
      </c>
      <c r="B47" s="352">
        <v>16003</v>
      </c>
      <c r="C47" s="155" t="s">
        <v>499</v>
      </c>
      <c r="D47" s="227" t="s">
        <v>690</v>
      </c>
      <c r="E47" s="72">
        <v>5000</v>
      </c>
      <c r="F47" s="72">
        <v>5000</v>
      </c>
      <c r="G47" s="156" t="s">
        <v>668</v>
      </c>
    </row>
    <row r="48" spans="1:7" ht="60" customHeight="1" x14ac:dyDescent="0.2">
      <c r="A48" s="156">
        <v>45476</v>
      </c>
      <c r="B48" s="352">
        <v>16004</v>
      </c>
      <c r="C48" s="155" t="s">
        <v>500</v>
      </c>
      <c r="D48" s="227" t="s">
        <v>690</v>
      </c>
      <c r="E48" s="72">
        <v>7000</v>
      </c>
      <c r="F48" s="72">
        <v>7000</v>
      </c>
      <c r="G48" s="156" t="s">
        <v>668</v>
      </c>
    </row>
    <row r="49" spans="1:7" ht="60" customHeight="1" x14ac:dyDescent="0.2">
      <c r="A49" s="156">
        <v>45476</v>
      </c>
      <c r="B49" s="352">
        <v>16005</v>
      </c>
      <c r="C49" s="155" t="s">
        <v>501</v>
      </c>
      <c r="D49" s="227" t="s">
        <v>690</v>
      </c>
      <c r="E49" s="72">
        <v>7000</v>
      </c>
      <c r="F49" s="72">
        <v>7000</v>
      </c>
      <c r="G49" s="156" t="s">
        <v>669</v>
      </c>
    </row>
    <row r="50" spans="1:7" ht="60" customHeight="1" x14ac:dyDescent="0.2">
      <c r="A50" s="156">
        <v>45476</v>
      </c>
      <c r="B50" s="352">
        <v>16006</v>
      </c>
      <c r="C50" s="155" t="s">
        <v>502</v>
      </c>
      <c r="D50" s="227" t="s">
        <v>690</v>
      </c>
      <c r="E50" s="72">
        <v>7000</v>
      </c>
      <c r="F50" s="72">
        <v>7000</v>
      </c>
      <c r="G50" s="156" t="s">
        <v>670</v>
      </c>
    </row>
    <row r="51" spans="1:7" ht="60" customHeight="1" x14ac:dyDescent="0.2">
      <c r="A51" s="156">
        <v>45476</v>
      </c>
      <c r="B51" s="352">
        <v>16007</v>
      </c>
      <c r="C51" s="155" t="s">
        <v>503</v>
      </c>
      <c r="D51" s="227" t="s">
        <v>690</v>
      </c>
      <c r="E51" s="72">
        <v>7000</v>
      </c>
      <c r="F51" s="72">
        <v>7000</v>
      </c>
      <c r="G51" s="156" t="s">
        <v>671</v>
      </c>
    </row>
    <row r="52" spans="1:7" ht="60" customHeight="1" x14ac:dyDescent="0.2">
      <c r="A52" s="156">
        <v>45476</v>
      </c>
      <c r="B52" s="352">
        <v>16008</v>
      </c>
      <c r="C52" s="155" t="s">
        <v>504</v>
      </c>
      <c r="D52" s="227" t="s">
        <v>690</v>
      </c>
      <c r="E52" s="72">
        <v>5000</v>
      </c>
      <c r="F52" s="72">
        <v>5000</v>
      </c>
      <c r="G52" s="156" t="s">
        <v>672</v>
      </c>
    </row>
    <row r="53" spans="1:7" ht="60" customHeight="1" x14ac:dyDescent="0.2">
      <c r="A53" s="156">
        <v>45476</v>
      </c>
      <c r="B53" s="352">
        <v>16009</v>
      </c>
      <c r="C53" s="155" t="s">
        <v>505</v>
      </c>
      <c r="D53" s="227" t="s">
        <v>690</v>
      </c>
      <c r="E53" s="72">
        <v>5000</v>
      </c>
      <c r="F53" s="72">
        <v>5000</v>
      </c>
      <c r="G53" s="156" t="s">
        <v>673</v>
      </c>
    </row>
    <row r="54" spans="1:7" ht="60" customHeight="1" x14ac:dyDescent="0.2">
      <c r="A54" s="156">
        <v>45476</v>
      </c>
      <c r="B54" s="352">
        <v>16010</v>
      </c>
      <c r="C54" s="155" t="s">
        <v>506</v>
      </c>
      <c r="D54" s="227" t="s">
        <v>690</v>
      </c>
      <c r="E54" s="72">
        <v>5000</v>
      </c>
      <c r="F54" s="72">
        <v>5000</v>
      </c>
      <c r="G54" s="156" t="s">
        <v>674</v>
      </c>
    </row>
    <row r="55" spans="1:7" ht="60" customHeight="1" x14ac:dyDescent="0.2">
      <c r="A55" s="156">
        <v>45476</v>
      </c>
      <c r="B55" s="352">
        <v>16011</v>
      </c>
      <c r="C55" s="155" t="s">
        <v>507</v>
      </c>
      <c r="D55" s="227" t="s">
        <v>690</v>
      </c>
      <c r="E55" s="72">
        <v>7000</v>
      </c>
      <c r="F55" s="72">
        <v>7000</v>
      </c>
      <c r="G55" s="156" t="s">
        <v>675</v>
      </c>
    </row>
    <row r="56" spans="1:7" ht="60" customHeight="1" x14ac:dyDescent="0.2">
      <c r="A56" s="156">
        <v>45476</v>
      </c>
      <c r="B56" s="352">
        <v>16012</v>
      </c>
      <c r="C56" s="155" t="s">
        <v>508</v>
      </c>
      <c r="D56" s="227" t="s">
        <v>690</v>
      </c>
      <c r="E56" s="72">
        <v>6000</v>
      </c>
      <c r="F56" s="72">
        <v>6000</v>
      </c>
      <c r="G56" s="156" t="s">
        <v>676</v>
      </c>
    </row>
    <row r="57" spans="1:7" ht="60" customHeight="1" x14ac:dyDescent="0.2">
      <c r="A57" s="156">
        <v>45476</v>
      </c>
      <c r="B57" s="352">
        <v>16013</v>
      </c>
      <c r="C57" s="155" t="s">
        <v>509</v>
      </c>
      <c r="D57" s="227" t="s">
        <v>690</v>
      </c>
      <c r="E57" s="72">
        <v>7000</v>
      </c>
      <c r="F57" s="72">
        <v>7000</v>
      </c>
      <c r="G57" s="156" t="s">
        <v>677</v>
      </c>
    </row>
    <row r="58" spans="1:7" ht="60" customHeight="1" x14ac:dyDescent="0.2">
      <c r="A58" s="156">
        <v>45476</v>
      </c>
      <c r="B58" s="352">
        <v>16014</v>
      </c>
      <c r="C58" s="155" t="s">
        <v>510</v>
      </c>
      <c r="D58" s="227" t="s">
        <v>690</v>
      </c>
      <c r="E58" s="72">
        <v>5000</v>
      </c>
      <c r="F58" s="72">
        <v>5000</v>
      </c>
      <c r="G58" s="156" t="s">
        <v>678</v>
      </c>
    </row>
    <row r="59" spans="1:7" ht="60" customHeight="1" x14ac:dyDescent="0.2">
      <c r="A59" s="156">
        <v>45476</v>
      </c>
      <c r="B59" s="352">
        <v>16015</v>
      </c>
      <c r="C59" s="155" t="s">
        <v>511</v>
      </c>
      <c r="D59" s="227" t="s">
        <v>690</v>
      </c>
      <c r="E59" s="72">
        <v>7800</v>
      </c>
      <c r="F59" s="72">
        <v>7800</v>
      </c>
      <c r="G59" s="156" t="s">
        <v>679</v>
      </c>
    </row>
    <row r="60" spans="1:7" ht="60" customHeight="1" x14ac:dyDescent="0.2">
      <c r="A60" s="156">
        <v>45476</v>
      </c>
      <c r="B60" s="352">
        <v>16016</v>
      </c>
      <c r="C60" s="155" t="s">
        <v>512</v>
      </c>
      <c r="D60" s="227" t="s">
        <v>690</v>
      </c>
      <c r="E60" s="72">
        <v>10000</v>
      </c>
      <c r="F60" s="72">
        <v>10000</v>
      </c>
      <c r="G60" s="156" t="s">
        <v>680</v>
      </c>
    </row>
    <row r="61" spans="1:7" ht="60" customHeight="1" x14ac:dyDescent="0.2">
      <c r="A61" s="156">
        <v>45476</v>
      </c>
      <c r="B61" s="352">
        <v>16017</v>
      </c>
      <c r="C61" s="155" t="s">
        <v>513</v>
      </c>
      <c r="D61" s="227" t="s">
        <v>690</v>
      </c>
      <c r="E61" s="72">
        <v>7000</v>
      </c>
      <c r="F61" s="72">
        <v>7000</v>
      </c>
      <c r="G61" s="156" t="s">
        <v>681</v>
      </c>
    </row>
    <row r="62" spans="1:7" ht="60" customHeight="1" x14ac:dyDescent="0.2">
      <c r="A62" s="156">
        <v>45476</v>
      </c>
      <c r="B62" s="352">
        <v>16018</v>
      </c>
      <c r="C62" s="155" t="s">
        <v>514</v>
      </c>
      <c r="D62" s="227" t="s">
        <v>690</v>
      </c>
      <c r="E62" s="72">
        <v>7500</v>
      </c>
      <c r="F62" s="72">
        <v>7500</v>
      </c>
      <c r="G62" s="156" t="s">
        <v>682</v>
      </c>
    </row>
    <row r="63" spans="1:7" ht="60" customHeight="1" x14ac:dyDescent="0.2">
      <c r="A63" s="156">
        <v>45476</v>
      </c>
      <c r="B63" s="352">
        <v>16019</v>
      </c>
      <c r="C63" s="155" t="s">
        <v>515</v>
      </c>
      <c r="D63" s="227" t="s">
        <v>690</v>
      </c>
      <c r="E63" s="72">
        <v>10000</v>
      </c>
      <c r="F63" s="72">
        <v>10000</v>
      </c>
      <c r="G63" s="156" t="s">
        <v>683</v>
      </c>
    </row>
    <row r="64" spans="1:7" ht="60" customHeight="1" x14ac:dyDescent="0.2">
      <c r="A64" s="156">
        <v>45476</v>
      </c>
      <c r="B64" s="352">
        <v>16020</v>
      </c>
      <c r="C64" s="155" t="s">
        <v>516</v>
      </c>
      <c r="D64" s="227" t="s">
        <v>686</v>
      </c>
      <c r="E64" s="72">
        <v>10000</v>
      </c>
      <c r="F64" s="72">
        <v>9384</v>
      </c>
      <c r="G64" s="156" t="s">
        <v>684</v>
      </c>
    </row>
    <row r="65" spans="1:7" ht="60" customHeight="1" x14ac:dyDescent="0.2">
      <c r="A65" s="156">
        <v>45476</v>
      </c>
      <c r="B65" s="352">
        <v>16020</v>
      </c>
      <c r="C65" s="155" t="s">
        <v>516</v>
      </c>
      <c r="D65" s="227" t="s">
        <v>687</v>
      </c>
      <c r="E65" s="72">
        <v>-25</v>
      </c>
      <c r="F65" s="72">
        <v>0</v>
      </c>
      <c r="G65" s="156" t="s">
        <v>684</v>
      </c>
    </row>
    <row r="66" spans="1:7" ht="60" customHeight="1" x14ac:dyDescent="0.2">
      <c r="A66" s="156">
        <v>45476</v>
      </c>
      <c r="B66" s="352">
        <v>16020</v>
      </c>
      <c r="C66" s="155" t="s">
        <v>516</v>
      </c>
      <c r="D66" s="227" t="s">
        <v>688</v>
      </c>
      <c r="E66" s="72">
        <v>-304</v>
      </c>
      <c r="F66" s="72">
        <v>0</v>
      </c>
      <c r="G66" s="156" t="s">
        <v>684</v>
      </c>
    </row>
    <row r="67" spans="1:7" ht="60" customHeight="1" x14ac:dyDescent="0.2">
      <c r="A67" s="156">
        <v>45476</v>
      </c>
      <c r="B67" s="352">
        <v>16020</v>
      </c>
      <c r="C67" s="155" t="s">
        <v>516</v>
      </c>
      <c r="D67" s="227" t="s">
        <v>689</v>
      </c>
      <c r="E67" s="72">
        <v>-287</v>
      </c>
      <c r="F67" s="72">
        <v>0</v>
      </c>
      <c r="G67" s="156" t="s">
        <v>684</v>
      </c>
    </row>
    <row r="68" spans="1:7" ht="60" customHeight="1" x14ac:dyDescent="0.2">
      <c r="A68" s="156">
        <v>45476</v>
      </c>
      <c r="B68" s="352">
        <v>16021</v>
      </c>
      <c r="C68" s="155" t="s">
        <v>517</v>
      </c>
      <c r="D68" s="227" t="s">
        <v>686</v>
      </c>
      <c r="E68" s="72">
        <v>15000</v>
      </c>
      <c r="F68" s="72">
        <v>14088.5</v>
      </c>
      <c r="G68" s="156" t="s">
        <v>684</v>
      </c>
    </row>
    <row r="69" spans="1:7" ht="54" customHeight="1" x14ac:dyDescent="0.2">
      <c r="A69" s="156">
        <v>45476</v>
      </c>
      <c r="B69" s="352">
        <v>16021</v>
      </c>
      <c r="C69" s="155" t="s">
        <v>517</v>
      </c>
      <c r="D69" s="227" t="s">
        <v>687</v>
      </c>
      <c r="E69" s="72">
        <v>-25</v>
      </c>
      <c r="F69" s="72">
        <v>0</v>
      </c>
      <c r="G69" s="156" t="s">
        <v>684</v>
      </c>
    </row>
    <row r="70" spans="1:7" ht="54" customHeight="1" x14ac:dyDescent="0.2">
      <c r="A70" s="156">
        <v>45476</v>
      </c>
      <c r="B70" s="352">
        <v>16021</v>
      </c>
      <c r="C70" s="155" t="s">
        <v>517</v>
      </c>
      <c r="D70" s="227" t="s">
        <v>688</v>
      </c>
      <c r="E70" s="72">
        <v>-456</v>
      </c>
      <c r="F70" s="72">
        <v>0</v>
      </c>
      <c r="G70" s="156" t="s">
        <v>684</v>
      </c>
    </row>
    <row r="71" spans="1:7" ht="54" customHeight="1" x14ac:dyDescent="0.2">
      <c r="A71" s="156">
        <v>45476</v>
      </c>
      <c r="B71" s="352">
        <v>16021</v>
      </c>
      <c r="C71" s="155" t="s">
        <v>517</v>
      </c>
      <c r="D71" s="227" t="s">
        <v>689</v>
      </c>
      <c r="E71" s="72">
        <v>-430.5</v>
      </c>
      <c r="F71" s="72">
        <v>0</v>
      </c>
      <c r="G71" s="156" t="s">
        <v>684</v>
      </c>
    </row>
    <row r="72" spans="1:7" ht="51.75" customHeight="1" x14ac:dyDescent="0.2">
      <c r="A72" s="156">
        <v>45476</v>
      </c>
      <c r="B72" s="352">
        <v>16022</v>
      </c>
      <c r="C72" s="155" t="s">
        <v>518</v>
      </c>
      <c r="D72" s="227" t="s">
        <v>686</v>
      </c>
      <c r="E72" s="72">
        <v>10000</v>
      </c>
      <c r="F72" s="72">
        <v>9384</v>
      </c>
      <c r="G72" s="156" t="s">
        <v>684</v>
      </c>
    </row>
    <row r="73" spans="1:7" ht="48" customHeight="1" x14ac:dyDescent="0.2">
      <c r="A73" s="156">
        <v>45476</v>
      </c>
      <c r="B73" s="352">
        <v>16022</v>
      </c>
      <c r="C73" s="155" t="s">
        <v>518</v>
      </c>
      <c r="D73" s="227" t="s">
        <v>687</v>
      </c>
      <c r="E73" s="72">
        <v>-25</v>
      </c>
      <c r="F73" s="72">
        <v>0</v>
      </c>
      <c r="G73" s="156" t="s">
        <v>684</v>
      </c>
    </row>
    <row r="74" spans="1:7" ht="48" customHeight="1" x14ac:dyDescent="0.2">
      <c r="A74" s="156">
        <v>45476</v>
      </c>
      <c r="B74" s="352">
        <v>16022</v>
      </c>
      <c r="C74" s="155" t="s">
        <v>518</v>
      </c>
      <c r="D74" s="227" t="s">
        <v>688</v>
      </c>
      <c r="E74" s="72">
        <v>-304</v>
      </c>
      <c r="F74" s="72">
        <v>0</v>
      </c>
      <c r="G74" s="156" t="s">
        <v>684</v>
      </c>
    </row>
    <row r="75" spans="1:7" ht="48" customHeight="1" x14ac:dyDescent="0.2">
      <c r="A75" s="156">
        <v>45476</v>
      </c>
      <c r="B75" s="352">
        <v>16022</v>
      </c>
      <c r="C75" s="155" t="s">
        <v>518</v>
      </c>
      <c r="D75" s="227" t="s">
        <v>689</v>
      </c>
      <c r="E75" s="72">
        <v>-287</v>
      </c>
      <c r="F75" s="72">
        <v>0</v>
      </c>
      <c r="G75" s="156" t="s">
        <v>684</v>
      </c>
    </row>
    <row r="76" spans="1:7" ht="56.25" customHeight="1" x14ac:dyDescent="0.2">
      <c r="A76" s="156">
        <v>45476</v>
      </c>
      <c r="B76" s="352">
        <v>16023</v>
      </c>
      <c r="C76" s="155" t="s">
        <v>519</v>
      </c>
      <c r="D76" s="227" t="s">
        <v>686</v>
      </c>
      <c r="E76" s="72">
        <v>10000</v>
      </c>
      <c r="F76" s="72">
        <v>9384</v>
      </c>
      <c r="G76" s="156" t="s">
        <v>684</v>
      </c>
    </row>
    <row r="77" spans="1:7" ht="56.25" customHeight="1" x14ac:dyDescent="0.2">
      <c r="A77" s="156">
        <v>45476</v>
      </c>
      <c r="B77" s="352">
        <v>16023</v>
      </c>
      <c r="C77" s="155" t="s">
        <v>519</v>
      </c>
      <c r="D77" s="227" t="s">
        <v>687</v>
      </c>
      <c r="E77" s="72">
        <v>-25</v>
      </c>
      <c r="F77" s="72">
        <v>0</v>
      </c>
      <c r="G77" s="156" t="s">
        <v>684</v>
      </c>
    </row>
    <row r="78" spans="1:7" ht="56.25" customHeight="1" x14ac:dyDescent="0.2">
      <c r="A78" s="156">
        <v>45476</v>
      </c>
      <c r="B78" s="352">
        <v>16023</v>
      </c>
      <c r="C78" s="155" t="s">
        <v>519</v>
      </c>
      <c r="D78" s="227" t="s">
        <v>688</v>
      </c>
      <c r="E78" s="72">
        <v>-304</v>
      </c>
      <c r="F78" s="72">
        <v>0</v>
      </c>
      <c r="G78" s="156" t="s">
        <v>684</v>
      </c>
    </row>
    <row r="79" spans="1:7" ht="56.25" customHeight="1" x14ac:dyDescent="0.2">
      <c r="A79" s="156">
        <v>45476</v>
      </c>
      <c r="B79" s="352">
        <v>16023</v>
      </c>
      <c r="C79" s="155" t="s">
        <v>519</v>
      </c>
      <c r="D79" s="227" t="s">
        <v>689</v>
      </c>
      <c r="E79" s="72">
        <v>-287</v>
      </c>
      <c r="F79" s="72">
        <v>0</v>
      </c>
      <c r="G79" s="156" t="s">
        <v>684</v>
      </c>
    </row>
    <row r="80" spans="1:7" ht="56.25" customHeight="1" x14ac:dyDescent="0.2">
      <c r="A80" s="156">
        <v>45476</v>
      </c>
      <c r="B80" s="352">
        <v>16024</v>
      </c>
      <c r="C80" s="155" t="s">
        <v>520</v>
      </c>
      <c r="D80" s="227" t="s">
        <v>686</v>
      </c>
      <c r="E80" s="72">
        <v>11000</v>
      </c>
      <c r="F80" s="72">
        <v>10324.9</v>
      </c>
      <c r="G80" s="156" t="s">
        <v>684</v>
      </c>
    </row>
    <row r="81" spans="1:7" ht="56.25" customHeight="1" x14ac:dyDescent="0.2">
      <c r="A81" s="156">
        <v>45476</v>
      </c>
      <c r="B81" s="352">
        <v>16024</v>
      </c>
      <c r="C81" s="155" t="s">
        <v>520</v>
      </c>
      <c r="D81" s="227" t="s">
        <v>687</v>
      </c>
      <c r="E81" s="72">
        <v>-25</v>
      </c>
      <c r="F81" s="72">
        <v>0</v>
      </c>
      <c r="G81" s="156" t="s">
        <v>684</v>
      </c>
    </row>
    <row r="82" spans="1:7" ht="56.25" customHeight="1" x14ac:dyDescent="0.2">
      <c r="A82" s="156">
        <v>45476</v>
      </c>
      <c r="B82" s="352">
        <v>16024</v>
      </c>
      <c r="C82" s="155" t="s">
        <v>520</v>
      </c>
      <c r="D82" s="227" t="s">
        <v>688</v>
      </c>
      <c r="E82" s="72">
        <v>-334.4</v>
      </c>
      <c r="F82" s="72">
        <v>0</v>
      </c>
      <c r="G82" s="156" t="s">
        <v>684</v>
      </c>
    </row>
    <row r="83" spans="1:7" ht="56.25" customHeight="1" x14ac:dyDescent="0.2">
      <c r="A83" s="156">
        <v>45476</v>
      </c>
      <c r="B83" s="352">
        <v>16024</v>
      </c>
      <c r="C83" s="155" t="s">
        <v>520</v>
      </c>
      <c r="D83" s="227" t="s">
        <v>689</v>
      </c>
      <c r="E83" s="72">
        <v>-315.7</v>
      </c>
      <c r="F83" s="72">
        <v>0</v>
      </c>
      <c r="G83" s="156" t="s">
        <v>684</v>
      </c>
    </row>
    <row r="84" spans="1:7" ht="56.25" customHeight="1" x14ac:dyDescent="0.2">
      <c r="A84" s="156">
        <v>45476</v>
      </c>
      <c r="B84" s="352">
        <v>16025</v>
      </c>
      <c r="C84" s="155" t="s">
        <v>521</v>
      </c>
      <c r="D84" s="227" t="s">
        <v>686</v>
      </c>
      <c r="E84" s="72">
        <v>11000</v>
      </c>
      <c r="F84" s="72">
        <v>10324.9</v>
      </c>
      <c r="G84" s="156" t="s">
        <v>684</v>
      </c>
    </row>
    <row r="85" spans="1:7" ht="56.25" customHeight="1" x14ac:dyDescent="0.2">
      <c r="A85" s="156">
        <v>45476</v>
      </c>
      <c r="B85" s="352">
        <v>16025</v>
      </c>
      <c r="C85" s="155" t="s">
        <v>521</v>
      </c>
      <c r="D85" s="227" t="s">
        <v>687</v>
      </c>
      <c r="E85" s="72">
        <v>-25</v>
      </c>
      <c r="F85" s="72">
        <v>0</v>
      </c>
      <c r="G85" s="156" t="s">
        <v>684</v>
      </c>
    </row>
    <row r="86" spans="1:7" ht="56.25" customHeight="1" x14ac:dyDescent="0.2">
      <c r="A86" s="156">
        <v>45476</v>
      </c>
      <c r="B86" s="352">
        <v>16025</v>
      </c>
      <c r="C86" s="155" t="s">
        <v>521</v>
      </c>
      <c r="D86" s="227" t="s">
        <v>688</v>
      </c>
      <c r="E86" s="72">
        <v>-334.4</v>
      </c>
      <c r="F86" s="72">
        <v>0</v>
      </c>
      <c r="G86" s="156" t="s">
        <v>684</v>
      </c>
    </row>
    <row r="87" spans="1:7" ht="56.25" customHeight="1" x14ac:dyDescent="0.2">
      <c r="A87" s="156">
        <v>45476</v>
      </c>
      <c r="B87" s="352">
        <v>16025</v>
      </c>
      <c r="C87" s="155" t="s">
        <v>521</v>
      </c>
      <c r="D87" s="227" t="s">
        <v>689</v>
      </c>
      <c r="E87" s="72">
        <v>-315.7</v>
      </c>
      <c r="F87" s="72">
        <v>0</v>
      </c>
      <c r="G87" s="156" t="s">
        <v>684</v>
      </c>
    </row>
    <row r="88" spans="1:7" ht="50.25" customHeight="1" x14ac:dyDescent="0.2">
      <c r="A88" s="156">
        <v>45476</v>
      </c>
      <c r="B88" s="352">
        <v>16026</v>
      </c>
      <c r="C88" s="155" t="s">
        <v>522</v>
      </c>
      <c r="D88" s="227" t="s">
        <v>686</v>
      </c>
      <c r="E88" s="72">
        <v>10000</v>
      </c>
      <c r="F88" s="72">
        <v>9384</v>
      </c>
      <c r="G88" s="156" t="s">
        <v>684</v>
      </c>
    </row>
    <row r="89" spans="1:7" ht="50.25" customHeight="1" x14ac:dyDescent="0.2">
      <c r="A89" s="156">
        <v>45476</v>
      </c>
      <c r="B89" s="352">
        <v>16026</v>
      </c>
      <c r="C89" s="155" t="s">
        <v>522</v>
      </c>
      <c r="D89" s="227" t="s">
        <v>687</v>
      </c>
      <c r="E89" s="72">
        <v>-25</v>
      </c>
      <c r="F89" s="72">
        <v>0</v>
      </c>
      <c r="G89" s="156" t="s">
        <v>684</v>
      </c>
    </row>
    <row r="90" spans="1:7" ht="50.25" customHeight="1" x14ac:dyDescent="0.2">
      <c r="A90" s="156">
        <v>45476</v>
      </c>
      <c r="B90" s="352">
        <v>16026</v>
      </c>
      <c r="C90" s="155" t="s">
        <v>522</v>
      </c>
      <c r="D90" s="227" t="s">
        <v>688</v>
      </c>
      <c r="E90" s="72">
        <v>-304</v>
      </c>
      <c r="F90" s="72">
        <v>0</v>
      </c>
      <c r="G90" s="156" t="s">
        <v>684</v>
      </c>
    </row>
    <row r="91" spans="1:7" ht="50.25" customHeight="1" x14ac:dyDescent="0.2">
      <c r="A91" s="156">
        <v>45476</v>
      </c>
      <c r="B91" s="352">
        <v>16026</v>
      </c>
      <c r="C91" s="155" t="s">
        <v>522</v>
      </c>
      <c r="D91" s="227" t="s">
        <v>689</v>
      </c>
      <c r="E91" s="72">
        <v>-287</v>
      </c>
      <c r="F91" s="72">
        <v>0</v>
      </c>
      <c r="G91" s="156" t="s">
        <v>684</v>
      </c>
    </row>
    <row r="92" spans="1:7" ht="50.25" customHeight="1" x14ac:dyDescent="0.2">
      <c r="A92" s="156">
        <v>45476</v>
      </c>
      <c r="B92" s="352">
        <v>16027</v>
      </c>
      <c r="C92" s="155" t="s">
        <v>523</v>
      </c>
      <c r="D92" s="227" t="s">
        <v>686</v>
      </c>
      <c r="E92" s="72">
        <v>10000</v>
      </c>
      <c r="F92" s="72">
        <v>9384</v>
      </c>
      <c r="G92" s="156" t="s">
        <v>684</v>
      </c>
    </row>
    <row r="93" spans="1:7" ht="51.75" customHeight="1" x14ac:dyDescent="0.2">
      <c r="A93" s="156">
        <v>45476</v>
      </c>
      <c r="B93" s="352">
        <v>16027</v>
      </c>
      <c r="C93" s="155" t="s">
        <v>523</v>
      </c>
      <c r="D93" s="227" t="s">
        <v>687</v>
      </c>
      <c r="E93" s="72">
        <v>-25</v>
      </c>
      <c r="F93" s="72">
        <v>0</v>
      </c>
      <c r="G93" s="156" t="s">
        <v>684</v>
      </c>
    </row>
    <row r="94" spans="1:7" ht="51.75" customHeight="1" x14ac:dyDescent="0.2">
      <c r="A94" s="156">
        <v>45476</v>
      </c>
      <c r="B94" s="352">
        <v>16027</v>
      </c>
      <c r="C94" s="155" t="s">
        <v>523</v>
      </c>
      <c r="D94" s="227" t="s">
        <v>688</v>
      </c>
      <c r="E94" s="72">
        <v>-304</v>
      </c>
      <c r="F94" s="72">
        <v>0</v>
      </c>
      <c r="G94" s="156" t="s">
        <v>684</v>
      </c>
    </row>
    <row r="95" spans="1:7" ht="51.75" customHeight="1" x14ac:dyDescent="0.2">
      <c r="A95" s="156">
        <v>45476</v>
      </c>
      <c r="B95" s="352">
        <v>16027</v>
      </c>
      <c r="C95" s="155" t="s">
        <v>523</v>
      </c>
      <c r="D95" s="227" t="s">
        <v>689</v>
      </c>
      <c r="E95" s="72">
        <v>-287</v>
      </c>
      <c r="F95" s="72">
        <v>0</v>
      </c>
      <c r="G95" s="156" t="s">
        <v>684</v>
      </c>
    </row>
    <row r="96" spans="1:7" ht="66" customHeight="1" x14ac:dyDescent="0.2">
      <c r="A96" s="156">
        <v>45476</v>
      </c>
      <c r="B96" s="352">
        <v>16028</v>
      </c>
      <c r="C96" s="155" t="s">
        <v>524</v>
      </c>
      <c r="D96" s="227" t="s">
        <v>686</v>
      </c>
      <c r="E96" s="72">
        <v>10000</v>
      </c>
      <c r="F96" s="72">
        <v>9384</v>
      </c>
      <c r="G96" s="156" t="s">
        <v>684</v>
      </c>
    </row>
    <row r="97" spans="1:7" ht="66" customHeight="1" x14ac:dyDescent="0.2">
      <c r="A97" s="156">
        <v>45476</v>
      </c>
      <c r="B97" s="352">
        <v>16028</v>
      </c>
      <c r="C97" s="155" t="s">
        <v>524</v>
      </c>
      <c r="D97" s="227" t="s">
        <v>687</v>
      </c>
      <c r="E97" s="72">
        <v>-25</v>
      </c>
      <c r="F97" s="72">
        <v>0</v>
      </c>
      <c r="G97" s="156" t="s">
        <v>684</v>
      </c>
    </row>
    <row r="98" spans="1:7" ht="66" customHeight="1" x14ac:dyDescent="0.2">
      <c r="A98" s="156">
        <v>45476</v>
      </c>
      <c r="B98" s="352">
        <v>16028</v>
      </c>
      <c r="C98" s="155" t="s">
        <v>524</v>
      </c>
      <c r="D98" s="227" t="s">
        <v>688</v>
      </c>
      <c r="E98" s="72">
        <v>-304</v>
      </c>
      <c r="F98" s="72">
        <v>0</v>
      </c>
      <c r="G98" s="156" t="s">
        <v>684</v>
      </c>
    </row>
    <row r="99" spans="1:7" ht="66" customHeight="1" x14ac:dyDescent="0.2">
      <c r="A99" s="156">
        <v>45476</v>
      </c>
      <c r="B99" s="352">
        <v>16028</v>
      </c>
      <c r="C99" s="155" t="s">
        <v>524</v>
      </c>
      <c r="D99" s="227" t="s">
        <v>689</v>
      </c>
      <c r="E99" s="72">
        <v>-287</v>
      </c>
      <c r="F99" s="72">
        <v>0</v>
      </c>
      <c r="G99" s="156" t="s">
        <v>684</v>
      </c>
    </row>
    <row r="100" spans="1:7" ht="60" customHeight="1" x14ac:dyDescent="0.2">
      <c r="A100" s="156">
        <v>45476</v>
      </c>
      <c r="B100" s="352">
        <v>16029</v>
      </c>
      <c r="C100" s="155" t="s">
        <v>525</v>
      </c>
      <c r="D100" s="227" t="s">
        <v>686</v>
      </c>
      <c r="E100" s="72">
        <v>10000</v>
      </c>
      <c r="F100" s="72">
        <v>9384</v>
      </c>
      <c r="G100" s="156" t="s">
        <v>684</v>
      </c>
    </row>
    <row r="101" spans="1:7" ht="60" customHeight="1" x14ac:dyDescent="0.2">
      <c r="A101" s="156">
        <v>45476</v>
      </c>
      <c r="B101" s="352">
        <v>16029</v>
      </c>
      <c r="C101" s="155" t="s">
        <v>525</v>
      </c>
      <c r="D101" s="227" t="s">
        <v>687</v>
      </c>
      <c r="E101" s="72">
        <v>-25</v>
      </c>
      <c r="F101" s="72">
        <v>0</v>
      </c>
      <c r="G101" s="156" t="s">
        <v>684</v>
      </c>
    </row>
    <row r="102" spans="1:7" ht="60" customHeight="1" x14ac:dyDescent="0.2">
      <c r="A102" s="156">
        <v>45476</v>
      </c>
      <c r="B102" s="352">
        <v>16029</v>
      </c>
      <c r="C102" s="155" t="s">
        <v>525</v>
      </c>
      <c r="D102" s="227" t="s">
        <v>688</v>
      </c>
      <c r="E102" s="72">
        <v>-304</v>
      </c>
      <c r="F102" s="72">
        <v>0</v>
      </c>
      <c r="G102" s="156" t="s">
        <v>684</v>
      </c>
    </row>
    <row r="103" spans="1:7" ht="60" customHeight="1" x14ac:dyDescent="0.2">
      <c r="A103" s="156">
        <v>45476</v>
      </c>
      <c r="B103" s="352">
        <v>16029</v>
      </c>
      <c r="C103" s="155" t="s">
        <v>525</v>
      </c>
      <c r="D103" s="227" t="s">
        <v>689</v>
      </c>
      <c r="E103" s="72">
        <v>-287</v>
      </c>
      <c r="F103" s="72">
        <v>0</v>
      </c>
      <c r="G103" s="156" t="s">
        <v>684</v>
      </c>
    </row>
    <row r="104" spans="1:7" ht="60" customHeight="1" x14ac:dyDescent="0.2">
      <c r="A104" s="156">
        <v>45476</v>
      </c>
      <c r="B104" s="352">
        <v>16030</v>
      </c>
      <c r="C104" s="155" t="s">
        <v>526</v>
      </c>
      <c r="D104" s="227" t="s">
        <v>686</v>
      </c>
      <c r="E104" s="72">
        <v>10000</v>
      </c>
      <c r="F104" s="72">
        <v>9384</v>
      </c>
      <c r="G104" s="156" t="s">
        <v>684</v>
      </c>
    </row>
    <row r="105" spans="1:7" ht="60" customHeight="1" x14ac:dyDescent="0.2">
      <c r="A105" s="156">
        <v>45476</v>
      </c>
      <c r="B105" s="352">
        <v>16030</v>
      </c>
      <c r="C105" s="155" t="s">
        <v>526</v>
      </c>
      <c r="D105" s="227" t="s">
        <v>687</v>
      </c>
      <c r="E105" s="72">
        <v>-25</v>
      </c>
      <c r="F105" s="72">
        <v>0</v>
      </c>
      <c r="G105" s="156" t="s">
        <v>684</v>
      </c>
    </row>
    <row r="106" spans="1:7" ht="60" customHeight="1" x14ac:dyDescent="0.2">
      <c r="A106" s="156">
        <v>45476</v>
      </c>
      <c r="B106" s="352">
        <v>16030</v>
      </c>
      <c r="C106" s="155" t="s">
        <v>526</v>
      </c>
      <c r="D106" s="227" t="s">
        <v>688</v>
      </c>
      <c r="E106" s="72">
        <v>-304</v>
      </c>
      <c r="F106" s="72">
        <v>0</v>
      </c>
      <c r="G106" s="156" t="s">
        <v>684</v>
      </c>
    </row>
    <row r="107" spans="1:7" ht="51.75" customHeight="1" x14ac:dyDescent="0.2">
      <c r="A107" s="156">
        <v>45476</v>
      </c>
      <c r="B107" s="352">
        <v>16030</v>
      </c>
      <c r="C107" s="155" t="s">
        <v>526</v>
      </c>
      <c r="D107" s="227" t="s">
        <v>689</v>
      </c>
      <c r="E107" s="72">
        <v>-287</v>
      </c>
      <c r="F107" s="72">
        <v>0</v>
      </c>
      <c r="G107" s="156" t="s">
        <v>684</v>
      </c>
    </row>
    <row r="108" spans="1:7" ht="36.75" customHeight="1" x14ac:dyDescent="0.2">
      <c r="A108" s="156">
        <v>45476</v>
      </c>
      <c r="B108" s="352">
        <v>16031</v>
      </c>
      <c r="C108" s="155" t="s">
        <v>692</v>
      </c>
      <c r="D108" s="227">
        <v>0</v>
      </c>
      <c r="E108" s="72">
        <v>0</v>
      </c>
      <c r="F108" s="72">
        <v>0</v>
      </c>
      <c r="G108" s="156" t="s">
        <v>692</v>
      </c>
    </row>
    <row r="109" spans="1:7" ht="60" customHeight="1" x14ac:dyDescent="0.2">
      <c r="A109" s="156">
        <v>45476</v>
      </c>
      <c r="B109" s="352">
        <v>16032</v>
      </c>
      <c r="C109" s="155" t="s">
        <v>528</v>
      </c>
      <c r="D109" s="227" t="s">
        <v>686</v>
      </c>
      <c r="E109" s="72">
        <v>10000</v>
      </c>
      <c r="F109" s="72">
        <v>9384</v>
      </c>
      <c r="G109" s="156" t="s">
        <v>684</v>
      </c>
    </row>
    <row r="110" spans="1:7" ht="60" customHeight="1" x14ac:dyDescent="0.2">
      <c r="A110" s="156">
        <v>45476</v>
      </c>
      <c r="B110" s="352">
        <v>16032</v>
      </c>
      <c r="C110" s="155" t="s">
        <v>528</v>
      </c>
      <c r="D110" s="227" t="s">
        <v>687</v>
      </c>
      <c r="E110" s="72">
        <v>-25</v>
      </c>
      <c r="F110" s="72">
        <v>0</v>
      </c>
      <c r="G110" s="156" t="s">
        <v>684</v>
      </c>
    </row>
    <row r="111" spans="1:7" ht="60" customHeight="1" x14ac:dyDescent="0.2">
      <c r="A111" s="156">
        <v>45476</v>
      </c>
      <c r="B111" s="352">
        <v>16032</v>
      </c>
      <c r="C111" s="155" t="s">
        <v>528</v>
      </c>
      <c r="D111" s="227" t="s">
        <v>688</v>
      </c>
      <c r="E111" s="72">
        <v>-304</v>
      </c>
      <c r="F111" s="72">
        <v>0</v>
      </c>
      <c r="G111" s="156" t="s">
        <v>684</v>
      </c>
    </row>
    <row r="112" spans="1:7" ht="77.25" customHeight="1" x14ac:dyDescent="0.2">
      <c r="A112" s="156">
        <v>45476</v>
      </c>
      <c r="B112" s="352">
        <v>16032</v>
      </c>
      <c r="C112" s="155" t="s">
        <v>528</v>
      </c>
      <c r="D112" s="227" t="s">
        <v>689</v>
      </c>
      <c r="E112" s="72">
        <v>-287</v>
      </c>
      <c r="F112" s="72">
        <v>0</v>
      </c>
      <c r="G112" s="156" t="s">
        <v>684</v>
      </c>
    </row>
    <row r="113" spans="1:7" ht="77.25" customHeight="1" x14ac:dyDescent="0.2">
      <c r="A113" s="156">
        <v>45476</v>
      </c>
      <c r="B113" s="352">
        <v>16033</v>
      </c>
      <c r="C113" s="155" t="s">
        <v>529</v>
      </c>
      <c r="D113" s="227" t="s">
        <v>686</v>
      </c>
      <c r="E113" s="72">
        <v>10000</v>
      </c>
      <c r="F113" s="72">
        <v>9384</v>
      </c>
      <c r="G113" s="156" t="s">
        <v>684</v>
      </c>
    </row>
    <row r="114" spans="1:7" ht="77.25" customHeight="1" x14ac:dyDescent="0.2">
      <c r="A114" s="156">
        <v>45476</v>
      </c>
      <c r="B114" s="352">
        <v>16033</v>
      </c>
      <c r="C114" s="155" t="s">
        <v>529</v>
      </c>
      <c r="D114" s="227" t="s">
        <v>687</v>
      </c>
      <c r="E114" s="72">
        <v>-25</v>
      </c>
      <c r="F114" s="72">
        <v>0</v>
      </c>
      <c r="G114" s="156" t="s">
        <v>684</v>
      </c>
    </row>
    <row r="115" spans="1:7" ht="77.25" customHeight="1" x14ac:dyDescent="0.2">
      <c r="A115" s="156">
        <v>45476</v>
      </c>
      <c r="B115" s="352">
        <v>16033</v>
      </c>
      <c r="C115" s="155" t="s">
        <v>529</v>
      </c>
      <c r="D115" s="227" t="s">
        <v>688</v>
      </c>
      <c r="E115" s="72">
        <v>-304</v>
      </c>
      <c r="F115" s="72">
        <v>0</v>
      </c>
      <c r="G115" s="156" t="s">
        <v>684</v>
      </c>
    </row>
    <row r="116" spans="1:7" ht="77.25" customHeight="1" x14ac:dyDescent="0.2">
      <c r="A116" s="156">
        <v>45476</v>
      </c>
      <c r="B116" s="352">
        <v>16033</v>
      </c>
      <c r="C116" s="155" t="s">
        <v>529</v>
      </c>
      <c r="D116" s="227" t="s">
        <v>689</v>
      </c>
      <c r="E116" s="72">
        <v>-287</v>
      </c>
      <c r="F116" s="72">
        <v>0</v>
      </c>
      <c r="G116" s="156" t="s">
        <v>684</v>
      </c>
    </row>
    <row r="117" spans="1:7" ht="60" customHeight="1" x14ac:dyDescent="0.2">
      <c r="A117" s="156">
        <v>45476</v>
      </c>
      <c r="B117" s="352">
        <v>16034</v>
      </c>
      <c r="C117" s="155" t="s">
        <v>530</v>
      </c>
      <c r="D117" s="227" t="s">
        <v>686</v>
      </c>
      <c r="E117" s="72">
        <v>10000</v>
      </c>
      <c r="F117" s="72">
        <v>9384</v>
      </c>
      <c r="G117" s="156" t="s">
        <v>684</v>
      </c>
    </row>
    <row r="118" spans="1:7" ht="60" customHeight="1" x14ac:dyDescent="0.2">
      <c r="A118" s="156">
        <v>45476</v>
      </c>
      <c r="B118" s="352">
        <v>16034</v>
      </c>
      <c r="C118" s="155" t="s">
        <v>530</v>
      </c>
      <c r="D118" s="227" t="s">
        <v>687</v>
      </c>
      <c r="E118" s="72">
        <v>-25</v>
      </c>
      <c r="F118" s="72">
        <v>0</v>
      </c>
      <c r="G118" s="156" t="s">
        <v>684</v>
      </c>
    </row>
    <row r="119" spans="1:7" ht="60" customHeight="1" x14ac:dyDescent="0.2">
      <c r="A119" s="156">
        <v>45476</v>
      </c>
      <c r="B119" s="352">
        <v>16034</v>
      </c>
      <c r="C119" s="155" t="s">
        <v>530</v>
      </c>
      <c r="D119" s="227" t="s">
        <v>688</v>
      </c>
      <c r="E119" s="72">
        <v>-304</v>
      </c>
      <c r="F119" s="72">
        <v>0</v>
      </c>
      <c r="G119" s="156" t="s">
        <v>684</v>
      </c>
    </row>
    <row r="120" spans="1:7" ht="85.5" customHeight="1" x14ac:dyDescent="0.2">
      <c r="A120" s="156">
        <v>45476</v>
      </c>
      <c r="B120" s="352">
        <v>16034</v>
      </c>
      <c r="C120" s="155" t="s">
        <v>530</v>
      </c>
      <c r="D120" s="227" t="s">
        <v>689</v>
      </c>
      <c r="E120" s="72">
        <v>-287</v>
      </c>
      <c r="F120" s="72">
        <v>0</v>
      </c>
      <c r="G120" s="156" t="s">
        <v>684</v>
      </c>
    </row>
    <row r="121" spans="1:7" ht="60" customHeight="1" x14ac:dyDescent="0.2">
      <c r="A121" s="156">
        <v>45476</v>
      </c>
      <c r="B121" s="352">
        <v>16035</v>
      </c>
      <c r="C121" s="155" t="s">
        <v>531</v>
      </c>
      <c r="D121" s="227" t="s">
        <v>686</v>
      </c>
      <c r="E121" s="72">
        <v>10000</v>
      </c>
      <c r="F121" s="72">
        <v>9384</v>
      </c>
      <c r="G121" s="156" t="s">
        <v>684</v>
      </c>
    </row>
    <row r="122" spans="1:7" ht="60" customHeight="1" x14ac:dyDescent="0.2">
      <c r="A122" s="156">
        <v>45476</v>
      </c>
      <c r="B122" s="352">
        <v>16035</v>
      </c>
      <c r="C122" s="155" t="s">
        <v>531</v>
      </c>
      <c r="D122" s="227" t="s">
        <v>687</v>
      </c>
      <c r="E122" s="72">
        <v>-25</v>
      </c>
      <c r="F122" s="72">
        <v>0</v>
      </c>
      <c r="G122" s="156" t="s">
        <v>684</v>
      </c>
    </row>
    <row r="123" spans="1:7" ht="60" customHeight="1" x14ac:dyDescent="0.2">
      <c r="A123" s="156">
        <v>45476</v>
      </c>
      <c r="B123" s="352">
        <v>16035</v>
      </c>
      <c r="C123" s="155" t="s">
        <v>531</v>
      </c>
      <c r="D123" s="227" t="s">
        <v>688</v>
      </c>
      <c r="E123" s="72">
        <v>-304</v>
      </c>
      <c r="F123" s="72">
        <v>0</v>
      </c>
      <c r="G123" s="156" t="s">
        <v>684</v>
      </c>
    </row>
    <row r="124" spans="1:7" ht="81.75" customHeight="1" x14ac:dyDescent="0.2">
      <c r="A124" s="156">
        <v>45476</v>
      </c>
      <c r="B124" s="352">
        <v>16035</v>
      </c>
      <c r="C124" s="155" t="s">
        <v>531</v>
      </c>
      <c r="D124" s="227" t="s">
        <v>689</v>
      </c>
      <c r="E124" s="72">
        <v>-287</v>
      </c>
      <c r="F124" s="72">
        <v>0</v>
      </c>
      <c r="G124" s="156" t="s">
        <v>684</v>
      </c>
    </row>
    <row r="125" spans="1:7" ht="60" customHeight="1" x14ac:dyDescent="0.2">
      <c r="A125" s="156">
        <v>45476</v>
      </c>
      <c r="B125" s="352">
        <v>16036</v>
      </c>
      <c r="C125" s="155" t="s">
        <v>532</v>
      </c>
      <c r="D125" s="227" t="s">
        <v>686</v>
      </c>
      <c r="E125" s="72">
        <v>10000</v>
      </c>
      <c r="F125" s="72">
        <v>9384</v>
      </c>
      <c r="G125" s="156" t="s">
        <v>684</v>
      </c>
    </row>
    <row r="126" spans="1:7" ht="84" customHeight="1" x14ac:dyDescent="0.2">
      <c r="A126" s="156">
        <v>45476</v>
      </c>
      <c r="B126" s="352">
        <v>16036</v>
      </c>
      <c r="C126" s="155" t="s">
        <v>532</v>
      </c>
      <c r="D126" s="227" t="s">
        <v>687</v>
      </c>
      <c r="E126" s="72">
        <v>-25</v>
      </c>
      <c r="F126" s="72"/>
      <c r="G126" s="156" t="s">
        <v>684</v>
      </c>
    </row>
    <row r="127" spans="1:7" ht="77.25" customHeight="1" x14ac:dyDescent="0.2">
      <c r="A127" s="156">
        <v>45476</v>
      </c>
      <c r="B127" s="352">
        <v>16036</v>
      </c>
      <c r="C127" s="155" t="s">
        <v>532</v>
      </c>
      <c r="D127" s="227" t="s">
        <v>688</v>
      </c>
      <c r="E127" s="72">
        <v>-304</v>
      </c>
      <c r="F127" s="72"/>
      <c r="G127" s="156" t="s">
        <v>684</v>
      </c>
    </row>
    <row r="128" spans="1:7" ht="74.25" customHeight="1" x14ac:dyDescent="0.2">
      <c r="A128" s="156">
        <v>45476</v>
      </c>
      <c r="B128" s="352">
        <v>16036</v>
      </c>
      <c r="C128" s="155" t="s">
        <v>532</v>
      </c>
      <c r="D128" s="227" t="s">
        <v>689</v>
      </c>
      <c r="E128" s="72">
        <v>-287</v>
      </c>
      <c r="F128" s="72"/>
      <c r="G128" s="156" t="s">
        <v>684</v>
      </c>
    </row>
    <row r="129" spans="1:7" ht="60" customHeight="1" x14ac:dyDescent="0.2">
      <c r="A129" s="156">
        <v>45476</v>
      </c>
      <c r="B129" s="352">
        <v>16037</v>
      </c>
      <c r="C129" s="155" t="s">
        <v>533</v>
      </c>
      <c r="D129" s="227" t="s">
        <v>686</v>
      </c>
      <c r="E129" s="72">
        <v>10000</v>
      </c>
      <c r="F129" s="72">
        <v>7668.54</v>
      </c>
      <c r="G129" s="156" t="s">
        <v>684</v>
      </c>
    </row>
    <row r="130" spans="1:7" ht="45" customHeight="1" x14ac:dyDescent="0.2">
      <c r="A130" s="156">
        <v>45476</v>
      </c>
      <c r="B130" s="352">
        <v>16037</v>
      </c>
      <c r="C130" s="155" t="s">
        <v>533</v>
      </c>
      <c r="D130" s="227" t="s">
        <v>687</v>
      </c>
      <c r="E130" s="72">
        <v>-25</v>
      </c>
      <c r="F130" s="72">
        <v>0</v>
      </c>
      <c r="G130" s="156" t="s">
        <v>684</v>
      </c>
    </row>
    <row r="131" spans="1:7" ht="45" customHeight="1" x14ac:dyDescent="0.2">
      <c r="A131" s="156">
        <v>45476</v>
      </c>
      <c r="B131" s="352">
        <v>16037</v>
      </c>
      <c r="C131" s="155" t="s">
        <v>533</v>
      </c>
      <c r="D131" s="227" t="s">
        <v>688</v>
      </c>
      <c r="E131" s="72">
        <v>-304</v>
      </c>
      <c r="F131" s="72">
        <v>0</v>
      </c>
      <c r="G131" s="156" t="s">
        <v>684</v>
      </c>
    </row>
    <row r="132" spans="1:7" ht="45" customHeight="1" x14ac:dyDescent="0.2">
      <c r="A132" s="156">
        <v>45476</v>
      </c>
      <c r="B132" s="352">
        <v>16037</v>
      </c>
      <c r="C132" s="155" t="s">
        <v>533</v>
      </c>
      <c r="D132" s="227" t="s">
        <v>689</v>
      </c>
      <c r="E132" s="72">
        <v>-287</v>
      </c>
      <c r="F132" s="72">
        <v>0</v>
      </c>
      <c r="G132" s="156" t="s">
        <v>684</v>
      </c>
    </row>
    <row r="133" spans="1:7" ht="45" customHeight="1" x14ac:dyDescent="0.2">
      <c r="A133" s="156">
        <v>45476</v>
      </c>
      <c r="B133" s="352">
        <v>16037</v>
      </c>
      <c r="C133" s="155" t="s">
        <v>533</v>
      </c>
      <c r="D133" s="227" t="s">
        <v>693</v>
      </c>
      <c r="E133" s="72">
        <v>-1715.46</v>
      </c>
      <c r="F133" s="72">
        <v>0</v>
      </c>
      <c r="G133" s="156" t="s">
        <v>684</v>
      </c>
    </row>
    <row r="134" spans="1:7" ht="60" customHeight="1" x14ac:dyDescent="0.2">
      <c r="A134" s="156">
        <v>45476</v>
      </c>
      <c r="B134" s="352">
        <v>16038</v>
      </c>
      <c r="C134" s="155" t="s">
        <v>534</v>
      </c>
      <c r="D134" s="227" t="s">
        <v>686</v>
      </c>
      <c r="E134" s="72">
        <v>11000</v>
      </c>
      <c r="F134" s="72">
        <v>10324.9</v>
      </c>
      <c r="G134" s="156" t="s">
        <v>684</v>
      </c>
    </row>
    <row r="135" spans="1:7" ht="55.5" customHeight="1" x14ac:dyDescent="0.2">
      <c r="A135" s="156">
        <v>45476</v>
      </c>
      <c r="B135" s="352">
        <v>16038</v>
      </c>
      <c r="C135" s="155" t="s">
        <v>534</v>
      </c>
      <c r="D135" s="227" t="s">
        <v>687</v>
      </c>
      <c r="E135" s="72">
        <v>-25</v>
      </c>
      <c r="F135" s="72">
        <v>0</v>
      </c>
      <c r="G135" s="156" t="s">
        <v>684</v>
      </c>
    </row>
    <row r="136" spans="1:7" ht="55.5" customHeight="1" x14ac:dyDescent="0.2">
      <c r="A136" s="156">
        <v>45476</v>
      </c>
      <c r="B136" s="352">
        <v>16038</v>
      </c>
      <c r="C136" s="155" t="s">
        <v>534</v>
      </c>
      <c r="D136" s="227" t="s">
        <v>688</v>
      </c>
      <c r="E136" s="72">
        <v>-334.4</v>
      </c>
      <c r="F136" s="72">
        <v>0</v>
      </c>
      <c r="G136" s="156" t="s">
        <v>684</v>
      </c>
    </row>
    <row r="137" spans="1:7" ht="55.5" customHeight="1" x14ac:dyDescent="0.2">
      <c r="A137" s="156">
        <v>45476</v>
      </c>
      <c r="B137" s="352">
        <v>16038</v>
      </c>
      <c r="C137" s="155" t="s">
        <v>534</v>
      </c>
      <c r="D137" s="227" t="s">
        <v>689</v>
      </c>
      <c r="E137" s="72">
        <v>-315.7</v>
      </c>
      <c r="F137" s="72">
        <v>0</v>
      </c>
      <c r="G137" s="156" t="s">
        <v>684</v>
      </c>
    </row>
    <row r="138" spans="1:7" ht="60" customHeight="1" x14ac:dyDescent="0.2">
      <c r="A138" s="156">
        <v>45476</v>
      </c>
      <c r="B138" s="352">
        <v>16039</v>
      </c>
      <c r="C138" s="155" t="s">
        <v>535</v>
      </c>
      <c r="D138" s="227" t="s">
        <v>686</v>
      </c>
      <c r="E138" s="72">
        <v>10000</v>
      </c>
      <c r="F138" s="72">
        <v>9384</v>
      </c>
      <c r="G138" s="156" t="s">
        <v>684</v>
      </c>
    </row>
    <row r="139" spans="1:7" ht="60" customHeight="1" x14ac:dyDescent="0.2">
      <c r="A139" s="156">
        <v>45476</v>
      </c>
      <c r="B139" s="352">
        <v>16039</v>
      </c>
      <c r="C139" s="155" t="s">
        <v>535</v>
      </c>
      <c r="D139" s="227" t="s">
        <v>687</v>
      </c>
      <c r="E139" s="72">
        <v>-25</v>
      </c>
      <c r="F139" s="72">
        <v>0</v>
      </c>
      <c r="G139" s="156" t="s">
        <v>684</v>
      </c>
    </row>
    <row r="140" spans="1:7" ht="60" customHeight="1" x14ac:dyDescent="0.2">
      <c r="A140" s="156">
        <v>45476</v>
      </c>
      <c r="B140" s="352">
        <v>16039</v>
      </c>
      <c r="C140" s="155" t="s">
        <v>535</v>
      </c>
      <c r="D140" s="227" t="s">
        <v>688</v>
      </c>
      <c r="E140" s="72">
        <v>-304</v>
      </c>
      <c r="F140" s="72">
        <v>0</v>
      </c>
      <c r="G140" s="156" t="s">
        <v>684</v>
      </c>
    </row>
    <row r="141" spans="1:7" ht="60" customHeight="1" x14ac:dyDescent="0.2">
      <c r="A141" s="156">
        <v>45476</v>
      </c>
      <c r="B141" s="352">
        <v>16039</v>
      </c>
      <c r="C141" s="155" t="s">
        <v>535</v>
      </c>
      <c r="D141" s="227" t="s">
        <v>689</v>
      </c>
      <c r="E141" s="72">
        <v>-287</v>
      </c>
      <c r="F141" s="72">
        <v>0</v>
      </c>
      <c r="G141" s="156" t="s">
        <v>684</v>
      </c>
    </row>
    <row r="142" spans="1:7" ht="60" customHeight="1" x14ac:dyDescent="0.2">
      <c r="A142" s="156">
        <v>45476</v>
      </c>
      <c r="B142" s="352">
        <v>16040</v>
      </c>
      <c r="C142" s="155" t="s">
        <v>536</v>
      </c>
      <c r="D142" s="227" t="s">
        <v>686</v>
      </c>
      <c r="E142" s="72">
        <v>10000</v>
      </c>
      <c r="F142" s="72">
        <v>9384</v>
      </c>
      <c r="G142" s="156" t="s">
        <v>684</v>
      </c>
    </row>
    <row r="143" spans="1:7" ht="60" customHeight="1" x14ac:dyDescent="0.2">
      <c r="A143" s="156">
        <v>45476</v>
      </c>
      <c r="B143" s="352">
        <v>16040</v>
      </c>
      <c r="C143" s="155" t="s">
        <v>536</v>
      </c>
      <c r="D143" s="227" t="s">
        <v>687</v>
      </c>
      <c r="E143" s="72">
        <v>-25</v>
      </c>
      <c r="F143" s="72">
        <v>0</v>
      </c>
      <c r="G143" s="156" t="s">
        <v>684</v>
      </c>
    </row>
    <row r="144" spans="1:7" ht="60" customHeight="1" x14ac:dyDescent="0.2">
      <c r="A144" s="156">
        <v>45476</v>
      </c>
      <c r="B144" s="352">
        <v>16040</v>
      </c>
      <c r="C144" s="155" t="s">
        <v>536</v>
      </c>
      <c r="D144" s="227" t="s">
        <v>688</v>
      </c>
      <c r="E144" s="72">
        <v>-304</v>
      </c>
      <c r="F144" s="72">
        <v>0</v>
      </c>
      <c r="G144" s="156" t="s">
        <v>684</v>
      </c>
    </row>
    <row r="145" spans="1:11" ht="60" customHeight="1" x14ac:dyDescent="0.2">
      <c r="A145" s="156">
        <v>45476</v>
      </c>
      <c r="B145" s="352">
        <v>16040</v>
      </c>
      <c r="C145" s="155" t="s">
        <v>536</v>
      </c>
      <c r="D145" s="227" t="s">
        <v>689</v>
      </c>
      <c r="E145" s="72">
        <v>-287</v>
      </c>
      <c r="F145" s="72">
        <v>0</v>
      </c>
      <c r="G145" s="156" t="s">
        <v>684</v>
      </c>
    </row>
    <row r="146" spans="1:11" ht="60" customHeight="1" x14ac:dyDescent="0.2">
      <c r="A146" s="156">
        <v>45476</v>
      </c>
      <c r="B146" s="352">
        <v>16041</v>
      </c>
      <c r="C146" s="155" t="s">
        <v>537</v>
      </c>
      <c r="D146" s="227" t="s">
        <v>686</v>
      </c>
      <c r="E146" s="72">
        <v>10000</v>
      </c>
      <c r="F146" s="72">
        <v>9384</v>
      </c>
      <c r="G146" s="156" t="s">
        <v>684</v>
      </c>
    </row>
    <row r="147" spans="1:11" ht="32.25" customHeight="1" x14ac:dyDescent="0.2">
      <c r="A147" s="156">
        <v>45476</v>
      </c>
      <c r="B147" s="352">
        <v>16041</v>
      </c>
      <c r="C147" s="155" t="s">
        <v>537</v>
      </c>
      <c r="D147" s="227" t="s">
        <v>687</v>
      </c>
      <c r="E147" s="72">
        <v>-25</v>
      </c>
      <c r="F147" s="72">
        <v>0</v>
      </c>
      <c r="G147" s="156" t="s">
        <v>684</v>
      </c>
    </row>
    <row r="148" spans="1:11" ht="32.25" customHeight="1" x14ac:dyDescent="0.2">
      <c r="A148" s="156">
        <v>45476</v>
      </c>
      <c r="B148" s="352">
        <v>16041</v>
      </c>
      <c r="C148" s="155" t="s">
        <v>537</v>
      </c>
      <c r="D148" s="227" t="s">
        <v>688</v>
      </c>
      <c r="E148" s="72">
        <v>-304</v>
      </c>
      <c r="F148" s="72">
        <v>0</v>
      </c>
      <c r="G148" s="156" t="s">
        <v>684</v>
      </c>
    </row>
    <row r="149" spans="1:11" ht="32.25" customHeight="1" x14ac:dyDescent="0.2">
      <c r="A149" s="156">
        <v>45476</v>
      </c>
      <c r="B149" s="352">
        <v>16041</v>
      </c>
      <c r="C149" s="155" t="s">
        <v>537</v>
      </c>
      <c r="D149" s="227" t="s">
        <v>689</v>
      </c>
      <c r="E149" s="72">
        <v>-287</v>
      </c>
      <c r="F149" s="72">
        <v>0</v>
      </c>
      <c r="G149" s="156" t="s">
        <v>684</v>
      </c>
    </row>
    <row r="150" spans="1:11" ht="60" customHeight="1" x14ac:dyDescent="0.2">
      <c r="A150" s="156">
        <v>45485</v>
      </c>
      <c r="B150" s="352">
        <v>16042</v>
      </c>
      <c r="C150" s="155" t="s">
        <v>543</v>
      </c>
      <c r="D150" s="227" t="s">
        <v>690</v>
      </c>
      <c r="E150" s="72">
        <v>10000</v>
      </c>
      <c r="F150" s="72">
        <v>10000</v>
      </c>
      <c r="G150" s="156" t="s">
        <v>685</v>
      </c>
    </row>
    <row r="151" spans="1:11" ht="57" customHeight="1" x14ac:dyDescent="0.2">
      <c r="A151" s="156" t="s">
        <v>694</v>
      </c>
      <c r="B151" s="352">
        <v>16043</v>
      </c>
      <c r="C151" s="155" t="s">
        <v>695</v>
      </c>
      <c r="D151" s="227" t="s">
        <v>696</v>
      </c>
      <c r="E151" s="72">
        <v>3525</v>
      </c>
      <c r="F151" s="72">
        <v>3661</v>
      </c>
      <c r="G151" s="156" t="s">
        <v>698</v>
      </c>
    </row>
    <row r="152" spans="1:11" ht="51.75" customHeight="1" x14ac:dyDescent="0.2">
      <c r="A152" s="156" t="s">
        <v>694</v>
      </c>
      <c r="B152" s="352">
        <v>16043</v>
      </c>
      <c r="C152" s="155" t="s">
        <v>695</v>
      </c>
      <c r="D152" s="227" t="s">
        <v>697</v>
      </c>
      <c r="E152" s="72">
        <v>136</v>
      </c>
      <c r="F152" s="72">
        <v>0</v>
      </c>
      <c r="G152" s="156" t="s">
        <v>698</v>
      </c>
    </row>
    <row r="153" spans="1:11" s="58" customFormat="1" ht="67.5" customHeight="1" x14ac:dyDescent="0.2">
      <c r="A153" s="156">
        <v>45499</v>
      </c>
      <c r="B153" s="343">
        <v>16044</v>
      </c>
      <c r="C153" s="155" t="s">
        <v>1130</v>
      </c>
      <c r="D153" s="72" t="s">
        <v>1213</v>
      </c>
      <c r="E153" s="72">
        <v>32500</v>
      </c>
      <c r="F153" s="72">
        <v>32500</v>
      </c>
      <c r="G153" s="156" t="s">
        <v>1131</v>
      </c>
      <c r="H153" s="21"/>
      <c r="I153" s="21"/>
      <c r="J153" s="21"/>
      <c r="K153" s="21"/>
    </row>
    <row r="154" spans="1:11" s="58" customFormat="1" ht="51" customHeight="1" x14ac:dyDescent="0.2">
      <c r="A154" s="156">
        <v>45504</v>
      </c>
      <c r="B154" s="343">
        <v>16045</v>
      </c>
      <c r="C154" s="155" t="s">
        <v>1136</v>
      </c>
      <c r="D154" s="58" t="s">
        <v>697</v>
      </c>
      <c r="E154" s="72">
        <v>7975</v>
      </c>
      <c r="F154" s="72">
        <v>7975</v>
      </c>
      <c r="G154" s="156" t="s">
        <v>1137</v>
      </c>
      <c r="H154" s="21"/>
      <c r="I154" s="21"/>
      <c r="J154" s="21"/>
      <c r="K154" s="21"/>
    </row>
    <row r="155" spans="1:11" s="58" customFormat="1" ht="38.25" customHeight="1" x14ac:dyDescent="0.25">
      <c r="A155" s="353" t="s">
        <v>1140</v>
      </c>
      <c r="B155" s="365" t="s">
        <v>1144</v>
      </c>
      <c r="C155" s="354" t="s">
        <v>807</v>
      </c>
      <c r="D155" s="72" t="s">
        <v>839</v>
      </c>
      <c r="E155" s="355">
        <v>1935.06</v>
      </c>
      <c r="F155" s="355">
        <v>1935.06</v>
      </c>
      <c r="G155" s="354" t="s">
        <v>1143</v>
      </c>
      <c r="H155" s="21"/>
      <c r="I155" s="21"/>
      <c r="J155" s="21"/>
      <c r="K155" s="21"/>
    </row>
    <row r="156" spans="1:11" ht="25.5" customHeight="1" thickBot="1" x14ac:dyDescent="0.3">
      <c r="A156" s="401"/>
      <c r="B156" s="401"/>
      <c r="C156" s="265" t="s">
        <v>699</v>
      </c>
      <c r="D156" s="54"/>
      <c r="E156" s="261">
        <f>SUM(E11:E155)</f>
        <v>572124.8899999999</v>
      </c>
      <c r="F156" s="261">
        <f>SUM(F11:F155)</f>
        <v>572124.89000000013</v>
      </c>
      <c r="G156" s="265" t="s">
        <v>1214</v>
      </c>
    </row>
    <row r="157" spans="1:11" ht="25.5" customHeight="1" thickTop="1" x14ac:dyDescent="0.2"/>
    <row r="159" spans="1:11" ht="25.5" customHeight="1" x14ac:dyDescent="0.2">
      <c r="A159" s="705" t="s">
        <v>7</v>
      </c>
      <c r="B159" s="705"/>
      <c r="C159" s="705"/>
      <c r="D159" s="249"/>
      <c r="E159" s="705" t="s">
        <v>8</v>
      </c>
      <c r="F159" s="705"/>
      <c r="G159" s="705"/>
    </row>
    <row r="160" spans="1:11" ht="25.5" customHeight="1" x14ac:dyDescent="0.2">
      <c r="A160" s="30"/>
      <c r="B160" s="30"/>
      <c r="C160" s="51"/>
      <c r="D160" s="249"/>
      <c r="E160" s="356"/>
      <c r="F160" s="356"/>
      <c r="G160" s="60"/>
    </row>
    <row r="161" spans="1:7" ht="25.5" customHeight="1" x14ac:dyDescent="0.2">
      <c r="A161" s="30"/>
      <c r="B161" s="30"/>
      <c r="C161" s="51"/>
      <c r="D161" s="249"/>
      <c r="E161" s="356"/>
      <c r="F161" s="356"/>
      <c r="G161" s="60"/>
    </row>
    <row r="162" spans="1:7" ht="25.5" customHeight="1" x14ac:dyDescent="0.2">
      <c r="A162" s="30"/>
      <c r="B162" s="30"/>
      <c r="C162" s="52"/>
      <c r="D162" s="33"/>
      <c r="E162" s="33"/>
      <c r="F162" s="33"/>
      <c r="G162" s="138"/>
    </row>
    <row r="163" spans="1:7" ht="25.5" customHeight="1" thickBot="1" x14ac:dyDescent="0.25">
      <c r="A163" s="706" t="s">
        <v>331</v>
      </c>
      <c r="B163" s="706"/>
      <c r="C163" s="706"/>
      <c r="D163" s="12"/>
      <c r="E163" s="706" t="s">
        <v>469</v>
      </c>
      <c r="F163" s="706"/>
      <c r="G163" s="706"/>
    </row>
    <row r="164" spans="1:7" ht="25.5" customHeight="1" x14ac:dyDescent="0.2">
      <c r="A164" s="707" t="s">
        <v>332</v>
      </c>
      <c r="B164" s="707"/>
      <c r="C164" s="707"/>
      <c r="D164" s="33"/>
      <c r="E164" s="707" t="s">
        <v>448</v>
      </c>
      <c r="F164" s="707"/>
      <c r="G164" s="707"/>
    </row>
    <row r="165" spans="1:7" ht="25.5" customHeight="1" x14ac:dyDescent="0.2">
      <c r="A165" s="30"/>
      <c r="B165" s="30"/>
      <c r="C165" s="51"/>
      <c r="D165" s="33"/>
      <c r="E165" s="356"/>
      <c r="F165" s="356"/>
      <c r="G165" s="60"/>
    </row>
    <row r="166" spans="1:7" ht="25.5" customHeight="1" x14ac:dyDescent="0.2">
      <c r="A166" s="30"/>
      <c r="B166" s="30"/>
      <c r="C166" s="51"/>
      <c r="D166" s="33"/>
      <c r="E166" s="356"/>
      <c r="F166" s="356"/>
      <c r="G166" s="60"/>
    </row>
    <row r="168" spans="1:7" ht="25.5" customHeight="1" x14ac:dyDescent="0.25">
      <c r="A168" s="349"/>
      <c r="B168" s="403"/>
      <c r="C168" s="334"/>
      <c r="D168" s="40"/>
      <c r="E168" s="40"/>
      <c r="F168" s="45"/>
    </row>
  </sheetData>
  <sortState xmlns:xlrd2="http://schemas.microsoft.com/office/spreadsheetml/2017/richdata2" ref="A11:G150">
    <sortCondition ref="B11:B150"/>
  </sortState>
  <mergeCells count="11">
    <mergeCell ref="A4:G4"/>
    <mergeCell ref="A5:G5"/>
    <mergeCell ref="A6:G6"/>
    <mergeCell ref="A7:G7"/>
    <mergeCell ref="A8:G8"/>
    <mergeCell ref="A159:C159"/>
    <mergeCell ref="E159:G159"/>
    <mergeCell ref="A163:C163"/>
    <mergeCell ref="E163:G163"/>
    <mergeCell ref="A164:C164"/>
    <mergeCell ref="E164:G164"/>
  </mergeCells>
  <phoneticPr fontId="82" type="noConversion"/>
  <pageMargins left="0.17" right="0.12" top="1.4960629921259843" bottom="0.74803149606299213" header="1.0629921259842521" footer="0.31496062992125984"/>
  <pageSetup scale="6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EC1FB-6073-415D-8327-7FD81B5551AF}">
  <sheetPr>
    <tabColor rgb="FF007774"/>
  </sheetPr>
  <dimension ref="A3:EG44"/>
  <sheetViews>
    <sheetView topLeftCell="A15" zoomScaleNormal="100" workbookViewId="0">
      <selection sqref="A1:E37"/>
    </sheetView>
  </sheetViews>
  <sheetFormatPr baseColWidth="10" defaultColWidth="11.42578125" defaultRowHeight="12.75" x14ac:dyDescent="0.2"/>
  <cols>
    <col min="1" max="1" width="10.5703125" style="6" customWidth="1"/>
    <col min="2" max="2" width="13.85546875" style="5" customWidth="1"/>
    <col min="3" max="3" width="23.42578125" style="6" customWidth="1"/>
    <col min="4" max="4" width="22.5703125" style="6" customWidth="1"/>
    <col min="5" max="6" width="13.85546875" style="6" customWidth="1"/>
    <col min="7" max="7" width="13.28515625" style="6" customWidth="1"/>
    <col min="8" max="8" width="16.85546875" style="6" customWidth="1"/>
    <col min="9" max="16384" width="11.42578125" style="6"/>
  </cols>
  <sheetData>
    <row r="3" spans="1:137" s="3" customFormat="1" ht="14.25" x14ac:dyDescent="0.2">
      <c r="B3" s="36"/>
      <c r="C3" s="11"/>
      <c r="D3" s="17"/>
    </row>
    <row r="4" spans="1:137" s="3" customFormat="1" ht="14.25" x14ac:dyDescent="0.2">
      <c r="B4" s="36"/>
      <c r="C4" s="11"/>
      <c r="D4" s="17"/>
    </row>
    <row r="5" spans="1:137" s="14" customFormat="1" ht="15" x14ac:dyDescent="0.25">
      <c r="B5" s="37"/>
      <c r="C5" s="31"/>
      <c r="D5" s="39"/>
    </row>
    <row r="6" spans="1:137" s="14" customFormat="1" ht="20.100000000000001" customHeight="1" x14ac:dyDescent="0.2">
      <c r="A6" s="682" t="s">
        <v>9</v>
      </c>
      <c r="B6" s="682"/>
      <c r="C6" s="682"/>
      <c r="D6" s="682"/>
      <c r="E6" s="682"/>
    </row>
    <row r="7" spans="1:137" s="15" customFormat="1" ht="20.100000000000001" customHeight="1" x14ac:dyDescent="0.3">
      <c r="A7" s="690" t="s">
        <v>10</v>
      </c>
      <c r="B7" s="690"/>
      <c r="C7" s="690"/>
      <c r="D7" s="690"/>
      <c r="E7" s="690"/>
    </row>
    <row r="8" spans="1:137" s="15" customFormat="1" ht="20.100000000000001" customHeight="1" x14ac:dyDescent="0.3">
      <c r="A8" s="724" t="s">
        <v>11</v>
      </c>
      <c r="B8" s="724"/>
      <c r="C8" s="724"/>
      <c r="D8" s="724"/>
      <c r="E8" s="724"/>
    </row>
    <row r="9" spans="1:137" s="15" customFormat="1" ht="20.100000000000001" customHeight="1" x14ac:dyDescent="0.3">
      <c r="A9" s="690" t="s">
        <v>12</v>
      </c>
      <c r="B9" s="690"/>
      <c r="C9" s="690"/>
      <c r="D9" s="690"/>
      <c r="E9" s="690"/>
    </row>
    <row r="10" spans="1:137" s="4" customFormat="1" ht="20.100000000000001" customHeight="1" x14ac:dyDescent="0.25">
      <c r="A10" s="725" t="s">
        <v>13</v>
      </c>
      <c r="B10" s="725"/>
      <c r="C10" s="725"/>
      <c r="D10" s="725"/>
      <c r="E10" s="725"/>
      <c r="F10" s="23"/>
      <c r="G10" s="23"/>
      <c r="H10" s="23"/>
      <c r="I10" s="23"/>
      <c r="J10" s="690"/>
      <c r="K10" s="690"/>
      <c r="L10" s="690"/>
      <c r="M10" s="690"/>
      <c r="N10" s="690"/>
      <c r="O10" s="690"/>
      <c r="P10" s="690"/>
      <c r="Q10" s="690"/>
      <c r="R10" s="690"/>
      <c r="S10" s="690"/>
      <c r="T10" s="690"/>
      <c r="U10" s="690"/>
      <c r="V10" s="690"/>
      <c r="W10" s="690"/>
      <c r="X10" s="690"/>
      <c r="Y10" s="690"/>
      <c r="Z10" s="690"/>
      <c r="AA10" s="690"/>
      <c r="AB10" s="690"/>
      <c r="AC10" s="690"/>
      <c r="AD10" s="690"/>
      <c r="AE10" s="690"/>
      <c r="AF10" s="690"/>
      <c r="AG10" s="690"/>
      <c r="AH10" s="690"/>
      <c r="AI10" s="690"/>
      <c r="AJ10" s="690"/>
      <c r="AK10" s="690"/>
      <c r="AL10" s="690"/>
      <c r="AM10" s="690"/>
      <c r="AN10" s="690"/>
      <c r="AO10" s="690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690"/>
      <c r="BB10" s="690"/>
      <c r="BC10" s="690"/>
      <c r="BD10" s="690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690"/>
      <c r="BU10" s="690"/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  <c r="CW10" s="690"/>
      <c r="CX10" s="690"/>
      <c r="CY10" s="690"/>
      <c r="CZ10" s="690"/>
      <c r="DA10" s="690"/>
      <c r="DB10" s="690"/>
      <c r="DC10" s="690"/>
      <c r="DD10" s="690"/>
      <c r="DE10" s="690"/>
      <c r="DF10" s="690"/>
      <c r="DG10" s="690"/>
      <c r="DH10" s="690"/>
      <c r="DI10" s="690"/>
      <c r="DJ10" s="690"/>
      <c r="DK10" s="690"/>
      <c r="DL10" s="690"/>
      <c r="DM10" s="690"/>
      <c r="DN10" s="690"/>
      <c r="DO10" s="690"/>
      <c r="DP10" s="690"/>
      <c r="DQ10" s="690"/>
      <c r="DR10" s="690"/>
      <c r="DS10" s="690"/>
      <c r="DT10" s="690"/>
      <c r="DU10" s="690"/>
      <c r="DV10" s="690"/>
      <c r="DW10" s="690"/>
      <c r="DX10" s="690"/>
      <c r="DY10" s="690"/>
      <c r="DZ10" s="690"/>
      <c r="EA10" s="690"/>
      <c r="EB10" s="690"/>
      <c r="EC10" s="690"/>
      <c r="ED10" s="690"/>
      <c r="EE10" s="690"/>
      <c r="EF10" s="690"/>
      <c r="EG10" s="690"/>
    </row>
    <row r="11" spans="1:137" s="4" customFormat="1" ht="20.100000000000001" customHeight="1" x14ac:dyDescent="0.25">
      <c r="A11" s="690" t="s">
        <v>1215</v>
      </c>
      <c r="B11" s="690"/>
      <c r="C11" s="690"/>
      <c r="D11" s="690"/>
      <c r="E11" s="690"/>
      <c r="F11" s="23"/>
      <c r="G11" s="23"/>
      <c r="H11" s="23"/>
      <c r="I11" s="23"/>
      <c r="J11" s="690"/>
      <c r="K11" s="690"/>
      <c r="L11" s="690"/>
      <c r="M11" s="690"/>
      <c r="N11" s="690"/>
      <c r="O11" s="690"/>
      <c r="P11" s="690"/>
      <c r="Q11" s="690"/>
      <c r="R11" s="690"/>
      <c r="S11" s="690"/>
      <c r="T11" s="690"/>
      <c r="U11" s="690"/>
      <c r="V11" s="690"/>
      <c r="W11" s="690"/>
      <c r="X11" s="690"/>
      <c r="Y11" s="690"/>
      <c r="Z11" s="690"/>
      <c r="AA11" s="690"/>
      <c r="AB11" s="690"/>
      <c r="AC11" s="690"/>
      <c r="AD11" s="690"/>
      <c r="AE11" s="690"/>
      <c r="AF11" s="690"/>
      <c r="AG11" s="690"/>
      <c r="AH11" s="690"/>
      <c r="AI11" s="690"/>
      <c r="AJ11" s="690"/>
      <c r="AK11" s="690"/>
      <c r="AL11" s="690"/>
      <c r="AM11" s="690"/>
      <c r="AN11" s="690"/>
      <c r="AO11" s="690"/>
      <c r="AP11" s="690"/>
      <c r="AQ11" s="690"/>
      <c r="AR11" s="690"/>
      <c r="AS11" s="690"/>
      <c r="AT11" s="690"/>
      <c r="AU11" s="690"/>
      <c r="AV11" s="690"/>
      <c r="AW11" s="690"/>
      <c r="AX11" s="690"/>
      <c r="AY11" s="690"/>
      <c r="AZ11" s="690"/>
      <c r="BA11" s="690"/>
      <c r="BB11" s="690"/>
      <c r="BC11" s="690"/>
      <c r="BD11" s="690"/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690"/>
      <c r="BU11" s="690"/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  <c r="CW11" s="690"/>
      <c r="CX11" s="690"/>
      <c r="CY11" s="690"/>
      <c r="CZ11" s="690"/>
      <c r="DA11" s="690"/>
      <c r="DB11" s="690"/>
      <c r="DC11" s="690"/>
      <c r="DD11" s="690"/>
      <c r="DE11" s="690"/>
      <c r="DF11" s="690"/>
      <c r="DG11" s="690"/>
      <c r="DH11" s="690"/>
      <c r="DI11" s="690"/>
      <c r="DJ11" s="690"/>
      <c r="DK11" s="690"/>
      <c r="DL11" s="690"/>
      <c r="DM11" s="690"/>
      <c r="DN11" s="690"/>
      <c r="DO11" s="690"/>
      <c r="DP11" s="690"/>
      <c r="DQ11" s="690"/>
      <c r="DR11" s="690"/>
      <c r="DS11" s="690"/>
      <c r="DT11" s="690"/>
      <c r="DU11" s="690"/>
      <c r="DV11" s="690"/>
      <c r="DW11" s="690"/>
      <c r="DX11" s="690"/>
      <c r="DY11" s="690"/>
      <c r="DZ11" s="690"/>
      <c r="EA11" s="690"/>
      <c r="EB11" s="690"/>
      <c r="EC11" s="690"/>
      <c r="ED11" s="690"/>
      <c r="EE11" s="690"/>
      <c r="EF11" s="690"/>
      <c r="EG11" s="690"/>
    </row>
    <row r="12" spans="1:137" s="4" customFormat="1" ht="18" x14ac:dyDescent="0.25">
      <c r="B12" s="8"/>
      <c r="C12" s="8"/>
      <c r="D12" s="8"/>
      <c r="E12" s="8"/>
      <c r="F12" s="23"/>
      <c r="G12" s="23"/>
      <c r="H12" s="23"/>
      <c r="I12" s="23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</row>
    <row r="13" spans="1:137" s="4" customFormat="1" ht="18" x14ac:dyDescent="0.25">
      <c r="B13" s="7"/>
      <c r="C13" s="7"/>
      <c r="D13" s="7"/>
      <c r="E13" s="22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</row>
    <row r="14" spans="1:137" ht="17.25" customHeight="1" x14ac:dyDescent="0.2">
      <c r="C14" s="125" t="s">
        <v>14</v>
      </c>
      <c r="D14" s="63" t="s">
        <v>15</v>
      </c>
      <c r="E14" s="49"/>
      <c r="F14" s="35"/>
    </row>
    <row r="15" spans="1:137" ht="19.5" customHeight="1" x14ac:dyDescent="0.25">
      <c r="A15" s="41"/>
      <c r="B15" s="42"/>
      <c r="C15" s="296" t="s">
        <v>35</v>
      </c>
      <c r="D15" s="297">
        <v>280600</v>
      </c>
      <c r="E15" s="53"/>
      <c r="F15" s="35"/>
    </row>
    <row r="16" spans="1:137" ht="19.5" customHeight="1" x14ac:dyDescent="0.25">
      <c r="A16" s="41"/>
      <c r="B16" s="42"/>
      <c r="C16" s="296" t="s">
        <v>63</v>
      </c>
      <c r="D16" s="297">
        <v>298300</v>
      </c>
      <c r="E16" s="53"/>
      <c r="F16" s="35"/>
    </row>
    <row r="17" spans="1:8" ht="19.5" customHeight="1" x14ac:dyDescent="0.25">
      <c r="C17" s="296" t="s">
        <v>31</v>
      </c>
      <c r="D17" s="297">
        <v>-8530.24</v>
      </c>
      <c r="E17" s="405"/>
    </row>
    <row r="18" spans="1:8" ht="19.5" customHeight="1" x14ac:dyDescent="0.25">
      <c r="C18" s="296" t="s">
        <v>33</v>
      </c>
      <c r="D18" s="297">
        <v>-8053.2199999999993</v>
      </c>
      <c r="E18" s="405"/>
    </row>
    <row r="19" spans="1:8" ht="19.5" customHeight="1" x14ac:dyDescent="0.25">
      <c r="C19" s="296" t="s">
        <v>307</v>
      </c>
      <c r="D19" s="297">
        <v>3525</v>
      </c>
      <c r="E19" s="405"/>
    </row>
    <row r="20" spans="1:8" ht="19.5" customHeight="1" x14ac:dyDescent="0.25">
      <c r="C20" s="296" t="s">
        <v>98</v>
      </c>
      <c r="D20" s="297">
        <v>8111</v>
      </c>
      <c r="E20" s="405"/>
    </row>
    <row r="21" spans="1:8" ht="19.5" customHeight="1" x14ac:dyDescent="0.25">
      <c r="C21" s="296" t="s">
        <v>65</v>
      </c>
      <c r="D21" s="297">
        <v>1935.06</v>
      </c>
      <c r="E21" s="405"/>
    </row>
    <row r="22" spans="1:8" ht="19.5" customHeight="1" x14ac:dyDescent="0.25">
      <c r="C22" s="296" t="s">
        <v>66</v>
      </c>
      <c r="D22" s="297">
        <v>-1397.25</v>
      </c>
      <c r="E22" s="405"/>
    </row>
    <row r="23" spans="1:8" ht="19.5" customHeight="1" x14ac:dyDescent="0.25">
      <c r="C23" s="296" t="s">
        <v>294</v>
      </c>
      <c r="D23" s="297">
        <v>-1715.46</v>
      </c>
      <c r="E23" s="405"/>
    </row>
    <row r="24" spans="1:8" ht="19.5" customHeight="1" thickBot="1" x14ac:dyDescent="0.3">
      <c r="C24" s="408" t="s">
        <v>254</v>
      </c>
      <c r="D24" s="409">
        <v>-650</v>
      </c>
      <c r="E24" s="405"/>
      <c r="G24" s="406"/>
      <c r="H24" s="407"/>
    </row>
    <row r="25" spans="1:8" ht="19.5" customHeight="1" thickBot="1" x14ac:dyDescent="0.3">
      <c r="C25" s="404" t="s">
        <v>340</v>
      </c>
      <c r="D25" s="410">
        <f>SUM(D15:D24)</f>
        <v>572124.89000000013</v>
      </c>
      <c r="E25" s="405"/>
      <c r="G25" s="406"/>
      <c r="H25" s="407"/>
    </row>
    <row r="26" spans="1:8" ht="19.5" customHeight="1" thickTop="1" x14ac:dyDescent="0.25">
      <c r="C26" s="257"/>
      <c r="D26" s="258"/>
      <c r="E26" s="405"/>
    </row>
    <row r="27" spans="1:8" ht="19.5" customHeight="1" x14ac:dyDescent="0.2">
      <c r="C27" s="43"/>
      <c r="D27" s="44"/>
      <c r="E27" s="24"/>
    </row>
    <row r="28" spans="1:8" ht="47.25" customHeight="1" x14ac:dyDescent="0.25">
      <c r="B28" s="726" t="s">
        <v>474</v>
      </c>
      <c r="C28" s="726"/>
      <c r="D28" s="141">
        <f>D25</f>
        <v>572124.89000000013</v>
      </c>
      <c r="E28" s="59"/>
    </row>
    <row r="29" spans="1:8" ht="18" customHeight="1" x14ac:dyDescent="0.2"/>
    <row r="30" spans="1:8" ht="18" customHeight="1" x14ac:dyDescent="0.2"/>
    <row r="31" spans="1:8" ht="18" customHeight="1" x14ac:dyDescent="0.2">
      <c r="A31" s="727" t="s">
        <v>7</v>
      </c>
      <c r="B31" s="727"/>
      <c r="D31" s="729" t="s">
        <v>8</v>
      </c>
      <c r="E31" s="729"/>
      <c r="G31" s="60"/>
    </row>
    <row r="32" spans="1:8" ht="18" customHeight="1" x14ac:dyDescent="0.2">
      <c r="A32" s="29"/>
      <c r="B32" s="29"/>
      <c r="C32" s="29"/>
      <c r="D32" s="70"/>
      <c r="E32" s="70"/>
    </row>
    <row r="33" spans="1:5" ht="18" customHeight="1" x14ac:dyDescent="0.2">
      <c r="A33" s="29"/>
      <c r="B33" s="29"/>
      <c r="C33" s="50"/>
      <c r="D33" s="70"/>
      <c r="E33" s="70"/>
    </row>
    <row r="34" spans="1:5" ht="18" customHeight="1" thickBot="1" x14ac:dyDescent="0.25">
      <c r="A34" s="71"/>
      <c r="B34" s="71"/>
      <c r="C34" s="51"/>
      <c r="D34" s="71"/>
      <c r="E34" s="71"/>
    </row>
    <row r="35" spans="1:5" ht="18" customHeight="1" x14ac:dyDescent="0.2">
      <c r="A35" s="705" t="s">
        <v>331</v>
      </c>
      <c r="B35" s="705"/>
      <c r="C35" s="52"/>
      <c r="D35" s="730" t="s">
        <v>464</v>
      </c>
      <c r="E35" s="730"/>
    </row>
    <row r="36" spans="1:5" ht="18" customHeight="1" x14ac:dyDescent="0.2">
      <c r="A36" s="727" t="s">
        <v>332</v>
      </c>
      <c r="B36" s="727"/>
      <c r="C36" s="30"/>
      <c r="D36" s="728" t="s">
        <v>454</v>
      </c>
      <c r="E36" s="728"/>
    </row>
    <row r="37" spans="1:5" ht="16.5" customHeight="1" x14ac:dyDescent="0.2">
      <c r="C37" s="29"/>
      <c r="D37" s="33"/>
    </row>
    <row r="38" spans="1:5" ht="16.5" customHeight="1" x14ac:dyDescent="0.2"/>
    <row r="39" spans="1:5" s="25" customFormat="1" ht="15.75" customHeight="1" x14ac:dyDescent="0.2">
      <c r="A39" s="6"/>
      <c r="B39" s="5"/>
      <c r="C39" s="6"/>
      <c r="D39" s="6"/>
    </row>
    <row r="40" spans="1:5" s="25" customFormat="1" ht="15.75" customHeight="1" x14ac:dyDescent="0.2">
      <c r="B40" s="26"/>
      <c r="D40" s="6"/>
    </row>
    <row r="44" spans="1:5" x14ac:dyDescent="0.2">
      <c r="E44" s="20"/>
    </row>
  </sheetData>
  <mergeCells count="45">
    <mergeCell ref="DR11:DY11"/>
    <mergeCell ref="DZ11:EG11"/>
    <mergeCell ref="BF11:BM11"/>
    <mergeCell ref="BN11:BU11"/>
    <mergeCell ref="BV11:CC11"/>
    <mergeCell ref="CD11:CK11"/>
    <mergeCell ref="CL11:CS11"/>
    <mergeCell ref="CT11:DA11"/>
    <mergeCell ref="DB11:DI11"/>
    <mergeCell ref="A11:E11"/>
    <mergeCell ref="B28:C28"/>
    <mergeCell ref="A35:B35"/>
    <mergeCell ref="A36:B36"/>
    <mergeCell ref="DJ10:DQ10"/>
    <mergeCell ref="J10:Q10"/>
    <mergeCell ref="R10:Y10"/>
    <mergeCell ref="Z10:AG10"/>
    <mergeCell ref="AH10:AO10"/>
    <mergeCell ref="AP10:AW10"/>
    <mergeCell ref="AX10:BE10"/>
    <mergeCell ref="A31:B31"/>
    <mergeCell ref="D36:E36"/>
    <mergeCell ref="D31:E31"/>
    <mergeCell ref="D35:E35"/>
    <mergeCell ref="DR10:DY10"/>
    <mergeCell ref="DZ10:EG10"/>
    <mergeCell ref="J11:Q11"/>
    <mergeCell ref="R11:Y11"/>
    <mergeCell ref="Z11:AG11"/>
    <mergeCell ref="AH11:AO11"/>
    <mergeCell ref="AP11:AW11"/>
    <mergeCell ref="AX11:BE11"/>
    <mergeCell ref="BN10:BU10"/>
    <mergeCell ref="BV10:CC10"/>
    <mergeCell ref="CD10:CK10"/>
    <mergeCell ref="CL10:CS10"/>
    <mergeCell ref="CT10:DA10"/>
    <mergeCell ref="DB10:DI10"/>
    <mergeCell ref="DJ11:DQ11"/>
    <mergeCell ref="BF10:BM10"/>
    <mergeCell ref="A6:E6"/>
    <mergeCell ref="A7:E7"/>
    <mergeCell ref="A8:E8"/>
    <mergeCell ref="A9:E9"/>
    <mergeCell ref="A10:E10"/>
  </mergeCells>
  <phoneticPr fontId="63" type="noConversion"/>
  <conditionalFormatting sqref="C25:C27">
    <cfRule type="duplicateValues" dxfId="0" priority="5058"/>
  </conditionalFormatting>
  <pageMargins left="0.71" right="0.59" top="0.54" bottom="0.55000000000000004" header="0.92" footer="0.28999999999999998"/>
  <pageSetup scale="95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CC19-9A60-4582-A6EA-1690BBF52D9C}">
  <sheetPr>
    <tabColor rgb="FF007774"/>
    <pageSetUpPr fitToPage="1"/>
  </sheetPr>
  <dimension ref="A2:D88"/>
  <sheetViews>
    <sheetView workbookViewId="0">
      <selection sqref="A1:D89"/>
    </sheetView>
  </sheetViews>
  <sheetFormatPr baseColWidth="10" defaultColWidth="9.140625" defaultRowHeight="17.25" customHeight="1" x14ac:dyDescent="0.25"/>
  <cols>
    <col min="1" max="1" width="20.5703125" style="375" customWidth="1"/>
    <col min="2" max="2" width="51.140625" style="375" customWidth="1"/>
    <col min="3" max="3" width="21.42578125" style="375" customWidth="1"/>
    <col min="4" max="4" width="23.28515625" style="375" customWidth="1"/>
    <col min="5" max="5" width="21.5703125" style="375" customWidth="1"/>
    <col min="6" max="16384" width="9.140625" style="375"/>
  </cols>
  <sheetData>
    <row r="2" spans="1:4" ht="17.25" customHeight="1" x14ac:dyDescent="0.25">
      <c r="A2" s="732" t="s">
        <v>459</v>
      </c>
      <c r="B2" s="732"/>
      <c r="C2" s="732"/>
      <c r="D2" s="732"/>
    </row>
    <row r="3" spans="1:4" ht="17.25" customHeight="1" x14ac:dyDescent="0.25">
      <c r="A3" s="731" t="s">
        <v>460</v>
      </c>
      <c r="B3" s="731"/>
      <c r="C3" s="731"/>
      <c r="D3" s="731"/>
    </row>
    <row r="4" spans="1:4" ht="17.25" customHeight="1" x14ac:dyDescent="0.25">
      <c r="A4" s="731" t="s">
        <v>1145</v>
      </c>
      <c r="B4" s="731"/>
      <c r="C4" s="731"/>
      <c r="D4" s="731"/>
    </row>
    <row r="5" spans="1:4" ht="17.25" customHeight="1" x14ac:dyDescent="0.25">
      <c r="A5" s="252"/>
      <c r="B5" s="252"/>
      <c r="C5" s="252"/>
      <c r="D5" s="252"/>
    </row>
    <row r="6" spans="1:4" ht="28.5" customHeight="1" x14ac:dyDescent="0.25">
      <c r="A6" s="374" t="s">
        <v>1146</v>
      </c>
      <c r="B6" s="374" t="s">
        <v>1147</v>
      </c>
      <c r="C6" s="374" t="s">
        <v>1148</v>
      </c>
      <c r="D6" s="374" t="s">
        <v>1149</v>
      </c>
    </row>
    <row r="7" spans="1:4" ht="17.25" customHeight="1" x14ac:dyDescent="0.25">
      <c r="A7" s="376" t="s">
        <v>35</v>
      </c>
      <c r="B7" s="377" t="s">
        <v>36</v>
      </c>
      <c r="C7" s="378">
        <v>23609983.510000002</v>
      </c>
      <c r="D7" s="378">
        <v>23587983.510000002</v>
      </c>
    </row>
    <row r="8" spans="1:4" ht="17.25" customHeight="1" x14ac:dyDescent="0.25">
      <c r="A8" s="376" t="s">
        <v>24</v>
      </c>
      <c r="B8" s="377" t="s">
        <v>1150</v>
      </c>
      <c r="C8" s="378">
        <v>6378650</v>
      </c>
      <c r="D8" s="378">
        <v>6910300</v>
      </c>
    </row>
    <row r="9" spans="1:4" ht="17.25" customHeight="1" x14ac:dyDescent="0.25">
      <c r="A9" s="376" t="s">
        <v>29</v>
      </c>
      <c r="B9" s="377" t="s">
        <v>30</v>
      </c>
      <c r="C9" s="378">
        <v>355300</v>
      </c>
      <c r="D9" s="378">
        <v>355300</v>
      </c>
    </row>
    <row r="10" spans="1:4" ht="17.25" customHeight="1" x14ac:dyDescent="0.25">
      <c r="A10" s="376" t="s">
        <v>376</v>
      </c>
      <c r="B10" s="377" t="s">
        <v>1151</v>
      </c>
      <c r="C10" s="378">
        <v>0</v>
      </c>
      <c r="D10" s="378">
        <v>0</v>
      </c>
    </row>
    <row r="11" spans="1:4" ht="17.25" customHeight="1" x14ac:dyDescent="0.25">
      <c r="A11" s="376" t="s">
        <v>275</v>
      </c>
      <c r="B11" s="377" t="s">
        <v>276</v>
      </c>
      <c r="C11" s="378">
        <v>0</v>
      </c>
      <c r="D11" s="378">
        <v>0</v>
      </c>
    </row>
    <row r="12" spans="1:4" ht="17.25" customHeight="1" x14ac:dyDescent="0.25">
      <c r="A12" s="376" t="s">
        <v>63</v>
      </c>
      <c r="B12" s="377" t="s">
        <v>64</v>
      </c>
      <c r="C12" s="378">
        <v>0</v>
      </c>
      <c r="D12" s="378">
        <v>0</v>
      </c>
    </row>
    <row r="13" spans="1:4" ht="17.25" customHeight="1" x14ac:dyDescent="0.25">
      <c r="A13" s="376" t="s">
        <v>313</v>
      </c>
      <c r="B13" s="377" t="s">
        <v>1152</v>
      </c>
      <c r="C13" s="378">
        <v>0</v>
      </c>
      <c r="D13" s="378">
        <v>17949.900000000001</v>
      </c>
    </row>
    <row r="14" spans="1:4" ht="17.25" customHeight="1" x14ac:dyDescent="0.25">
      <c r="A14" s="376" t="s">
        <v>31</v>
      </c>
      <c r="B14" s="377" t="s">
        <v>32</v>
      </c>
      <c r="C14" s="378">
        <v>2148089.98</v>
      </c>
      <c r="D14" s="378">
        <v>2184224.15</v>
      </c>
    </row>
    <row r="15" spans="1:4" ht="17.25" customHeight="1" x14ac:dyDescent="0.25">
      <c r="A15" s="376" t="s">
        <v>33</v>
      </c>
      <c r="B15" s="377" t="s">
        <v>34</v>
      </c>
      <c r="C15" s="378">
        <v>2154419.27</v>
      </c>
      <c r="D15" s="378">
        <v>2190604.42</v>
      </c>
    </row>
    <row r="16" spans="1:4" ht="17.25" customHeight="1" x14ac:dyDescent="0.25">
      <c r="A16" s="376" t="s">
        <v>27</v>
      </c>
      <c r="B16" s="377" t="s">
        <v>28</v>
      </c>
      <c r="C16" s="378">
        <v>348669.32</v>
      </c>
      <c r="D16" s="378">
        <v>351053.16</v>
      </c>
    </row>
    <row r="17" spans="1:4" ht="17.25" customHeight="1" x14ac:dyDescent="0.25">
      <c r="A17" s="376" t="s">
        <v>26</v>
      </c>
      <c r="B17" s="377" t="s">
        <v>20</v>
      </c>
      <c r="C17" s="378">
        <v>989118.48</v>
      </c>
      <c r="D17" s="378">
        <v>1175979.8</v>
      </c>
    </row>
    <row r="18" spans="1:4" ht="17.25" customHeight="1" x14ac:dyDescent="0.25">
      <c r="A18" s="376" t="s">
        <v>48</v>
      </c>
      <c r="B18" s="377" t="s">
        <v>49</v>
      </c>
      <c r="C18" s="378">
        <v>108933</v>
      </c>
      <c r="D18" s="378">
        <v>1370512.42</v>
      </c>
    </row>
    <row r="19" spans="1:4" ht="17.25" customHeight="1" x14ac:dyDescent="0.25">
      <c r="A19" s="376" t="s">
        <v>69</v>
      </c>
      <c r="B19" s="377" t="s">
        <v>68</v>
      </c>
      <c r="C19" s="378">
        <v>270884.57</v>
      </c>
      <c r="D19" s="378">
        <v>212673.19</v>
      </c>
    </row>
    <row r="20" spans="1:4" ht="17.25" customHeight="1" x14ac:dyDescent="0.25">
      <c r="A20" s="376" t="s">
        <v>79</v>
      </c>
      <c r="B20" s="377" t="s">
        <v>1153</v>
      </c>
      <c r="C20" s="378">
        <v>0</v>
      </c>
      <c r="D20" s="378">
        <v>0</v>
      </c>
    </row>
    <row r="21" spans="1:4" ht="17.25" customHeight="1" x14ac:dyDescent="0.25">
      <c r="A21" s="376" t="s">
        <v>102</v>
      </c>
      <c r="B21" s="377" t="s">
        <v>1154</v>
      </c>
      <c r="C21" s="378">
        <v>0</v>
      </c>
      <c r="D21" s="378">
        <v>129800</v>
      </c>
    </row>
    <row r="22" spans="1:4" ht="17.25" customHeight="1" x14ac:dyDescent="0.25">
      <c r="A22" s="376" t="s">
        <v>86</v>
      </c>
      <c r="B22" s="377" t="s">
        <v>1155</v>
      </c>
      <c r="C22" s="378">
        <v>0</v>
      </c>
      <c r="D22" s="378">
        <v>46550</v>
      </c>
    </row>
    <row r="23" spans="1:4" ht="17.25" customHeight="1" x14ac:dyDescent="0.25">
      <c r="A23" s="376" t="s">
        <v>471</v>
      </c>
      <c r="B23" s="377" t="s">
        <v>1156</v>
      </c>
      <c r="C23" s="378">
        <v>0</v>
      </c>
      <c r="D23" s="378">
        <v>54706.32</v>
      </c>
    </row>
    <row r="24" spans="1:4" ht="17.25" customHeight="1" x14ac:dyDescent="0.25">
      <c r="A24" s="376" t="s">
        <v>310</v>
      </c>
      <c r="B24" s="377" t="s">
        <v>1157</v>
      </c>
      <c r="C24" s="378">
        <v>203000</v>
      </c>
      <c r="D24" s="378">
        <v>203000</v>
      </c>
    </row>
    <row r="25" spans="1:4" ht="17.25" customHeight="1" x14ac:dyDescent="0.25">
      <c r="A25" s="376" t="s">
        <v>344</v>
      </c>
      <c r="B25" s="377" t="s">
        <v>1158</v>
      </c>
      <c r="C25" s="378">
        <v>0</v>
      </c>
      <c r="D25" s="378">
        <v>0</v>
      </c>
    </row>
    <row r="26" spans="1:4" ht="17.25" customHeight="1" x14ac:dyDescent="0.25">
      <c r="A26" s="376" t="s">
        <v>258</v>
      </c>
      <c r="B26" s="377" t="s">
        <v>314</v>
      </c>
      <c r="C26" s="378">
        <v>0</v>
      </c>
      <c r="D26" s="378">
        <v>0</v>
      </c>
    </row>
    <row r="27" spans="1:4" ht="17.25" customHeight="1" x14ac:dyDescent="0.25">
      <c r="A27" s="376" t="s">
        <v>106</v>
      </c>
      <c r="B27" s="377" t="s">
        <v>107</v>
      </c>
      <c r="C27" s="378">
        <v>0</v>
      </c>
      <c r="D27" s="378">
        <v>0</v>
      </c>
    </row>
    <row r="28" spans="1:4" ht="17.25" customHeight="1" x14ac:dyDescent="0.25">
      <c r="A28" s="376" t="s">
        <v>108</v>
      </c>
      <c r="B28" s="377" t="s">
        <v>109</v>
      </c>
      <c r="C28" s="378">
        <v>0</v>
      </c>
      <c r="D28" s="378">
        <v>0</v>
      </c>
    </row>
    <row r="29" spans="1:4" ht="17.25" customHeight="1" x14ac:dyDescent="0.25">
      <c r="A29" s="376" t="s">
        <v>396</v>
      </c>
      <c r="B29" s="377" t="s">
        <v>1159</v>
      </c>
      <c r="C29" s="378">
        <v>0</v>
      </c>
      <c r="D29" s="378">
        <v>0</v>
      </c>
    </row>
    <row r="30" spans="1:4" ht="17.25" customHeight="1" x14ac:dyDescent="0.25">
      <c r="A30" s="376" t="s">
        <v>397</v>
      </c>
      <c r="B30" s="377" t="s">
        <v>445</v>
      </c>
      <c r="C30" s="378">
        <v>0</v>
      </c>
      <c r="D30" s="378">
        <v>0</v>
      </c>
    </row>
    <row r="31" spans="1:4" ht="33" customHeight="1" x14ac:dyDescent="0.25">
      <c r="A31" s="376" t="s">
        <v>110</v>
      </c>
      <c r="B31" s="377" t="s">
        <v>306</v>
      </c>
      <c r="C31" s="378">
        <v>0</v>
      </c>
      <c r="D31" s="378">
        <v>0</v>
      </c>
    </row>
    <row r="32" spans="1:4" ht="37.5" customHeight="1" x14ac:dyDescent="0.25">
      <c r="A32" s="376" t="s">
        <v>55</v>
      </c>
      <c r="B32" s="377" t="s">
        <v>47</v>
      </c>
      <c r="C32" s="378">
        <v>783815</v>
      </c>
      <c r="D32" s="378">
        <v>83676.5</v>
      </c>
    </row>
    <row r="33" spans="1:4" ht="24.75" customHeight="1" x14ac:dyDescent="0.25">
      <c r="A33" s="376" t="s">
        <v>259</v>
      </c>
      <c r="B33" s="377" t="s">
        <v>279</v>
      </c>
      <c r="C33" s="378">
        <v>2152540</v>
      </c>
      <c r="D33" s="378">
        <v>0</v>
      </c>
    </row>
    <row r="34" spans="1:4" ht="24.75" customHeight="1" x14ac:dyDescent="0.25">
      <c r="A34" s="376" t="s">
        <v>372</v>
      </c>
      <c r="B34" s="377" t="s">
        <v>375</v>
      </c>
      <c r="C34" s="378">
        <v>0</v>
      </c>
      <c r="D34" s="378">
        <v>5900</v>
      </c>
    </row>
    <row r="35" spans="1:4" ht="37.5" customHeight="1" x14ac:dyDescent="0.25">
      <c r="A35" s="376" t="s">
        <v>338</v>
      </c>
      <c r="B35" s="377" t="s">
        <v>1160</v>
      </c>
      <c r="C35" s="378">
        <v>0</v>
      </c>
      <c r="D35" s="378">
        <v>0</v>
      </c>
    </row>
    <row r="36" spans="1:4" ht="21.75" customHeight="1" x14ac:dyDescent="0.25">
      <c r="A36" s="376" t="s">
        <v>73</v>
      </c>
      <c r="B36" s="377" t="s">
        <v>74</v>
      </c>
      <c r="C36" s="378">
        <v>0</v>
      </c>
      <c r="D36" s="378">
        <v>0</v>
      </c>
    </row>
    <row r="37" spans="1:4" ht="17.25" customHeight="1" x14ac:dyDescent="0.25">
      <c r="A37" s="376" t="s">
        <v>66</v>
      </c>
      <c r="B37" s="377" t="s">
        <v>1161</v>
      </c>
      <c r="C37" s="378">
        <v>0</v>
      </c>
      <c r="D37" s="378">
        <v>0</v>
      </c>
    </row>
    <row r="38" spans="1:4" ht="17.25" customHeight="1" x14ac:dyDescent="0.25">
      <c r="A38" s="376" t="s">
        <v>366</v>
      </c>
      <c r="B38" s="377" t="s">
        <v>368</v>
      </c>
      <c r="C38" s="378">
        <v>0</v>
      </c>
      <c r="D38" s="378">
        <v>217120</v>
      </c>
    </row>
    <row r="39" spans="1:4" ht="17.25" customHeight="1" x14ac:dyDescent="0.25">
      <c r="A39" s="376" t="s">
        <v>100</v>
      </c>
      <c r="B39" s="377" t="s">
        <v>1162</v>
      </c>
      <c r="C39" s="378">
        <v>78859.399999999994</v>
      </c>
      <c r="D39" s="378">
        <v>253641</v>
      </c>
    </row>
    <row r="40" spans="1:4" ht="17.25" customHeight="1" x14ac:dyDescent="0.25">
      <c r="A40" s="376" t="s">
        <v>50</v>
      </c>
      <c r="B40" s="377" t="s">
        <v>51</v>
      </c>
      <c r="C40" s="378">
        <v>6360</v>
      </c>
      <c r="D40" s="378">
        <v>27000</v>
      </c>
    </row>
    <row r="41" spans="1:4" ht="17.25" customHeight="1" x14ac:dyDescent="0.25">
      <c r="A41" s="376" t="s">
        <v>72</v>
      </c>
      <c r="B41" s="377" t="s">
        <v>280</v>
      </c>
      <c r="C41" s="378">
        <v>0</v>
      </c>
      <c r="D41" s="378">
        <v>0</v>
      </c>
    </row>
    <row r="42" spans="1:4" ht="17.25" customHeight="1" x14ac:dyDescent="0.25">
      <c r="A42" s="376" t="s">
        <v>81</v>
      </c>
      <c r="B42" s="377" t="s">
        <v>270</v>
      </c>
      <c r="C42" s="378">
        <v>4130</v>
      </c>
      <c r="D42" s="378">
        <v>7520</v>
      </c>
    </row>
    <row r="43" spans="1:4" ht="17.25" customHeight="1" x14ac:dyDescent="0.25">
      <c r="A43" s="376" t="s">
        <v>104</v>
      </c>
      <c r="B43" s="377" t="s">
        <v>1163</v>
      </c>
      <c r="C43" s="378">
        <v>0</v>
      </c>
      <c r="D43" s="378">
        <v>0</v>
      </c>
    </row>
    <row r="44" spans="1:4" ht="17.25" customHeight="1" x14ac:dyDescent="0.25">
      <c r="A44" s="376" t="s">
        <v>361</v>
      </c>
      <c r="B44" s="377" t="s">
        <v>1164</v>
      </c>
      <c r="C44" s="378">
        <v>0</v>
      </c>
      <c r="D44" s="378">
        <v>0</v>
      </c>
    </row>
    <row r="45" spans="1:4" ht="17.25" customHeight="1" x14ac:dyDescent="0.25">
      <c r="A45" s="376" t="s">
        <v>82</v>
      </c>
      <c r="B45" s="377" t="s">
        <v>1165</v>
      </c>
      <c r="C45" s="378">
        <v>0</v>
      </c>
      <c r="D45" s="378">
        <v>0</v>
      </c>
    </row>
    <row r="46" spans="1:4" ht="17.25" customHeight="1" x14ac:dyDescent="0.25">
      <c r="A46" s="376" t="s">
        <v>85</v>
      </c>
      <c r="B46" s="377" t="s">
        <v>1166</v>
      </c>
      <c r="C46" s="378">
        <v>0</v>
      </c>
      <c r="D46" s="378">
        <v>0</v>
      </c>
    </row>
    <row r="47" spans="1:4" ht="17.25" customHeight="1" x14ac:dyDescent="0.25">
      <c r="A47" s="376" t="s">
        <v>42</v>
      </c>
      <c r="B47" s="377" t="s">
        <v>43</v>
      </c>
      <c r="C47" s="378">
        <v>0</v>
      </c>
      <c r="D47" s="378">
        <v>0</v>
      </c>
    </row>
    <row r="48" spans="1:4" ht="17.25" customHeight="1" x14ac:dyDescent="0.25">
      <c r="A48" s="376" t="s">
        <v>281</v>
      </c>
      <c r="B48" s="377" t="s">
        <v>1167</v>
      </c>
      <c r="C48" s="378">
        <v>0</v>
      </c>
      <c r="D48" s="378">
        <v>0</v>
      </c>
    </row>
    <row r="49" spans="1:4" ht="17.25" customHeight="1" x14ac:dyDescent="0.25">
      <c r="A49" s="376" t="s">
        <v>56</v>
      </c>
      <c r="B49" s="377" t="s">
        <v>1168</v>
      </c>
      <c r="C49" s="378">
        <v>267871.8</v>
      </c>
      <c r="D49" s="378">
        <v>165388.79999999999</v>
      </c>
    </row>
    <row r="50" spans="1:4" ht="17.25" customHeight="1" x14ac:dyDescent="0.25">
      <c r="A50" s="376" t="s">
        <v>99</v>
      </c>
      <c r="B50" s="377" t="s">
        <v>111</v>
      </c>
      <c r="C50" s="378">
        <v>0</v>
      </c>
      <c r="D50" s="378">
        <v>0</v>
      </c>
    </row>
    <row r="51" spans="1:4" ht="17.25" customHeight="1" x14ac:dyDescent="0.25">
      <c r="A51" s="376" t="s">
        <v>87</v>
      </c>
      <c r="B51" s="377" t="s">
        <v>1169</v>
      </c>
      <c r="C51" s="378">
        <v>0</v>
      </c>
      <c r="D51" s="378">
        <v>0</v>
      </c>
    </row>
    <row r="52" spans="1:4" ht="17.25" customHeight="1" x14ac:dyDescent="0.25">
      <c r="A52" s="376" t="s">
        <v>75</v>
      </c>
      <c r="B52" s="377" t="s">
        <v>1170</v>
      </c>
      <c r="C52" s="378">
        <v>10937050</v>
      </c>
      <c r="D52" s="378">
        <v>0</v>
      </c>
    </row>
    <row r="53" spans="1:4" ht="17.25" customHeight="1" x14ac:dyDescent="0.25">
      <c r="A53" s="376" t="s">
        <v>103</v>
      </c>
      <c r="B53" s="377" t="s">
        <v>1171</v>
      </c>
      <c r="C53" s="378">
        <v>0</v>
      </c>
      <c r="D53" s="378">
        <v>0</v>
      </c>
    </row>
    <row r="54" spans="1:4" ht="17.25" customHeight="1" x14ac:dyDescent="0.25">
      <c r="A54" s="376" t="s">
        <v>83</v>
      </c>
      <c r="B54" s="377" t="s">
        <v>1172</v>
      </c>
      <c r="C54" s="378">
        <v>0</v>
      </c>
      <c r="D54" s="378">
        <v>0</v>
      </c>
    </row>
    <row r="55" spans="1:4" ht="17.25" customHeight="1" x14ac:dyDescent="0.25">
      <c r="A55" s="376" t="s">
        <v>58</v>
      </c>
      <c r="B55" s="377" t="s">
        <v>1173</v>
      </c>
      <c r="C55" s="378">
        <v>0</v>
      </c>
      <c r="D55" s="378">
        <v>0</v>
      </c>
    </row>
    <row r="56" spans="1:4" ht="17.25" customHeight="1" x14ac:dyDescent="0.25">
      <c r="A56" s="376" t="s">
        <v>101</v>
      </c>
      <c r="B56" s="377" t="s">
        <v>1174</v>
      </c>
      <c r="C56" s="378">
        <v>0</v>
      </c>
      <c r="D56" s="378">
        <v>0</v>
      </c>
    </row>
    <row r="57" spans="1:4" ht="17.25" customHeight="1" x14ac:dyDescent="0.25">
      <c r="A57" s="376" t="s">
        <v>70</v>
      </c>
      <c r="B57" s="377" t="s">
        <v>88</v>
      </c>
      <c r="C57" s="378">
        <v>1239</v>
      </c>
      <c r="D57" s="378">
        <v>0</v>
      </c>
    </row>
    <row r="58" spans="1:4" ht="17.25" customHeight="1" x14ac:dyDescent="0.25">
      <c r="A58" s="376" t="s">
        <v>419</v>
      </c>
      <c r="B58" s="377" t="s">
        <v>1175</v>
      </c>
      <c r="C58" s="378">
        <v>0</v>
      </c>
      <c r="D58" s="378">
        <v>0</v>
      </c>
    </row>
    <row r="59" spans="1:4" ht="17.25" customHeight="1" x14ac:dyDescent="0.25">
      <c r="A59" s="376" t="s">
        <v>54</v>
      </c>
      <c r="B59" s="377" t="s">
        <v>22</v>
      </c>
      <c r="C59" s="378">
        <v>0</v>
      </c>
      <c r="D59" s="378">
        <v>0</v>
      </c>
    </row>
    <row r="60" spans="1:4" ht="17.25" customHeight="1" x14ac:dyDescent="0.25">
      <c r="A60" s="376" t="s">
        <v>77</v>
      </c>
      <c r="B60" s="377" t="s">
        <v>112</v>
      </c>
      <c r="C60" s="378">
        <v>0</v>
      </c>
      <c r="D60" s="378">
        <v>44021.38</v>
      </c>
    </row>
    <row r="61" spans="1:4" ht="17.25" customHeight="1" x14ac:dyDescent="0.25">
      <c r="A61" s="376" t="s">
        <v>60</v>
      </c>
      <c r="B61" s="377" t="s">
        <v>1176</v>
      </c>
      <c r="C61" s="378">
        <v>132677.17000000001</v>
      </c>
      <c r="D61" s="378">
        <v>0</v>
      </c>
    </row>
    <row r="62" spans="1:4" ht="37.5" customHeight="1" x14ac:dyDescent="0.25">
      <c r="A62" s="376" t="s">
        <v>84</v>
      </c>
      <c r="B62" s="377" t="s">
        <v>1177</v>
      </c>
      <c r="C62" s="378">
        <v>0</v>
      </c>
      <c r="D62" s="378">
        <v>0</v>
      </c>
    </row>
    <row r="63" spans="1:4" ht="33.75" customHeight="1" x14ac:dyDescent="0.25">
      <c r="A63" s="376" t="s">
        <v>261</v>
      </c>
      <c r="B63" s="377" t="s">
        <v>1178</v>
      </c>
      <c r="C63" s="378">
        <v>0</v>
      </c>
      <c r="D63" s="378">
        <v>0</v>
      </c>
    </row>
    <row r="64" spans="1:4" ht="24" customHeight="1" x14ac:dyDescent="0.25">
      <c r="A64" s="376" t="s">
        <v>262</v>
      </c>
      <c r="B64" s="377" t="s">
        <v>1179</v>
      </c>
      <c r="C64" s="378">
        <v>78018.23</v>
      </c>
      <c r="D64" s="378">
        <v>0</v>
      </c>
    </row>
    <row r="65" spans="1:4" ht="24" customHeight="1" x14ac:dyDescent="0.25">
      <c r="A65" s="376" t="s">
        <v>71</v>
      </c>
      <c r="B65" s="377" t="s">
        <v>89</v>
      </c>
      <c r="C65" s="378">
        <v>0</v>
      </c>
      <c r="D65" s="378">
        <v>0</v>
      </c>
    </row>
    <row r="66" spans="1:4" ht="24" customHeight="1" x14ac:dyDescent="0.25">
      <c r="A66" s="376" t="s">
        <v>320</v>
      </c>
      <c r="B66" s="377" t="s">
        <v>321</v>
      </c>
      <c r="C66" s="378">
        <v>42000.92</v>
      </c>
      <c r="D66" s="378">
        <v>0</v>
      </c>
    </row>
    <row r="67" spans="1:4" ht="24" customHeight="1" x14ac:dyDescent="0.25">
      <c r="A67" s="376" t="s">
        <v>52</v>
      </c>
      <c r="B67" s="377" t="s">
        <v>53</v>
      </c>
      <c r="C67" s="378">
        <v>0</v>
      </c>
      <c r="D67" s="378">
        <v>0</v>
      </c>
    </row>
    <row r="68" spans="1:4" ht="34.5" customHeight="1" x14ac:dyDescent="0.25">
      <c r="A68" s="376" t="s">
        <v>61</v>
      </c>
      <c r="B68" s="377" t="s">
        <v>62</v>
      </c>
      <c r="C68" s="378">
        <v>0</v>
      </c>
      <c r="D68" s="378">
        <v>0</v>
      </c>
    </row>
    <row r="69" spans="1:4" ht="24" customHeight="1" x14ac:dyDescent="0.25">
      <c r="A69" s="376" t="s">
        <v>105</v>
      </c>
      <c r="B69" s="377" t="s">
        <v>113</v>
      </c>
      <c r="C69" s="378">
        <v>0</v>
      </c>
      <c r="D69" s="378">
        <v>0</v>
      </c>
    </row>
    <row r="70" spans="1:4" ht="24" customHeight="1" x14ac:dyDescent="0.25">
      <c r="A70" s="376" t="s">
        <v>295</v>
      </c>
      <c r="B70" s="377" t="s">
        <v>296</v>
      </c>
      <c r="C70" s="378">
        <v>0</v>
      </c>
      <c r="D70" s="378">
        <v>0</v>
      </c>
    </row>
    <row r="71" spans="1:4" ht="33.75" customHeight="1" x14ac:dyDescent="0.25">
      <c r="A71" s="376" t="s">
        <v>114</v>
      </c>
      <c r="B71" s="377" t="s">
        <v>315</v>
      </c>
      <c r="C71" s="378">
        <v>298889.99</v>
      </c>
      <c r="D71" s="378">
        <v>298889.99</v>
      </c>
    </row>
    <row r="72" spans="1:4" ht="22.5" customHeight="1" x14ac:dyDescent="0.25">
      <c r="A72" s="376" t="s">
        <v>263</v>
      </c>
      <c r="B72" s="377" t="s">
        <v>266</v>
      </c>
      <c r="C72" s="378">
        <v>0</v>
      </c>
      <c r="D72" s="378">
        <v>0</v>
      </c>
    </row>
    <row r="73" spans="1:4" ht="22.5" customHeight="1" x14ac:dyDescent="0.25">
      <c r="A73" s="376" t="s">
        <v>388</v>
      </c>
      <c r="B73" s="377" t="s">
        <v>1180</v>
      </c>
      <c r="C73" s="378">
        <v>0</v>
      </c>
      <c r="D73" s="378">
        <v>0</v>
      </c>
    </row>
    <row r="74" spans="1:4" ht="22.5" customHeight="1" x14ac:dyDescent="0.25">
      <c r="A74" s="376" t="s">
        <v>1181</v>
      </c>
      <c r="B74" s="377" t="s">
        <v>1182</v>
      </c>
      <c r="C74" s="378">
        <v>0</v>
      </c>
      <c r="D74" s="378">
        <v>0</v>
      </c>
    </row>
    <row r="75" spans="1:4" ht="22.5" customHeight="1" x14ac:dyDescent="0.25">
      <c r="A75" s="376" t="s">
        <v>115</v>
      </c>
      <c r="B75" s="377" t="s">
        <v>116</v>
      </c>
      <c r="C75" s="378">
        <v>0</v>
      </c>
      <c r="D75" s="378">
        <v>0</v>
      </c>
    </row>
    <row r="76" spans="1:4" ht="36" customHeight="1" x14ac:dyDescent="0.25">
      <c r="A76" s="376" t="s">
        <v>369</v>
      </c>
      <c r="B76" s="377" t="s">
        <v>1183</v>
      </c>
      <c r="C76" s="378">
        <v>0</v>
      </c>
      <c r="D76" s="378">
        <v>0</v>
      </c>
    </row>
    <row r="77" spans="1:4" ht="22.5" customHeight="1" x14ac:dyDescent="0.25">
      <c r="A77" s="376" t="s">
        <v>282</v>
      </c>
      <c r="B77" s="377" t="s">
        <v>283</v>
      </c>
      <c r="C77" s="378">
        <v>0</v>
      </c>
      <c r="D77" s="378">
        <v>0</v>
      </c>
    </row>
    <row r="78" spans="1:4" ht="22.5" customHeight="1" x14ac:dyDescent="0.25">
      <c r="A78" s="376" t="s">
        <v>117</v>
      </c>
      <c r="B78" s="377" t="s">
        <v>118</v>
      </c>
      <c r="C78" s="378">
        <v>0</v>
      </c>
      <c r="D78" s="378">
        <v>0</v>
      </c>
    </row>
    <row r="79" spans="1:4" ht="22.5" customHeight="1" x14ac:dyDescent="0.25">
      <c r="A79" s="376" t="s">
        <v>119</v>
      </c>
      <c r="B79" s="377" t="s">
        <v>120</v>
      </c>
      <c r="C79" s="378">
        <v>0</v>
      </c>
      <c r="D79" s="378">
        <v>0</v>
      </c>
    </row>
    <row r="80" spans="1:4" ht="22.5" customHeight="1" x14ac:dyDescent="0.25">
      <c r="A80" s="376" t="s">
        <v>90</v>
      </c>
      <c r="B80" s="377" t="s">
        <v>91</v>
      </c>
      <c r="C80" s="378">
        <v>0</v>
      </c>
      <c r="D80" s="378">
        <v>0</v>
      </c>
    </row>
    <row r="81" spans="1:4" ht="22.5" customHeight="1" x14ac:dyDescent="0.25">
      <c r="A81" s="376" t="s">
        <v>316</v>
      </c>
      <c r="B81" s="377" t="s">
        <v>317</v>
      </c>
      <c r="C81" s="378">
        <v>0</v>
      </c>
      <c r="D81" s="378">
        <v>0</v>
      </c>
    </row>
    <row r="82" spans="1:4" ht="30" customHeight="1" x14ac:dyDescent="0.25">
      <c r="A82" s="376" t="s">
        <v>404</v>
      </c>
      <c r="B82" s="377" t="s">
        <v>405</v>
      </c>
      <c r="C82" s="378">
        <v>0</v>
      </c>
      <c r="D82" s="378">
        <v>0</v>
      </c>
    </row>
    <row r="83" spans="1:4" ht="22.5" customHeight="1" x14ac:dyDescent="0.25">
      <c r="A83" s="376" t="s">
        <v>355</v>
      </c>
      <c r="B83" s="377" t="s">
        <v>1184</v>
      </c>
      <c r="C83" s="378">
        <v>0</v>
      </c>
      <c r="D83" s="378">
        <v>0</v>
      </c>
    </row>
    <row r="84" spans="1:4" ht="22.5" customHeight="1" x14ac:dyDescent="0.25">
      <c r="A84" s="376" t="s">
        <v>123</v>
      </c>
      <c r="B84" s="377" t="s">
        <v>124</v>
      </c>
      <c r="C84" s="378">
        <v>110000</v>
      </c>
      <c r="D84" s="378">
        <v>0</v>
      </c>
    </row>
    <row r="85" spans="1:4" ht="22.5" customHeight="1" x14ac:dyDescent="0.25">
      <c r="A85" s="376" t="s">
        <v>1185</v>
      </c>
      <c r="B85" s="377" t="s">
        <v>1186</v>
      </c>
      <c r="C85" s="378">
        <v>0</v>
      </c>
      <c r="D85" s="378">
        <v>0</v>
      </c>
    </row>
    <row r="86" spans="1:4" ht="22.5" customHeight="1" x14ac:dyDescent="0.25">
      <c r="A86" s="376" t="s">
        <v>284</v>
      </c>
      <c r="B86" s="377" t="s">
        <v>285</v>
      </c>
      <c r="C86" s="378">
        <v>0</v>
      </c>
      <c r="D86" s="378">
        <v>0</v>
      </c>
    </row>
    <row r="87" spans="1:4" ht="31.5" customHeight="1" x14ac:dyDescent="0.25">
      <c r="A87" s="376" t="s">
        <v>420</v>
      </c>
      <c r="B87" s="377" t="s">
        <v>1187</v>
      </c>
      <c r="C87" s="378">
        <v>0</v>
      </c>
      <c r="D87" s="378">
        <v>0</v>
      </c>
    </row>
    <row r="88" spans="1:4" ht="28.5" customHeight="1" x14ac:dyDescent="0.25">
      <c r="A88" s="379"/>
      <c r="B88" s="680" t="s">
        <v>15</v>
      </c>
      <c r="C88" s="681">
        <f>SUM(C7:C87)</f>
        <v>51460499.640000001</v>
      </c>
      <c r="D88" s="681">
        <f>SUM(D7:D87)</f>
        <v>39893794.539999992</v>
      </c>
    </row>
  </sheetData>
  <mergeCells count="3">
    <mergeCell ref="A4:D4"/>
    <mergeCell ref="A2:D2"/>
    <mergeCell ref="A3:D3"/>
  </mergeCells>
  <pageMargins left="0.36" right="0.25" top="0.75" bottom="0.62" header="0.44" footer="0.3"/>
  <pageSetup scale="86" fitToHeight="0" orientation="portrait" r:id="rId1"/>
  <headerFooter>
    <oddHeader>&amp;C
Imputacion del gasto&amp;LSistema de Información de la Gestión Financiera
Periodo:2023&amp;REG-001-DEFRD_1669305291155F
02/05/2023 12:25:52
40223314390-SIGEF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10</vt:i4>
      </vt:variant>
    </vt:vector>
  </HeadingPairs>
  <TitlesOfParts>
    <vt:vector size="21" baseType="lpstr">
      <vt:lpstr>G Y P JUL. 2024</vt:lpstr>
      <vt:lpstr>EJEC. Y APLIC. FINAC. JUl. 2024</vt:lpstr>
      <vt:lpstr>RES. CODIF. MEGAL. JUL. 2024</vt:lpstr>
      <vt:lpstr>LIBRO GRAL .MEGAL. JUL. 2024</vt:lpstr>
      <vt:lpstr>DESEM. SAN.A. CODIF. JUL. 2024</vt:lpstr>
      <vt:lpstr>LIBRO BCO. CTA. PPC. JUL. 24</vt:lpstr>
      <vt:lpstr>DESEMBS. CODIF.PPC. JULIO 2024.</vt:lpstr>
      <vt:lpstr>RES. CODIF. PPC JUN. 2024</vt:lpstr>
      <vt:lpstr>Imputacion JUL. 2024</vt:lpstr>
      <vt:lpstr>CONC.. NOM. ELECT. JULIO  .24</vt:lpstr>
      <vt:lpstr>CTAS.X P. JULIO 2024</vt:lpstr>
      <vt:lpstr>'DESEM. SAN.A. CODIF. JUL. 2024'!Área_de_impresión</vt:lpstr>
      <vt:lpstr>'DESEMBS. CODIF.PPC. JULIO 2024.'!Área_de_impresión</vt:lpstr>
      <vt:lpstr>'EJEC. Y APLIC. FINAC. JUl. 2024'!Área_de_impresión</vt:lpstr>
      <vt:lpstr>'LIBRO BCO. CTA. PPC. JUL. 24'!Área_de_impresión</vt:lpstr>
      <vt:lpstr>'LIBRO GRAL .MEGAL. JUL. 2024'!Área_de_impresión</vt:lpstr>
      <vt:lpstr>'RES. CODIF. PPC JUN. 2024'!Área_de_impresión</vt:lpstr>
      <vt:lpstr>'DESEM. SAN.A. CODIF. JUL. 2024'!Títulos_a_imprimir</vt:lpstr>
      <vt:lpstr>'EJEC. Y APLIC. FINAC. JUl. 2024'!Títulos_a_imprimir</vt:lpstr>
      <vt:lpstr>'LIBRO BCO. CTA. PPC. JUL. 24'!Títulos_a_imprimir</vt:lpstr>
      <vt:lpstr>'LIBRO GRAL .MEGAL. JUL. 2024'!Títulos_a_imprimir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Marcos Cabral</cp:lastModifiedBy>
  <cp:revision/>
  <cp:lastPrinted>2024-08-13T19:26:35Z</cp:lastPrinted>
  <dcterms:created xsi:type="dcterms:W3CDTF">2007-03-20T14:00:55Z</dcterms:created>
  <dcterms:modified xsi:type="dcterms:W3CDTF">2024-08-14T20:04:42Z</dcterms:modified>
</cp:coreProperties>
</file>