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2 Diciembre\Financiero\"/>
    </mc:Choice>
  </mc:AlternateContent>
  <bookViews>
    <workbookView xWindow="0" yWindow="0" windowWidth="38400" windowHeight="17835"/>
  </bookViews>
  <sheets>
    <sheet name="G Y P DIC.-2023comparativ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C23" i="1"/>
  <c r="C24" i="1"/>
  <c r="D24" i="1"/>
  <c r="D23" i="1" s="1"/>
  <c r="C31" i="1"/>
  <c r="D31" i="1"/>
  <c r="C37" i="1"/>
  <c r="D37" i="1"/>
  <c r="C42" i="1"/>
  <c r="C41" i="1" s="1"/>
  <c r="D42" i="1"/>
  <c r="D41" i="1" s="1"/>
  <c r="D49" i="1"/>
  <c r="C52" i="1"/>
  <c r="D52" i="1"/>
  <c r="C54" i="1"/>
  <c r="D54" i="1"/>
  <c r="C58" i="1"/>
  <c r="D58" i="1"/>
  <c r="D61" i="1"/>
  <c r="C64" i="1"/>
  <c r="D64" i="1"/>
  <c r="C67" i="1"/>
  <c r="D67" i="1"/>
  <c r="C75" i="1"/>
  <c r="D75" i="1"/>
  <c r="C80" i="1"/>
  <c r="C79" i="1" s="1"/>
  <c r="D80" i="1"/>
  <c r="D79" i="1" s="1"/>
  <c r="C85" i="1"/>
  <c r="D85" i="1"/>
  <c r="C89" i="1"/>
  <c r="D89" i="1"/>
  <c r="C95" i="1"/>
  <c r="D95" i="1"/>
  <c r="C98" i="1"/>
  <c r="D98" i="1"/>
  <c r="C103" i="1"/>
  <c r="D103" i="1"/>
  <c r="C107" i="1"/>
  <c r="D107" i="1"/>
  <c r="C111" i="1"/>
  <c r="D111" i="1"/>
  <c r="C127" i="1"/>
  <c r="C122" i="1" s="1"/>
  <c r="D131" i="1"/>
  <c r="C134" i="1"/>
  <c r="D134" i="1"/>
  <c r="C151" i="1"/>
  <c r="C150" i="1" s="1"/>
  <c r="D151" i="1"/>
  <c r="D156" i="1"/>
  <c r="C159" i="1"/>
  <c r="C161" i="1"/>
  <c r="D161" i="1"/>
  <c r="D150" i="1" s="1"/>
  <c r="C164" i="1"/>
  <c r="C172" i="1"/>
  <c r="C175" i="1"/>
  <c r="C196" i="1" l="1"/>
  <c r="C197" i="1" s="1"/>
  <c r="D196" i="1"/>
  <c r="D197" i="1" s="1"/>
</calcChain>
</file>

<file path=xl/sharedStrings.xml><?xml version="1.0" encoding="utf-8"?>
<sst xmlns="http://schemas.openxmlformats.org/spreadsheetml/2006/main" count="410" uniqueCount="336">
  <si>
    <t xml:space="preserve"> </t>
  </si>
  <si>
    <t xml:space="preserve">                         Enc. Division. De Contabilidad                                                        Encargada del Depto. Financiero</t>
  </si>
  <si>
    <t xml:space="preserve">                        LICDA. KELVIA REYES                                                                              LICDA.  YANINA RODRIGUEZ</t>
  </si>
  <si>
    <t xml:space="preserve">              PREPARADO POR:                                                                                               REVISADO POR:</t>
  </si>
  <si>
    <t xml:space="preserve">RESULTADO NETO DEL EJERCICIO </t>
  </si>
  <si>
    <t>TOTAL EGRESOS CONSOLIDADOS</t>
  </si>
  <si>
    <t xml:space="preserve">                                 -   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</si>
  <si>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</si>
  <si>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</si>
  <si>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</si>
  <si>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</si>
  <si>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</si>
  <si>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</si>
  <si>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</si>
  <si>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</si>
  <si>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</si>
  <si>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</si>
  <si>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</si>
  <si>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</si>
  <si>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</si>
  <si>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</si>
  <si>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</si>
  <si>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</si>
  <si>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</si>
  <si>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</si>
  <si>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</si>
  <si>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</si>
  <si>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</si>
  <si>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</si>
  <si>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</si>
  <si>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</si>
  <si>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</si>
  <si>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</si>
  <si>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</si>
  <si>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</si>
  <si>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</si>
  <si>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</si>
  <si>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</si>
  <si>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</si>
  <si>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</si>
  <si>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</si>
  <si>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</si>
  <si>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</si>
  <si>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</si>
  <si>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</si>
  <si>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</si>
  <si>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</si>
  <si>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Maquinas-herramientas</t>
  </si>
  <si>
    <t>2.6.5.7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</si>
  <si>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</si>
  <si>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</si>
  <si>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</si>
  <si>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</si>
  <si>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</si>
  <si>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</si>
  <si>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</si>
  <si>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</si>
  <si>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</si>
  <si>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</si>
  <si>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</si>
  <si>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</si>
  <si>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</si>
  <si>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</si>
  <si>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</si>
  <si>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</si>
  <si>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</si>
  <si>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</si>
  <si>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</si>
  <si>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</si>
  <si>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</si>
  <si>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</si>
  <si>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</si>
  <si>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</si>
  <si>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</si>
  <si>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</si>
  <si>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</si>
  <si>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</si>
  <si>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</si>
  <si>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</si>
  <si>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</si>
  <si>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</si>
  <si>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</si>
  <si>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</si>
  <si>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</si>
  <si>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</si>
  <si>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</si>
  <si>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</si>
  <si>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</si>
  <si>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</si>
  <si>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</si>
  <si>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</si>
  <si>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</si>
  <si>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</si>
  <si>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</si>
  <si>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</si>
  <si>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</si>
  <si>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</si>
  <si>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</si>
  <si>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</si>
  <si>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</si>
  <si>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</si>
  <si>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</si>
  <si>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</si>
  <si>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</si>
  <si>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</si>
  <si>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</si>
  <si>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</si>
  <si>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</si>
  <si>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</si>
  <si>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</si>
  <si>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</si>
  <si>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</si>
  <si>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</si>
  <si>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</si>
  <si>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</si>
  <si>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</si>
  <si>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</si>
  <si>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</si>
  <si>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</si>
  <si>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</si>
  <si>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</si>
  <si>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</si>
  <si>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</si>
  <si>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</si>
  <si>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</si>
  <si>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</si>
  <si>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</si>
  <si>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</si>
  <si>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</si>
  <si>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</si>
  <si>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</si>
  <si>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</si>
  <si>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</si>
  <si>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</si>
  <si>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</si>
  <si>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</si>
  <si>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</si>
  <si>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</si>
  <si>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</si>
  <si>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</si>
  <si>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</si>
  <si>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</si>
  <si>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</si>
  <si>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</si>
  <si>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</si>
  <si>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</si>
  <si>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</si>
  <si>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</si>
  <si>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</si>
  <si>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</si>
  <si>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</si>
  <si>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</si>
  <si>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</si>
  <si>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</si>
  <si>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</si>
  <si>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</si>
  <si>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</si>
  <si>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</si>
  <si>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</si>
  <si>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</si>
  <si>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</si>
  <si>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</si>
  <si>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</si>
  <si>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</si>
  <si>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</si>
  <si>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</si>
  <si>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</si>
  <si>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</si>
  <si>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</si>
  <si>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</si>
  <si>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</si>
  <si>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</si>
  <si>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</si>
  <si>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</si>
  <si>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</si>
  <si>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</si>
  <si>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</si>
  <si>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</si>
  <si>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</si>
  <si>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</si>
  <si>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</si>
  <si>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</si>
  <si>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</si>
  <si>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</si>
  <si>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</si>
  <si>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</si>
  <si>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</si>
  <si>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</si>
  <si>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</si>
  <si>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</si>
  <si>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</si>
  <si>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</si>
  <si>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</si>
  <si>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</si>
  <si>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</si>
  <si>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</si>
  <si>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</si>
  <si>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</si>
  <si>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</si>
  <si>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</si>
  <si>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</si>
  <si>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</si>
  <si>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</si>
  <si>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</si>
  <si>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</si>
  <si>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</si>
  <si>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</si>
  <si>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</si>
  <si>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</si>
  <si>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</si>
  <si>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</si>
  <si>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</si>
  <si>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</si>
  <si>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</si>
  <si>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</si>
  <si>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</si>
  <si>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>Organización de Eventos y festividades</t>
  </si>
  <si>
    <t>2.2.8.6</t>
  </si>
  <si>
    <t>Fumigacion, Lavanderia, Limpieza e Higiene</t>
  </si>
  <si>
    <t>2.2.8.5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</si>
  <si>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</si>
  <si>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</si>
  <si>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</si>
  <si>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</si>
  <si>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</si>
  <si>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</si>
  <si>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</si>
  <si>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</si>
  <si>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</si>
  <si>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</si>
  <si>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</si>
  <si>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</si>
  <si>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</si>
  <si>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</si>
  <si>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</si>
  <si>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</si>
  <si>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</si>
  <si>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</si>
  <si>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</si>
  <si>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</si>
  <si>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</si>
  <si>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</si>
  <si>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</si>
  <si>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</si>
  <si>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</si>
  <si>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</si>
  <si>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</si>
  <si>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</si>
  <si>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</si>
  <si>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</si>
  <si>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</si>
  <si>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</si>
  <si>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</si>
  <si>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</si>
  <si>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</si>
  <si>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</si>
  <si>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</si>
  <si>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</si>
  <si>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</si>
  <si>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</si>
  <si>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</si>
  <si>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</si>
  <si>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</si>
  <si>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</si>
  <si>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</si>
  <si>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</si>
  <si>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</si>
  <si>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</si>
  <si>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</si>
  <si>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</si>
  <si>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</si>
  <si>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</si>
  <si>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</si>
  <si>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</si>
  <si>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</si>
  <si>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</si>
  <si>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</si>
  <si>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</si>
  <si>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</si>
  <si>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</si>
  <si>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</si>
  <si>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</si>
  <si>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</si>
  <si>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3714   Gas LPG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</si>
  <si>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</si>
  <si>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</si>
  <si>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</si>
  <si>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</si>
  <si>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</si>
  <si>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</si>
  <si>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324 Calzados </t>
  </si>
  <si>
    <t xml:space="preserve">DIETAS Y GASTOS DE REPRESENTACIÓN </t>
  </si>
  <si>
    <t xml:space="preserve">217 Agua </t>
  </si>
  <si>
    <t>Compensación</t>
  </si>
  <si>
    <t>2.1.2.2</t>
  </si>
  <si>
    <t xml:space="preserve">1311 Dietas en el país </t>
  </si>
  <si>
    <t xml:space="preserve"> Compensación  </t>
  </si>
  <si>
    <t>2.1.2</t>
  </si>
  <si>
    <t>Vacaciones</t>
  </si>
  <si>
    <t>2.1.1.6</t>
  </si>
  <si>
    <t xml:space="preserve">1227 Compensación por distancia </t>
  </si>
  <si>
    <t>Prestaciones económicas</t>
  </si>
  <si>
    <t>2.1.1.5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</si>
  <si>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</si>
  <si>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</si>
  <si>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</si>
  <si>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</si>
  <si>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</si>
  <si>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</si>
  <si>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</si>
  <si>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</si>
  <si>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</si>
  <si>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</si>
  <si>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</si>
  <si>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</si>
  <si>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</si>
  <si>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</si>
  <si>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</si>
  <si>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</si>
  <si>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</si>
  <si>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</si>
  <si>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</si>
  <si>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</si>
  <si>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</si>
  <si>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</si>
  <si>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</si>
  <si>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</si>
  <si>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2022</t>
  </si>
  <si>
    <t>2023</t>
  </si>
  <si>
    <t>INGRESOS:</t>
  </si>
  <si>
    <t>1RO AL 31 DE DICIEMBRE  2023</t>
  </si>
  <si>
    <t>ESTADO DE INGRESOS Y  EGRESOS COMPARATIVO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</si>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</sst>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9"/>
      <name val="Arial"/>
      <family val="2"/>
    </font>
    <font>
      <b/>
      <sz val="10"/>
      <name val="Cambria"/>
      <family val="1"/>
    </font>
    <font>
      <sz val="10"/>
      <color rgb="FF000000"/>
      <name val="Cambria"/>
      <family val="1"/>
    </font>
    <font>
      <sz val="9"/>
      <name val="Arial"/>
      <family val="2"/>
    </font>
    <font>
      <sz val="10"/>
      <name val="Cambria"/>
      <family val="1"/>
    </font>
    <font>
      <b/>
      <sz val="10"/>
      <color rgb="FF000000"/>
      <name val="Cambria"/>
      <family val="1"/>
    </font>
    <font>
      <sz val="9"/>
      <color rgb="FF000000"/>
      <name val="Arial"/>
      <family val="2"/>
    </font>
    <font>
      <sz val="10"/>
      <color rgb="FF0033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 Light"/>
      <family val="1"/>
      <scheme val="major"/>
    </font>
    <font>
      <sz val="11"/>
      <name val="Arial"/>
      <family val="2"/>
    </font>
    <font>
      <b/>
      <sz val="11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2" applyFont="1"/>
    <xf numFmtId="43" fontId="3" fillId="0" borderId="0" xfId="1" applyFont="1"/>
    <xf numFmtId="43" fontId="3" fillId="2" borderId="0" xfId="1" applyFont="1" applyFill="1" applyAlignment="1">
      <alignment horizontal="right"/>
    </xf>
    <xf numFmtId="0" fontId="3" fillId="2" borderId="0" xfId="2" applyFont="1" applyFill="1"/>
    <xf numFmtId="0" fontId="3" fillId="0" borderId="0" xfId="2" applyFont="1" applyAlignment="1">
      <alignment horizontal="left"/>
    </xf>
    <xf numFmtId="43" fontId="3" fillId="0" borderId="0" xfId="1" applyFont="1" applyAlignment="1">
      <alignment horizontal="right"/>
    </xf>
    <xf numFmtId="43" fontId="3" fillId="2" borderId="0" xfId="1" applyFont="1" applyFill="1" applyAlignment="1">
      <alignment horizontal="left"/>
    </xf>
    <xf numFmtId="0" fontId="3" fillId="2" borderId="0" xfId="2" applyFont="1" applyFill="1" applyAlignment="1">
      <alignment horizontal="left"/>
    </xf>
    <xf numFmtId="43" fontId="3" fillId="2" borderId="0" xfId="1" applyFont="1" applyFill="1"/>
    <xf numFmtId="0" fontId="4" fillId="0" borderId="0" xfId="2" applyFont="1"/>
    <xf numFmtId="43" fontId="4" fillId="0" borderId="0" xfId="1" applyFont="1" applyBorder="1" applyAlignment="1">
      <alignment horizontal="right"/>
    </xf>
    <xf numFmtId="0" fontId="4" fillId="0" borderId="0" xfId="2" applyFont="1" applyAlignment="1">
      <alignment horizontal="left"/>
    </xf>
    <xf numFmtId="43" fontId="4" fillId="0" borderId="0" xfId="1" applyFont="1" applyAlignment="1">
      <alignment horizontal="right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0" fontId="4" fillId="2" borderId="0" xfId="2" applyFont="1" applyFill="1" applyAlignment="1">
      <alignment horizontal="left"/>
    </xf>
    <xf numFmtId="0" fontId="4" fillId="2" borderId="0" xfId="2" applyFont="1" applyFill="1" applyAlignment="1">
      <alignment horizontal="right"/>
    </xf>
    <xf numFmtId="43" fontId="4" fillId="3" borderId="1" xfId="1" applyFont="1" applyFill="1" applyBorder="1" applyAlignment="1">
      <alignment horizontal="right"/>
    </xf>
    <xf numFmtId="43" fontId="5" fillId="3" borderId="1" xfId="1" applyFont="1" applyFill="1" applyBorder="1" applyAlignment="1">
      <alignment horizontal="right"/>
    </xf>
    <xf numFmtId="0" fontId="6" fillId="3" borderId="0" xfId="2" applyFont="1" applyFill="1" applyAlignment="1">
      <alignment vertical="center"/>
    </xf>
    <xf numFmtId="4" fontId="6" fillId="0" borderId="0" xfId="2" applyNumberFormat="1" applyFont="1" applyAlignment="1">
      <alignment vertical="center"/>
    </xf>
    <xf numFmtId="43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43" fontId="7" fillId="4" borderId="0" xfId="1" applyFont="1" applyFill="1" applyBorder="1" applyAlignment="1">
      <alignment horizontal="right" vertical="center"/>
    </xf>
    <xf numFmtId="43" fontId="8" fillId="2" borderId="0" xfId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7" fillId="4" borderId="0" xfId="2" applyFont="1" applyFill="1" applyAlignment="1">
      <alignment horizontal="left" vertical="center"/>
    </xf>
    <xf numFmtId="43" fontId="9" fillId="4" borderId="0" xfId="1" applyFont="1" applyFill="1" applyBorder="1" applyAlignment="1">
      <alignment vertical="center"/>
    </xf>
    <xf numFmtId="0" fontId="7" fillId="4" borderId="0" xfId="2" applyFont="1" applyFill="1" applyAlignment="1">
      <alignment vertical="center"/>
    </xf>
    <xf numFmtId="43" fontId="8" fillId="2" borderId="0" xfId="1" applyFont="1" applyFill="1" applyBorder="1" applyAlignment="1">
      <alignment horizontal="right" vertical="center"/>
    </xf>
    <xf numFmtId="43" fontId="9" fillId="2" borderId="0" xfId="1" applyFont="1" applyFill="1" applyBorder="1" applyAlignment="1">
      <alignment vertical="center"/>
    </xf>
    <xf numFmtId="43" fontId="9" fillId="5" borderId="0" xfId="1" applyFont="1" applyFill="1" applyBorder="1" applyAlignment="1">
      <alignment vertical="center"/>
    </xf>
    <xf numFmtId="0" fontId="6" fillId="5" borderId="0" xfId="2" applyFont="1" applyFill="1" applyAlignment="1">
      <alignment vertical="center"/>
    </xf>
    <xf numFmtId="0" fontId="7" fillId="5" borderId="0" xfId="2" applyFont="1" applyFill="1" applyAlignment="1">
      <alignment vertical="center"/>
    </xf>
    <xf numFmtId="43" fontId="9" fillId="4" borderId="0" xfId="1" applyFont="1" applyFill="1" applyBorder="1" applyAlignment="1">
      <alignment vertical="center"/>
    </xf>
    <xf numFmtId="43" fontId="8" fillId="6" borderId="0" xfId="1" applyFont="1" applyFill="1" applyBorder="1" applyAlignment="1">
      <alignment horizontal="right" vertical="center"/>
    </xf>
    <xf numFmtId="0" fontId="7" fillId="4" borderId="0" xfId="2" applyFont="1" applyFill="1" applyAlignment="1">
      <alignment vertical="center"/>
    </xf>
    <xf numFmtId="43" fontId="5" fillId="2" borderId="0" xfId="1" applyFont="1" applyFill="1" applyBorder="1" applyAlignment="1">
      <alignment horizontal="right" vertical="center"/>
    </xf>
    <xf numFmtId="0" fontId="9" fillId="4" borderId="0" xfId="2" applyFont="1" applyFill="1" applyAlignment="1">
      <alignment vertical="center"/>
    </xf>
    <xf numFmtId="43" fontId="6" fillId="5" borderId="0" xfId="1" applyFont="1" applyFill="1" applyBorder="1" applyAlignment="1">
      <alignment vertical="center"/>
    </xf>
    <xf numFmtId="0" fontId="6" fillId="5" borderId="0" xfId="2" applyFont="1" applyFill="1" applyAlignment="1">
      <alignment vertical="center" wrapText="1"/>
    </xf>
    <xf numFmtId="0" fontId="10" fillId="5" borderId="0" xfId="2" applyFont="1" applyFill="1" applyAlignment="1">
      <alignment horizontal="left" vertical="center"/>
    </xf>
    <xf numFmtId="0" fontId="11" fillId="0" borderId="0" xfId="2" applyFont="1" applyAlignment="1">
      <alignment vertical="center" wrapText="1"/>
    </xf>
    <xf numFmtId="43" fontId="5" fillId="2" borderId="0" xfId="1" applyFont="1" applyFill="1" applyBorder="1" applyAlignment="1">
      <alignment horizontal="right" vertical="center"/>
    </xf>
    <xf numFmtId="43" fontId="5" fillId="5" borderId="0" xfId="1" applyFont="1" applyFill="1" applyBorder="1" applyAlignment="1">
      <alignment horizontal="right" vertical="center"/>
    </xf>
    <xf numFmtId="0" fontId="10" fillId="5" borderId="0" xfId="2" applyFont="1" applyFill="1" applyAlignment="1">
      <alignment vertical="center"/>
    </xf>
    <xf numFmtId="43" fontId="9" fillId="4" borderId="0" xfId="1" applyFont="1" applyFill="1" applyBorder="1" applyAlignment="1">
      <alignment horizontal="right" vertical="center"/>
    </xf>
    <xf numFmtId="0" fontId="7" fillId="4" borderId="0" xfId="2" applyFont="1" applyFill="1" applyAlignment="1">
      <alignment vertical="center" wrapText="1"/>
    </xf>
    <xf numFmtId="0" fontId="8" fillId="0" borderId="0" xfId="2" applyFont="1" applyAlignment="1">
      <alignment vertical="center" wrapText="1"/>
    </xf>
    <xf numFmtId="0" fontId="8" fillId="4" borderId="0" xfId="2" applyFont="1" applyFill="1" applyAlignment="1">
      <alignment vertical="center"/>
    </xf>
    <xf numFmtId="43" fontId="6" fillId="4" borderId="2" xfId="1" applyFont="1" applyFill="1" applyBorder="1" applyAlignment="1">
      <alignment vertical="center"/>
    </xf>
    <xf numFmtId="43" fontId="8" fillId="2" borderId="2" xfId="1" applyFont="1" applyFill="1" applyBorder="1" applyAlignment="1">
      <alignment horizontal="right" vertical="center"/>
    </xf>
    <xf numFmtId="0" fontId="10" fillId="4" borderId="0" xfId="2" applyFont="1" applyFill="1" applyAlignment="1">
      <alignment vertical="center"/>
    </xf>
    <xf numFmtId="0" fontId="8" fillId="4" borderId="0" xfId="2" applyFont="1" applyFill="1" applyAlignment="1">
      <alignment vertical="center" wrapText="1"/>
    </xf>
    <xf numFmtId="43" fontId="5" fillId="2" borderId="2" xfId="1" applyFont="1" applyFill="1" applyBorder="1" applyAlignment="1">
      <alignment horizontal="right" vertical="center"/>
    </xf>
    <xf numFmtId="43" fontId="8" fillId="4" borderId="0" xfId="1" applyFont="1" applyFill="1" applyBorder="1" applyAlignment="1">
      <alignment vertical="center"/>
    </xf>
    <xf numFmtId="43" fontId="6" fillId="4" borderId="0" xfId="1" applyFont="1" applyFill="1" applyBorder="1" applyAlignment="1">
      <alignment vertical="center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43" fontId="4" fillId="2" borderId="2" xfId="1" applyFont="1" applyFill="1" applyBorder="1" applyAlignment="1">
      <alignment horizontal="right"/>
    </xf>
    <xf numFmtId="0" fontId="10" fillId="4" borderId="0" xfId="2" applyFont="1" applyFill="1" applyAlignment="1">
      <alignment vertical="center" wrapText="1"/>
    </xf>
    <xf numFmtId="43" fontId="8" fillId="2" borderId="0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4" fillId="2" borderId="0" xfId="1" applyFont="1" applyFill="1" applyAlignment="1">
      <alignment horizontal="right"/>
    </xf>
    <xf numFmtId="43" fontId="5" fillId="7" borderId="2" xfId="1" applyFont="1" applyFill="1" applyBorder="1" applyAlignment="1">
      <alignment horizontal="right" vertical="center"/>
    </xf>
    <xf numFmtId="0" fontId="10" fillId="7" borderId="0" xfId="2" applyFont="1" applyFill="1" applyAlignment="1">
      <alignment vertical="center"/>
    </xf>
    <xf numFmtId="0" fontId="10" fillId="7" borderId="0" xfId="2" applyFont="1" applyFill="1" applyAlignment="1">
      <alignment horizontal="left" vertical="center"/>
    </xf>
    <xf numFmtId="43" fontId="8" fillId="2" borderId="0" xfId="1" applyFont="1" applyFill="1" applyBorder="1" applyAlignment="1">
      <alignment vertical="center"/>
    </xf>
    <xf numFmtId="43" fontId="9" fillId="4" borderId="2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0" fontId="9" fillId="4" borderId="0" xfId="2" applyFont="1" applyFill="1" applyAlignment="1">
      <alignment vertical="center" wrapText="1"/>
    </xf>
    <xf numFmtId="43" fontId="5" fillId="7" borderId="0" xfId="1" applyFont="1" applyFill="1" applyBorder="1" applyAlignment="1">
      <alignment horizontal="right" vertical="center"/>
    </xf>
    <xf numFmtId="43" fontId="4" fillId="7" borderId="0" xfId="1" applyFont="1" applyFill="1" applyAlignment="1">
      <alignment horizontal="right"/>
    </xf>
    <xf numFmtId="43" fontId="6" fillId="4" borderId="0" xfId="1" applyFont="1" applyFill="1" applyBorder="1" applyAlignment="1">
      <alignment vertical="center"/>
    </xf>
    <xf numFmtId="0" fontId="10" fillId="4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6" fillId="4" borderId="0" xfId="2" applyFont="1" applyFill="1" applyAlignment="1">
      <alignment vertical="center"/>
    </xf>
    <xf numFmtId="43" fontId="6" fillId="7" borderId="0" xfId="1" applyFont="1" applyFill="1" applyBorder="1" applyAlignment="1">
      <alignment horizontal="right" vertical="center"/>
    </xf>
    <xf numFmtId="43" fontId="13" fillId="7" borderId="0" xfId="2" applyNumberFormat="1" applyFont="1" applyFill="1" applyAlignment="1">
      <alignment vertical="center"/>
    </xf>
    <xf numFmtId="43" fontId="4" fillId="0" borderId="2" xfId="2" applyNumberFormat="1" applyFont="1" applyBorder="1"/>
    <xf numFmtId="0" fontId="11" fillId="4" borderId="0" xfId="2" applyFont="1" applyFill="1" applyAlignment="1">
      <alignment vertical="center"/>
    </xf>
    <xf numFmtId="43" fontId="14" fillId="7" borderId="2" xfId="1" applyFont="1" applyFill="1" applyBorder="1" applyAlignment="1">
      <alignment horizontal="right" vertical="center"/>
    </xf>
    <xf numFmtId="0" fontId="6" fillId="7" borderId="0" xfId="2" applyFont="1" applyFill="1" applyAlignment="1">
      <alignment horizontal="left" vertical="center"/>
    </xf>
    <xf numFmtId="43" fontId="4" fillId="2" borderId="0" xfId="1" applyFont="1" applyFill="1" applyBorder="1" applyAlignment="1">
      <alignment horizontal="right"/>
    </xf>
    <xf numFmtId="43" fontId="4" fillId="2" borderId="2" xfId="2" applyNumberFormat="1" applyFont="1" applyFill="1" applyBorder="1"/>
    <xf numFmtId="0" fontId="2" fillId="0" borderId="0" xfId="2"/>
    <xf numFmtId="0" fontId="15" fillId="0" borderId="0" xfId="2" applyFont="1" applyAlignment="1">
      <alignment vertical="center"/>
    </xf>
    <xf numFmtId="0" fontId="3" fillId="2" borderId="2" xfId="2" applyFont="1" applyFill="1" applyBorder="1"/>
    <xf numFmtId="43" fontId="4" fillId="2" borderId="0" xfId="2" applyNumberFormat="1" applyFont="1" applyFill="1"/>
    <xf numFmtId="43" fontId="5" fillId="6" borderId="2" xfId="1" applyFont="1" applyFill="1" applyBorder="1" applyAlignment="1">
      <alignment horizontal="right" vertical="center"/>
    </xf>
    <xf numFmtId="43" fontId="16" fillId="2" borderId="3" xfId="3" applyFont="1" applyFill="1" applyBorder="1" applyAlignment="1">
      <alignment horizontal="center"/>
    </xf>
    <xf numFmtId="0" fontId="16" fillId="2" borderId="3" xfId="4" applyFont="1" applyFill="1" applyBorder="1" applyAlignment="1">
      <alignment wrapText="1"/>
    </xf>
    <xf numFmtId="0" fontId="17" fillId="2" borderId="4" xfId="2" applyFont="1" applyFill="1" applyBorder="1"/>
    <xf numFmtId="0" fontId="2" fillId="0" borderId="0" xfId="2" applyAlignment="1">
      <alignment vertical="center"/>
    </xf>
    <xf numFmtId="43" fontId="6" fillId="2" borderId="0" xfId="1" applyFont="1" applyFill="1" applyBorder="1" applyAlignment="1">
      <alignment vertical="center"/>
    </xf>
    <xf numFmtId="43" fontId="16" fillId="2" borderId="3" xfId="3" applyFont="1" applyFill="1" applyBorder="1"/>
    <xf numFmtId="43" fontId="6" fillId="2" borderId="2" xfId="1" applyFont="1" applyFill="1" applyBorder="1" applyAlignment="1">
      <alignment vertical="center"/>
    </xf>
    <xf numFmtId="0" fontId="10" fillId="2" borderId="0" xfId="2" applyFont="1" applyFill="1" applyAlignment="1">
      <alignment vertical="center"/>
    </xf>
    <xf numFmtId="0" fontId="10" fillId="2" borderId="0" xfId="2" applyFont="1" applyFill="1" applyAlignment="1">
      <alignment horizontal="left" vertical="center"/>
    </xf>
    <xf numFmtId="4" fontId="11" fillId="2" borderId="5" xfId="2" applyNumberFormat="1" applyFont="1" applyFill="1" applyBorder="1" applyAlignment="1">
      <alignment horizontal="right"/>
    </xf>
    <xf numFmtId="49" fontId="18" fillId="2" borderId="3" xfId="2" applyNumberFormat="1" applyFont="1" applyFill="1" applyBorder="1" applyAlignment="1">
      <alignment horizontal="left"/>
    </xf>
    <xf numFmtId="0" fontId="16" fillId="2" borderId="3" xfId="5" applyFont="1" applyFill="1" applyBorder="1" applyAlignment="1">
      <alignment wrapText="1"/>
    </xf>
    <xf numFmtId="0" fontId="19" fillId="2" borderId="4" xfId="2" applyFont="1" applyFill="1" applyBorder="1"/>
    <xf numFmtId="43" fontId="20" fillId="2" borderId="3" xfId="3" applyFont="1" applyFill="1" applyBorder="1"/>
    <xf numFmtId="0" fontId="13" fillId="0" borderId="0" xfId="2" applyFont="1" applyAlignment="1">
      <alignment vertical="center"/>
    </xf>
    <xf numFmtId="0" fontId="13" fillId="4" borderId="0" xfId="2" applyFont="1" applyFill="1" applyAlignment="1">
      <alignment vertical="center"/>
    </xf>
    <xf numFmtId="0" fontId="2" fillId="2" borderId="0" xfId="2" applyFill="1"/>
    <xf numFmtId="4" fontId="11" fillId="0" borderId="5" xfId="2" applyNumberFormat="1" applyFont="1" applyBorder="1" applyAlignment="1">
      <alignment horizontal="right"/>
    </xf>
    <xf numFmtId="49" fontId="18" fillId="0" borderId="3" xfId="2" applyNumberFormat="1" applyFont="1" applyBorder="1" applyAlignment="1">
      <alignment horizontal="left"/>
    </xf>
    <xf numFmtId="0" fontId="20" fillId="2" borderId="4" xfId="2" applyFont="1" applyFill="1" applyBorder="1"/>
    <xf numFmtId="0" fontId="21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43" fontId="22" fillId="2" borderId="0" xfId="1" applyFont="1" applyFill="1"/>
    <xf numFmtId="43" fontId="6" fillId="4" borderId="0" xfId="1" applyFont="1" applyFill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3" fontId="3" fillId="4" borderId="0" xfId="1" applyFont="1" applyFill="1" applyBorder="1" applyAlignment="1">
      <alignment horizontal="right"/>
    </xf>
    <xf numFmtId="0" fontId="4" fillId="2" borderId="0" xfId="2" applyFont="1" applyFill="1"/>
    <xf numFmtId="43" fontId="4" fillId="0" borderId="2" xfId="1" applyFont="1" applyBorder="1" applyAlignment="1">
      <alignment horizontal="right"/>
    </xf>
    <xf numFmtId="43" fontId="22" fillId="0" borderId="2" xfId="1" applyFont="1" applyBorder="1"/>
    <xf numFmtId="43" fontId="23" fillId="0" borderId="2" xfId="1" applyFont="1" applyFill="1" applyBorder="1" applyAlignment="1"/>
    <xf numFmtId="43" fontId="22" fillId="0" borderId="0" xfId="1" applyFont="1"/>
    <xf numFmtId="0" fontId="22" fillId="2" borderId="0" xfId="2" applyFont="1" applyFill="1"/>
    <xf numFmtId="49" fontId="24" fillId="0" borderId="2" xfId="1" applyNumberFormat="1" applyFont="1" applyBorder="1" applyAlignment="1">
      <alignment horizontal="center"/>
    </xf>
    <xf numFmtId="0" fontId="25" fillId="2" borderId="0" xfId="2" applyFont="1" applyFill="1"/>
    <xf numFmtId="43" fontId="4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/>
    </xf>
    <xf numFmtId="0" fontId="30" fillId="0" borderId="0" xfId="2" applyFont="1" applyAlignment="1">
      <alignment horizontal="center"/>
    </xf>
    <xf numFmtId="43" fontId="22" fillId="2" borderId="0" xfId="1" applyFont="1" applyFill="1" applyAlignment="1">
      <alignment horizontal="right"/>
    </xf>
  </cellXfs>
  <cellStyles count="6">
    <cellStyle name="Millares" xfId="1" builtinId="3"/>
    <cellStyle name="Millares 10 4 2" xfId="3"/>
    <cellStyle name="Normal" xfId="0" builtinId="0"/>
    <cellStyle name="Normal 10 4 2" xfId="4"/>
    <cellStyle name="Normal 13 4 2" xfId="5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0</xdr:row>
      <xdr:rowOff>171451</xdr:rowOff>
    </xdr:from>
    <xdr:ext cx="885825" cy="542924"/>
    <xdr:pic>
      <xdr:nvPicPr>
        <xdr:cNvPr id="2" name="2 Imagen">
          <a:extLst>
            <a:ext uri="{FF2B5EF4-FFF2-40B4-BE49-F238E27FC236}">
              <a16:creationId xmlns:a16="http://schemas.microsoft.com/office/drawing/2014/main" xmlns="" id="{768ACD32-352C-4219-9890-3E028AF19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161926"/>
          <a:ext cx="885825" cy="54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xmlns="" id="{32BB4BE4-F17A-43E0-981C-7A85B7CEE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xmlns="" id="{97067D3D-63D7-430B-93B5-1868EC4A8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xmlns="" id="{D3A46D25-BD89-4CD2-9362-F85FA89BA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2781300</xdr:colOff>
      <xdr:row>0</xdr:row>
      <xdr:rowOff>171450</xdr:rowOff>
    </xdr:from>
    <xdr:ext cx="723900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xmlns="" id="{4C260D69-EA4B-4986-BD39-3F4BC370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161925"/>
          <a:ext cx="723900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457200</xdr:colOff>
      <xdr:row>0</xdr:row>
      <xdr:rowOff>104775</xdr:rowOff>
    </xdr:from>
    <xdr:ext cx="1162050" cy="847725"/>
    <xdr:pic>
      <xdr:nvPicPr>
        <xdr:cNvPr id="7" name="Imagen 6">
          <a:extLst>
            <a:ext uri="{FF2B5EF4-FFF2-40B4-BE49-F238E27FC236}">
              <a16:creationId xmlns:a16="http://schemas.microsoft.com/office/drawing/2014/main" xmlns="" id="{BBBA63BD-5967-46FB-93D2-5D1E4C2DF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6825" y="104775"/>
          <a:ext cx="1162050" cy="847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08"/>
  <sheetViews>
    <sheetView tabSelected="1" view="pageLayout" topLeftCell="A133" zoomScaleNormal="100" workbookViewId="0">
      <selection activeCell="C225" sqref="C225"/>
    </sheetView>
  </sheetViews>
  <sheetFormatPr baseColWidth="10" defaultRowHeight="12.75" x14ac:dyDescent="0.2"/>
  <cols>
    <col min="1" max="1" width="7.7109375" style="5" customWidth="1"/>
    <col min="2" max="2" width="41.140625" style="4" customWidth="1"/>
    <col min="3" max="3" width="24.7109375" style="3" customWidth="1"/>
    <col min="4" max="4" width="20.57031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22" width="11.42578125" style="1"/>
    <col min="223" max="223" width="59" style="1" customWidth="1"/>
    <col min="224" max="224" width="21" style="1" customWidth="1"/>
    <col min="225" max="225" width="19.28515625" style="1" customWidth="1"/>
    <col min="226" max="233" width="0" style="1" hidden="1" customWidth="1"/>
    <col min="234" max="234" width="13.7109375" style="1" bestFit="1" customWidth="1"/>
    <col min="235" max="235" width="14.7109375" style="1" customWidth="1"/>
    <col min="236" max="478" width="11.42578125" style="1"/>
    <col min="479" max="479" width="59" style="1" customWidth="1"/>
    <col min="480" max="480" width="21" style="1" customWidth="1"/>
    <col min="481" max="481" width="19.28515625" style="1" customWidth="1"/>
    <col min="482" max="489" width="0" style="1" hidden="1" customWidth="1"/>
    <col min="490" max="490" width="13.7109375" style="1" bestFit="1" customWidth="1"/>
    <col min="491" max="491" width="14.7109375" style="1" customWidth="1"/>
    <col min="492" max="734" width="11.42578125" style="1"/>
    <col min="735" max="735" width="59" style="1" customWidth="1"/>
    <col min="736" max="736" width="21" style="1" customWidth="1"/>
    <col min="737" max="737" width="19.28515625" style="1" customWidth="1"/>
    <col min="738" max="745" width="0" style="1" hidden="1" customWidth="1"/>
    <col min="746" max="746" width="13.7109375" style="1" bestFit="1" customWidth="1"/>
    <col min="747" max="747" width="14.7109375" style="1" customWidth="1"/>
    <col min="748" max="990" width="11.42578125" style="1"/>
    <col min="991" max="991" width="59" style="1" customWidth="1"/>
    <col min="992" max="992" width="21" style="1" customWidth="1"/>
    <col min="993" max="993" width="19.28515625" style="1" customWidth="1"/>
    <col min="994" max="1001" width="0" style="1" hidden="1" customWidth="1"/>
    <col min="1002" max="1002" width="13.7109375" style="1" bestFit="1" customWidth="1"/>
    <col min="1003" max="1003" width="14.7109375" style="1" customWidth="1"/>
    <col min="1004" max="1246" width="11.42578125" style="1"/>
    <col min="1247" max="1247" width="59" style="1" customWidth="1"/>
    <col min="1248" max="1248" width="21" style="1" customWidth="1"/>
    <col min="1249" max="1249" width="19.28515625" style="1" customWidth="1"/>
    <col min="1250" max="1257" width="0" style="1" hidden="1" customWidth="1"/>
    <col min="1258" max="1258" width="13.7109375" style="1" bestFit="1" customWidth="1"/>
    <col min="1259" max="1259" width="14.7109375" style="1" customWidth="1"/>
    <col min="1260" max="1502" width="11.42578125" style="1"/>
    <col min="1503" max="1503" width="59" style="1" customWidth="1"/>
    <col min="1504" max="1504" width="21" style="1" customWidth="1"/>
    <col min="1505" max="1505" width="19.28515625" style="1" customWidth="1"/>
    <col min="1506" max="1513" width="0" style="1" hidden="1" customWidth="1"/>
    <col min="1514" max="1514" width="13.7109375" style="1" bestFit="1" customWidth="1"/>
    <col min="1515" max="1515" width="14.7109375" style="1" customWidth="1"/>
    <col min="1516" max="1758" width="11.42578125" style="1"/>
    <col min="1759" max="1759" width="59" style="1" customWidth="1"/>
    <col min="1760" max="1760" width="21" style="1" customWidth="1"/>
    <col min="1761" max="1761" width="19.28515625" style="1" customWidth="1"/>
    <col min="1762" max="1769" width="0" style="1" hidden="1" customWidth="1"/>
    <col min="1770" max="1770" width="13.7109375" style="1" bestFit="1" customWidth="1"/>
    <col min="1771" max="1771" width="14.7109375" style="1" customWidth="1"/>
    <col min="1772" max="2014" width="11.42578125" style="1"/>
    <col min="2015" max="2015" width="59" style="1" customWidth="1"/>
    <col min="2016" max="2016" width="21" style="1" customWidth="1"/>
    <col min="2017" max="2017" width="19.28515625" style="1" customWidth="1"/>
    <col min="2018" max="2025" width="0" style="1" hidden="1" customWidth="1"/>
    <col min="2026" max="2026" width="13.7109375" style="1" bestFit="1" customWidth="1"/>
    <col min="2027" max="2027" width="14.7109375" style="1" customWidth="1"/>
    <col min="2028" max="2270" width="11.42578125" style="1"/>
    <col min="2271" max="2271" width="59" style="1" customWidth="1"/>
    <col min="2272" max="2272" width="21" style="1" customWidth="1"/>
    <col min="2273" max="2273" width="19.28515625" style="1" customWidth="1"/>
    <col min="2274" max="2281" width="0" style="1" hidden="1" customWidth="1"/>
    <col min="2282" max="2282" width="13.7109375" style="1" bestFit="1" customWidth="1"/>
    <col min="2283" max="2283" width="14.7109375" style="1" customWidth="1"/>
    <col min="2284" max="2526" width="11.42578125" style="1"/>
    <col min="2527" max="2527" width="59" style="1" customWidth="1"/>
    <col min="2528" max="2528" width="21" style="1" customWidth="1"/>
    <col min="2529" max="2529" width="19.28515625" style="1" customWidth="1"/>
    <col min="2530" max="2537" width="0" style="1" hidden="1" customWidth="1"/>
    <col min="2538" max="2538" width="13.7109375" style="1" bestFit="1" customWidth="1"/>
    <col min="2539" max="2539" width="14.7109375" style="1" customWidth="1"/>
    <col min="2540" max="2782" width="11.42578125" style="1"/>
    <col min="2783" max="2783" width="59" style="1" customWidth="1"/>
    <col min="2784" max="2784" width="21" style="1" customWidth="1"/>
    <col min="2785" max="2785" width="19.28515625" style="1" customWidth="1"/>
    <col min="2786" max="2793" width="0" style="1" hidden="1" customWidth="1"/>
    <col min="2794" max="2794" width="13.7109375" style="1" bestFit="1" customWidth="1"/>
    <col min="2795" max="2795" width="14.7109375" style="1" customWidth="1"/>
    <col min="2796" max="3038" width="11.42578125" style="1"/>
    <col min="3039" max="3039" width="59" style="1" customWidth="1"/>
    <col min="3040" max="3040" width="21" style="1" customWidth="1"/>
    <col min="3041" max="3041" width="19.28515625" style="1" customWidth="1"/>
    <col min="3042" max="3049" width="0" style="1" hidden="1" customWidth="1"/>
    <col min="3050" max="3050" width="13.7109375" style="1" bestFit="1" customWidth="1"/>
    <col min="3051" max="3051" width="14.7109375" style="1" customWidth="1"/>
    <col min="3052" max="3294" width="11.42578125" style="1"/>
    <col min="3295" max="3295" width="59" style="1" customWidth="1"/>
    <col min="3296" max="3296" width="21" style="1" customWidth="1"/>
    <col min="3297" max="3297" width="19.28515625" style="1" customWidth="1"/>
    <col min="3298" max="3305" width="0" style="1" hidden="1" customWidth="1"/>
    <col min="3306" max="3306" width="13.7109375" style="1" bestFit="1" customWidth="1"/>
    <col min="3307" max="3307" width="14.7109375" style="1" customWidth="1"/>
    <col min="3308" max="3550" width="11.42578125" style="1"/>
    <col min="3551" max="3551" width="59" style="1" customWidth="1"/>
    <col min="3552" max="3552" width="21" style="1" customWidth="1"/>
    <col min="3553" max="3553" width="19.28515625" style="1" customWidth="1"/>
    <col min="3554" max="3561" width="0" style="1" hidden="1" customWidth="1"/>
    <col min="3562" max="3562" width="13.7109375" style="1" bestFit="1" customWidth="1"/>
    <col min="3563" max="3563" width="14.7109375" style="1" customWidth="1"/>
    <col min="3564" max="3806" width="11.42578125" style="1"/>
    <col min="3807" max="3807" width="59" style="1" customWidth="1"/>
    <col min="3808" max="3808" width="21" style="1" customWidth="1"/>
    <col min="3809" max="3809" width="19.28515625" style="1" customWidth="1"/>
    <col min="3810" max="3817" width="0" style="1" hidden="1" customWidth="1"/>
    <col min="3818" max="3818" width="13.7109375" style="1" bestFit="1" customWidth="1"/>
    <col min="3819" max="3819" width="14.7109375" style="1" customWidth="1"/>
    <col min="3820" max="4062" width="11.42578125" style="1"/>
    <col min="4063" max="4063" width="59" style="1" customWidth="1"/>
    <col min="4064" max="4064" width="21" style="1" customWidth="1"/>
    <col min="4065" max="4065" width="19.28515625" style="1" customWidth="1"/>
    <col min="4066" max="4073" width="0" style="1" hidden="1" customWidth="1"/>
    <col min="4074" max="4074" width="13.7109375" style="1" bestFit="1" customWidth="1"/>
    <col min="4075" max="4075" width="14.7109375" style="1" customWidth="1"/>
    <col min="4076" max="4318" width="11.42578125" style="1"/>
    <col min="4319" max="4319" width="59" style="1" customWidth="1"/>
    <col min="4320" max="4320" width="21" style="1" customWidth="1"/>
    <col min="4321" max="4321" width="19.28515625" style="1" customWidth="1"/>
    <col min="4322" max="4329" width="0" style="1" hidden="1" customWidth="1"/>
    <col min="4330" max="4330" width="13.7109375" style="1" bestFit="1" customWidth="1"/>
    <col min="4331" max="4331" width="14.7109375" style="1" customWidth="1"/>
    <col min="4332" max="4574" width="11.42578125" style="1"/>
    <col min="4575" max="4575" width="59" style="1" customWidth="1"/>
    <col min="4576" max="4576" width="21" style="1" customWidth="1"/>
    <col min="4577" max="4577" width="19.28515625" style="1" customWidth="1"/>
    <col min="4578" max="4585" width="0" style="1" hidden="1" customWidth="1"/>
    <col min="4586" max="4586" width="13.7109375" style="1" bestFit="1" customWidth="1"/>
    <col min="4587" max="4587" width="14.7109375" style="1" customWidth="1"/>
    <col min="4588" max="4830" width="11.42578125" style="1"/>
    <col min="4831" max="4831" width="59" style="1" customWidth="1"/>
    <col min="4832" max="4832" width="21" style="1" customWidth="1"/>
    <col min="4833" max="4833" width="19.28515625" style="1" customWidth="1"/>
    <col min="4834" max="4841" width="0" style="1" hidden="1" customWidth="1"/>
    <col min="4842" max="4842" width="13.7109375" style="1" bestFit="1" customWidth="1"/>
    <col min="4843" max="4843" width="14.7109375" style="1" customWidth="1"/>
    <col min="4844" max="5086" width="11.42578125" style="1"/>
    <col min="5087" max="5087" width="59" style="1" customWidth="1"/>
    <col min="5088" max="5088" width="21" style="1" customWidth="1"/>
    <col min="5089" max="5089" width="19.28515625" style="1" customWidth="1"/>
    <col min="5090" max="5097" width="0" style="1" hidden="1" customWidth="1"/>
    <col min="5098" max="5098" width="13.7109375" style="1" bestFit="1" customWidth="1"/>
    <col min="5099" max="5099" width="14.7109375" style="1" customWidth="1"/>
    <col min="5100" max="5342" width="11.42578125" style="1"/>
    <col min="5343" max="5343" width="59" style="1" customWidth="1"/>
    <col min="5344" max="5344" width="21" style="1" customWidth="1"/>
    <col min="5345" max="5345" width="19.28515625" style="1" customWidth="1"/>
    <col min="5346" max="5353" width="0" style="1" hidden="1" customWidth="1"/>
    <col min="5354" max="5354" width="13.7109375" style="1" bestFit="1" customWidth="1"/>
    <col min="5355" max="5355" width="14.7109375" style="1" customWidth="1"/>
    <col min="5356" max="5598" width="11.42578125" style="1"/>
    <col min="5599" max="5599" width="59" style="1" customWidth="1"/>
    <col min="5600" max="5600" width="21" style="1" customWidth="1"/>
    <col min="5601" max="5601" width="19.28515625" style="1" customWidth="1"/>
    <col min="5602" max="5609" width="0" style="1" hidden="1" customWidth="1"/>
    <col min="5610" max="5610" width="13.7109375" style="1" bestFit="1" customWidth="1"/>
    <col min="5611" max="5611" width="14.7109375" style="1" customWidth="1"/>
    <col min="5612" max="5854" width="11.42578125" style="1"/>
    <col min="5855" max="5855" width="59" style="1" customWidth="1"/>
    <col min="5856" max="5856" width="21" style="1" customWidth="1"/>
    <col min="5857" max="5857" width="19.28515625" style="1" customWidth="1"/>
    <col min="5858" max="5865" width="0" style="1" hidden="1" customWidth="1"/>
    <col min="5866" max="5866" width="13.7109375" style="1" bestFit="1" customWidth="1"/>
    <col min="5867" max="5867" width="14.7109375" style="1" customWidth="1"/>
    <col min="5868" max="6110" width="11.42578125" style="1"/>
    <col min="6111" max="6111" width="59" style="1" customWidth="1"/>
    <col min="6112" max="6112" width="21" style="1" customWidth="1"/>
    <col min="6113" max="6113" width="19.28515625" style="1" customWidth="1"/>
    <col min="6114" max="6121" width="0" style="1" hidden="1" customWidth="1"/>
    <col min="6122" max="6122" width="13.7109375" style="1" bestFit="1" customWidth="1"/>
    <col min="6123" max="6123" width="14.7109375" style="1" customWidth="1"/>
    <col min="6124" max="6366" width="11.42578125" style="1"/>
    <col min="6367" max="6367" width="59" style="1" customWidth="1"/>
    <col min="6368" max="6368" width="21" style="1" customWidth="1"/>
    <col min="6369" max="6369" width="19.28515625" style="1" customWidth="1"/>
    <col min="6370" max="6377" width="0" style="1" hidden="1" customWidth="1"/>
    <col min="6378" max="6378" width="13.7109375" style="1" bestFit="1" customWidth="1"/>
    <col min="6379" max="6379" width="14.7109375" style="1" customWidth="1"/>
    <col min="6380" max="6622" width="11.42578125" style="1"/>
    <col min="6623" max="6623" width="59" style="1" customWidth="1"/>
    <col min="6624" max="6624" width="21" style="1" customWidth="1"/>
    <col min="6625" max="6625" width="19.28515625" style="1" customWidth="1"/>
    <col min="6626" max="6633" width="0" style="1" hidden="1" customWidth="1"/>
    <col min="6634" max="6634" width="13.7109375" style="1" bestFit="1" customWidth="1"/>
    <col min="6635" max="6635" width="14.7109375" style="1" customWidth="1"/>
    <col min="6636" max="6878" width="11.42578125" style="1"/>
    <col min="6879" max="6879" width="59" style="1" customWidth="1"/>
    <col min="6880" max="6880" width="21" style="1" customWidth="1"/>
    <col min="6881" max="6881" width="19.28515625" style="1" customWidth="1"/>
    <col min="6882" max="6889" width="0" style="1" hidden="1" customWidth="1"/>
    <col min="6890" max="6890" width="13.7109375" style="1" bestFit="1" customWidth="1"/>
    <col min="6891" max="6891" width="14.7109375" style="1" customWidth="1"/>
    <col min="6892" max="7134" width="11.42578125" style="1"/>
    <col min="7135" max="7135" width="59" style="1" customWidth="1"/>
    <col min="7136" max="7136" width="21" style="1" customWidth="1"/>
    <col min="7137" max="7137" width="19.28515625" style="1" customWidth="1"/>
    <col min="7138" max="7145" width="0" style="1" hidden="1" customWidth="1"/>
    <col min="7146" max="7146" width="13.7109375" style="1" bestFit="1" customWidth="1"/>
    <col min="7147" max="7147" width="14.7109375" style="1" customWidth="1"/>
    <col min="7148" max="7390" width="11.42578125" style="1"/>
    <col min="7391" max="7391" width="59" style="1" customWidth="1"/>
    <col min="7392" max="7392" width="21" style="1" customWidth="1"/>
    <col min="7393" max="7393" width="19.28515625" style="1" customWidth="1"/>
    <col min="7394" max="7401" width="0" style="1" hidden="1" customWidth="1"/>
    <col min="7402" max="7402" width="13.7109375" style="1" bestFit="1" customWidth="1"/>
    <col min="7403" max="7403" width="14.7109375" style="1" customWidth="1"/>
    <col min="7404" max="7646" width="11.42578125" style="1"/>
    <col min="7647" max="7647" width="59" style="1" customWidth="1"/>
    <col min="7648" max="7648" width="21" style="1" customWidth="1"/>
    <col min="7649" max="7649" width="19.28515625" style="1" customWidth="1"/>
    <col min="7650" max="7657" width="0" style="1" hidden="1" customWidth="1"/>
    <col min="7658" max="7658" width="13.7109375" style="1" bestFit="1" customWidth="1"/>
    <col min="7659" max="7659" width="14.7109375" style="1" customWidth="1"/>
    <col min="7660" max="7902" width="11.42578125" style="1"/>
    <col min="7903" max="7903" width="59" style="1" customWidth="1"/>
    <col min="7904" max="7904" width="21" style="1" customWidth="1"/>
    <col min="7905" max="7905" width="19.28515625" style="1" customWidth="1"/>
    <col min="7906" max="7913" width="0" style="1" hidden="1" customWidth="1"/>
    <col min="7914" max="7914" width="13.7109375" style="1" bestFit="1" customWidth="1"/>
    <col min="7915" max="7915" width="14.7109375" style="1" customWidth="1"/>
    <col min="7916" max="8158" width="11.42578125" style="1"/>
    <col min="8159" max="8159" width="59" style="1" customWidth="1"/>
    <col min="8160" max="8160" width="21" style="1" customWidth="1"/>
    <col min="8161" max="8161" width="19.28515625" style="1" customWidth="1"/>
    <col min="8162" max="8169" width="0" style="1" hidden="1" customWidth="1"/>
    <col min="8170" max="8170" width="13.7109375" style="1" bestFit="1" customWidth="1"/>
    <col min="8171" max="8171" width="14.7109375" style="1" customWidth="1"/>
    <col min="8172" max="8414" width="11.42578125" style="1"/>
    <col min="8415" max="8415" width="59" style="1" customWidth="1"/>
    <col min="8416" max="8416" width="21" style="1" customWidth="1"/>
    <col min="8417" max="8417" width="19.28515625" style="1" customWidth="1"/>
    <col min="8418" max="8425" width="0" style="1" hidden="1" customWidth="1"/>
    <col min="8426" max="8426" width="13.7109375" style="1" bestFit="1" customWidth="1"/>
    <col min="8427" max="8427" width="14.7109375" style="1" customWidth="1"/>
    <col min="8428" max="8670" width="11.42578125" style="1"/>
    <col min="8671" max="8671" width="59" style="1" customWidth="1"/>
    <col min="8672" max="8672" width="21" style="1" customWidth="1"/>
    <col min="8673" max="8673" width="19.28515625" style="1" customWidth="1"/>
    <col min="8674" max="8681" width="0" style="1" hidden="1" customWidth="1"/>
    <col min="8682" max="8682" width="13.7109375" style="1" bestFit="1" customWidth="1"/>
    <col min="8683" max="8683" width="14.7109375" style="1" customWidth="1"/>
    <col min="8684" max="8926" width="11.42578125" style="1"/>
    <col min="8927" max="8927" width="59" style="1" customWidth="1"/>
    <col min="8928" max="8928" width="21" style="1" customWidth="1"/>
    <col min="8929" max="8929" width="19.28515625" style="1" customWidth="1"/>
    <col min="8930" max="8937" width="0" style="1" hidden="1" customWidth="1"/>
    <col min="8938" max="8938" width="13.7109375" style="1" bestFit="1" customWidth="1"/>
    <col min="8939" max="8939" width="14.7109375" style="1" customWidth="1"/>
    <col min="8940" max="9182" width="11.42578125" style="1"/>
    <col min="9183" max="9183" width="59" style="1" customWidth="1"/>
    <col min="9184" max="9184" width="21" style="1" customWidth="1"/>
    <col min="9185" max="9185" width="19.28515625" style="1" customWidth="1"/>
    <col min="9186" max="9193" width="0" style="1" hidden="1" customWidth="1"/>
    <col min="9194" max="9194" width="13.7109375" style="1" bestFit="1" customWidth="1"/>
    <col min="9195" max="9195" width="14.7109375" style="1" customWidth="1"/>
    <col min="9196" max="9438" width="11.42578125" style="1"/>
    <col min="9439" max="9439" width="59" style="1" customWidth="1"/>
    <col min="9440" max="9440" width="21" style="1" customWidth="1"/>
    <col min="9441" max="9441" width="19.28515625" style="1" customWidth="1"/>
    <col min="9442" max="9449" width="0" style="1" hidden="1" customWidth="1"/>
    <col min="9450" max="9450" width="13.7109375" style="1" bestFit="1" customWidth="1"/>
    <col min="9451" max="9451" width="14.7109375" style="1" customWidth="1"/>
    <col min="9452" max="9694" width="11.42578125" style="1"/>
    <col min="9695" max="9695" width="59" style="1" customWidth="1"/>
    <col min="9696" max="9696" width="21" style="1" customWidth="1"/>
    <col min="9697" max="9697" width="19.28515625" style="1" customWidth="1"/>
    <col min="9698" max="9705" width="0" style="1" hidden="1" customWidth="1"/>
    <col min="9706" max="9706" width="13.7109375" style="1" bestFit="1" customWidth="1"/>
    <col min="9707" max="9707" width="14.7109375" style="1" customWidth="1"/>
    <col min="9708" max="9950" width="11.42578125" style="1"/>
    <col min="9951" max="9951" width="59" style="1" customWidth="1"/>
    <col min="9952" max="9952" width="21" style="1" customWidth="1"/>
    <col min="9953" max="9953" width="19.28515625" style="1" customWidth="1"/>
    <col min="9954" max="9961" width="0" style="1" hidden="1" customWidth="1"/>
    <col min="9962" max="9962" width="13.7109375" style="1" bestFit="1" customWidth="1"/>
    <col min="9963" max="9963" width="14.7109375" style="1" customWidth="1"/>
    <col min="9964" max="10206" width="11.42578125" style="1"/>
    <col min="10207" max="10207" width="59" style="1" customWidth="1"/>
    <col min="10208" max="10208" width="21" style="1" customWidth="1"/>
    <col min="10209" max="10209" width="19.28515625" style="1" customWidth="1"/>
    <col min="10210" max="10217" width="0" style="1" hidden="1" customWidth="1"/>
    <col min="10218" max="10218" width="13.7109375" style="1" bestFit="1" customWidth="1"/>
    <col min="10219" max="10219" width="14.7109375" style="1" customWidth="1"/>
    <col min="10220" max="10462" width="11.42578125" style="1"/>
    <col min="10463" max="10463" width="59" style="1" customWidth="1"/>
    <col min="10464" max="10464" width="21" style="1" customWidth="1"/>
    <col min="10465" max="10465" width="19.28515625" style="1" customWidth="1"/>
    <col min="10466" max="10473" width="0" style="1" hidden="1" customWidth="1"/>
    <col min="10474" max="10474" width="13.7109375" style="1" bestFit="1" customWidth="1"/>
    <col min="10475" max="10475" width="14.7109375" style="1" customWidth="1"/>
    <col min="10476" max="10718" width="11.42578125" style="1"/>
    <col min="10719" max="10719" width="59" style="1" customWidth="1"/>
    <col min="10720" max="10720" width="21" style="1" customWidth="1"/>
    <col min="10721" max="10721" width="19.28515625" style="1" customWidth="1"/>
    <col min="10722" max="10729" width="0" style="1" hidden="1" customWidth="1"/>
    <col min="10730" max="10730" width="13.7109375" style="1" bestFit="1" customWidth="1"/>
    <col min="10731" max="10731" width="14.7109375" style="1" customWidth="1"/>
    <col min="10732" max="10974" width="11.42578125" style="1"/>
    <col min="10975" max="10975" width="59" style="1" customWidth="1"/>
    <col min="10976" max="10976" width="21" style="1" customWidth="1"/>
    <col min="10977" max="10977" width="19.28515625" style="1" customWidth="1"/>
    <col min="10978" max="10985" width="0" style="1" hidden="1" customWidth="1"/>
    <col min="10986" max="10986" width="13.7109375" style="1" bestFit="1" customWidth="1"/>
    <col min="10987" max="10987" width="14.7109375" style="1" customWidth="1"/>
    <col min="10988" max="11230" width="11.42578125" style="1"/>
    <col min="11231" max="11231" width="59" style="1" customWidth="1"/>
    <col min="11232" max="11232" width="21" style="1" customWidth="1"/>
    <col min="11233" max="11233" width="19.28515625" style="1" customWidth="1"/>
    <col min="11234" max="11241" width="0" style="1" hidden="1" customWidth="1"/>
    <col min="11242" max="11242" width="13.7109375" style="1" bestFit="1" customWidth="1"/>
    <col min="11243" max="11243" width="14.7109375" style="1" customWidth="1"/>
    <col min="11244" max="11486" width="11.42578125" style="1"/>
    <col min="11487" max="11487" width="59" style="1" customWidth="1"/>
    <col min="11488" max="11488" width="21" style="1" customWidth="1"/>
    <col min="11489" max="11489" width="19.28515625" style="1" customWidth="1"/>
    <col min="11490" max="11497" width="0" style="1" hidden="1" customWidth="1"/>
    <col min="11498" max="11498" width="13.7109375" style="1" bestFit="1" customWidth="1"/>
    <col min="11499" max="11499" width="14.7109375" style="1" customWidth="1"/>
    <col min="11500" max="11742" width="11.42578125" style="1"/>
    <col min="11743" max="11743" width="59" style="1" customWidth="1"/>
    <col min="11744" max="11744" width="21" style="1" customWidth="1"/>
    <col min="11745" max="11745" width="19.28515625" style="1" customWidth="1"/>
    <col min="11746" max="11753" width="0" style="1" hidden="1" customWidth="1"/>
    <col min="11754" max="11754" width="13.7109375" style="1" bestFit="1" customWidth="1"/>
    <col min="11755" max="11755" width="14.7109375" style="1" customWidth="1"/>
    <col min="11756" max="11998" width="11.42578125" style="1"/>
    <col min="11999" max="11999" width="59" style="1" customWidth="1"/>
    <col min="12000" max="12000" width="21" style="1" customWidth="1"/>
    <col min="12001" max="12001" width="19.28515625" style="1" customWidth="1"/>
    <col min="12002" max="12009" width="0" style="1" hidden="1" customWidth="1"/>
    <col min="12010" max="12010" width="13.7109375" style="1" bestFit="1" customWidth="1"/>
    <col min="12011" max="12011" width="14.7109375" style="1" customWidth="1"/>
    <col min="12012" max="12254" width="11.42578125" style="1"/>
    <col min="12255" max="12255" width="59" style="1" customWidth="1"/>
    <col min="12256" max="12256" width="21" style="1" customWidth="1"/>
    <col min="12257" max="12257" width="19.28515625" style="1" customWidth="1"/>
    <col min="12258" max="12265" width="0" style="1" hidden="1" customWidth="1"/>
    <col min="12266" max="12266" width="13.7109375" style="1" bestFit="1" customWidth="1"/>
    <col min="12267" max="12267" width="14.7109375" style="1" customWidth="1"/>
    <col min="12268" max="12510" width="11.42578125" style="1"/>
    <col min="12511" max="12511" width="59" style="1" customWidth="1"/>
    <col min="12512" max="12512" width="21" style="1" customWidth="1"/>
    <col min="12513" max="12513" width="19.28515625" style="1" customWidth="1"/>
    <col min="12514" max="12521" width="0" style="1" hidden="1" customWidth="1"/>
    <col min="12522" max="12522" width="13.7109375" style="1" bestFit="1" customWidth="1"/>
    <col min="12523" max="12523" width="14.7109375" style="1" customWidth="1"/>
    <col min="12524" max="12766" width="11.42578125" style="1"/>
    <col min="12767" max="12767" width="59" style="1" customWidth="1"/>
    <col min="12768" max="12768" width="21" style="1" customWidth="1"/>
    <col min="12769" max="12769" width="19.28515625" style="1" customWidth="1"/>
    <col min="12770" max="12777" width="0" style="1" hidden="1" customWidth="1"/>
    <col min="12778" max="12778" width="13.7109375" style="1" bestFit="1" customWidth="1"/>
    <col min="12779" max="12779" width="14.7109375" style="1" customWidth="1"/>
    <col min="12780" max="13022" width="11.42578125" style="1"/>
    <col min="13023" max="13023" width="59" style="1" customWidth="1"/>
    <col min="13024" max="13024" width="21" style="1" customWidth="1"/>
    <col min="13025" max="13025" width="19.28515625" style="1" customWidth="1"/>
    <col min="13026" max="13033" width="0" style="1" hidden="1" customWidth="1"/>
    <col min="13034" max="13034" width="13.7109375" style="1" bestFit="1" customWidth="1"/>
    <col min="13035" max="13035" width="14.7109375" style="1" customWidth="1"/>
    <col min="13036" max="13278" width="11.42578125" style="1"/>
    <col min="13279" max="13279" width="59" style="1" customWidth="1"/>
    <col min="13280" max="13280" width="21" style="1" customWidth="1"/>
    <col min="13281" max="13281" width="19.28515625" style="1" customWidth="1"/>
    <col min="13282" max="13289" width="0" style="1" hidden="1" customWidth="1"/>
    <col min="13290" max="13290" width="13.7109375" style="1" bestFit="1" customWidth="1"/>
    <col min="13291" max="13291" width="14.7109375" style="1" customWidth="1"/>
    <col min="13292" max="13534" width="11.42578125" style="1"/>
    <col min="13535" max="13535" width="59" style="1" customWidth="1"/>
    <col min="13536" max="13536" width="21" style="1" customWidth="1"/>
    <col min="13537" max="13537" width="19.28515625" style="1" customWidth="1"/>
    <col min="13538" max="13545" width="0" style="1" hidden="1" customWidth="1"/>
    <col min="13546" max="13546" width="13.7109375" style="1" bestFit="1" customWidth="1"/>
    <col min="13547" max="13547" width="14.7109375" style="1" customWidth="1"/>
    <col min="13548" max="13790" width="11.42578125" style="1"/>
    <col min="13791" max="13791" width="59" style="1" customWidth="1"/>
    <col min="13792" max="13792" width="21" style="1" customWidth="1"/>
    <col min="13793" max="13793" width="19.28515625" style="1" customWidth="1"/>
    <col min="13794" max="13801" width="0" style="1" hidden="1" customWidth="1"/>
    <col min="13802" max="13802" width="13.7109375" style="1" bestFit="1" customWidth="1"/>
    <col min="13803" max="13803" width="14.7109375" style="1" customWidth="1"/>
    <col min="13804" max="14046" width="11.42578125" style="1"/>
    <col min="14047" max="14047" width="59" style="1" customWidth="1"/>
    <col min="14048" max="14048" width="21" style="1" customWidth="1"/>
    <col min="14049" max="14049" width="19.28515625" style="1" customWidth="1"/>
    <col min="14050" max="14057" width="0" style="1" hidden="1" customWidth="1"/>
    <col min="14058" max="14058" width="13.7109375" style="1" bestFit="1" customWidth="1"/>
    <col min="14059" max="14059" width="14.7109375" style="1" customWidth="1"/>
    <col min="14060" max="14302" width="11.42578125" style="1"/>
    <col min="14303" max="14303" width="59" style="1" customWidth="1"/>
    <col min="14304" max="14304" width="21" style="1" customWidth="1"/>
    <col min="14305" max="14305" width="19.28515625" style="1" customWidth="1"/>
    <col min="14306" max="14313" width="0" style="1" hidden="1" customWidth="1"/>
    <col min="14314" max="14314" width="13.7109375" style="1" bestFit="1" customWidth="1"/>
    <col min="14315" max="14315" width="14.7109375" style="1" customWidth="1"/>
    <col min="14316" max="14558" width="11.42578125" style="1"/>
    <col min="14559" max="14559" width="59" style="1" customWidth="1"/>
    <col min="14560" max="14560" width="21" style="1" customWidth="1"/>
    <col min="14561" max="14561" width="19.28515625" style="1" customWidth="1"/>
    <col min="14562" max="14569" width="0" style="1" hidden="1" customWidth="1"/>
    <col min="14570" max="14570" width="13.7109375" style="1" bestFit="1" customWidth="1"/>
    <col min="14571" max="14571" width="14.7109375" style="1" customWidth="1"/>
    <col min="14572" max="14814" width="11.42578125" style="1"/>
    <col min="14815" max="14815" width="59" style="1" customWidth="1"/>
    <col min="14816" max="14816" width="21" style="1" customWidth="1"/>
    <col min="14817" max="14817" width="19.28515625" style="1" customWidth="1"/>
    <col min="14818" max="14825" width="0" style="1" hidden="1" customWidth="1"/>
    <col min="14826" max="14826" width="13.7109375" style="1" bestFit="1" customWidth="1"/>
    <col min="14827" max="14827" width="14.7109375" style="1" customWidth="1"/>
    <col min="14828" max="15070" width="11.42578125" style="1"/>
    <col min="15071" max="15071" width="59" style="1" customWidth="1"/>
    <col min="15072" max="15072" width="21" style="1" customWidth="1"/>
    <col min="15073" max="15073" width="19.28515625" style="1" customWidth="1"/>
    <col min="15074" max="15081" width="0" style="1" hidden="1" customWidth="1"/>
    <col min="15082" max="15082" width="13.7109375" style="1" bestFit="1" customWidth="1"/>
    <col min="15083" max="15083" width="14.7109375" style="1" customWidth="1"/>
    <col min="15084" max="15326" width="11.42578125" style="1"/>
    <col min="15327" max="15327" width="59" style="1" customWidth="1"/>
    <col min="15328" max="15328" width="21" style="1" customWidth="1"/>
    <col min="15329" max="15329" width="19.28515625" style="1" customWidth="1"/>
    <col min="15330" max="15337" width="0" style="1" hidden="1" customWidth="1"/>
    <col min="15338" max="15338" width="13.7109375" style="1" bestFit="1" customWidth="1"/>
    <col min="15339" max="15339" width="14.7109375" style="1" customWidth="1"/>
    <col min="15340" max="15582" width="11.42578125" style="1"/>
    <col min="15583" max="15583" width="59" style="1" customWidth="1"/>
    <col min="15584" max="15584" width="21" style="1" customWidth="1"/>
    <col min="15585" max="15585" width="19.28515625" style="1" customWidth="1"/>
    <col min="15586" max="15593" width="0" style="1" hidden="1" customWidth="1"/>
    <col min="15594" max="15594" width="13.7109375" style="1" bestFit="1" customWidth="1"/>
    <col min="15595" max="15595" width="14.7109375" style="1" customWidth="1"/>
    <col min="15596" max="15838" width="11.42578125" style="1"/>
    <col min="15839" max="15839" width="59" style="1" customWidth="1"/>
    <col min="15840" max="15840" width="21" style="1" customWidth="1"/>
    <col min="15841" max="15841" width="19.28515625" style="1" customWidth="1"/>
    <col min="15842" max="15849" width="0" style="1" hidden="1" customWidth="1"/>
    <col min="15850" max="15850" width="13.7109375" style="1" bestFit="1" customWidth="1"/>
    <col min="15851" max="15851" width="14.7109375" style="1" customWidth="1"/>
    <col min="15852" max="16384" width="11.42578125" style="1"/>
  </cols>
  <sheetData>
    <row r="1" spans="1:4" s="1" customFormat="1" ht="15" x14ac:dyDescent="0.25">
      <c r="A1" s="5"/>
      <c r="B1" s="124"/>
      <c r="C1" s="136"/>
      <c r="D1" s="123"/>
    </row>
    <row r="2" spans="1:4" s="1" customFormat="1" ht="15" x14ac:dyDescent="0.25">
      <c r="A2" s="5"/>
      <c r="B2" s="124"/>
      <c r="C2" s="136"/>
      <c r="D2" s="123"/>
    </row>
    <row r="3" spans="1:4" s="1" customFormat="1" ht="15" x14ac:dyDescent="0.25">
      <c r="A3" s="5"/>
      <c r="B3" s="124"/>
      <c r="C3" s="136"/>
      <c r="D3" s="123"/>
    </row>
    <row r="4" spans="1:4" s="1" customFormat="1" ht="24" customHeight="1" x14ac:dyDescent="0.25">
      <c r="A4" s="5"/>
      <c r="B4" s="124"/>
      <c r="C4" s="136"/>
      <c r="D4" s="123"/>
    </row>
    <row r="5" spans="1:4" s="1" customFormat="1" x14ac:dyDescent="0.2">
      <c r="A5" s="131"/>
      <c r="B5" s="135" t="s">
        <v>335</v>
      </c>
      <c r="C5" s="135"/>
      <c r="D5" s="135"/>
    </row>
    <row r="6" spans="1:4" s="1" customFormat="1" ht="21" x14ac:dyDescent="0.35">
      <c r="A6" s="131"/>
      <c r="B6" s="134" t="s">
        <v>334</v>
      </c>
      <c r="C6" s="134"/>
      <c r="D6" s="134"/>
    </row>
    <row r="7" spans="1:4" s="1" customFormat="1" ht="17.25" x14ac:dyDescent="0.3">
      <c r="A7" s="131"/>
      <c r="B7" s="133" t="s">
        <v>333</v>
      </c>
      <c r="C7" s="133"/>
      <c r="D7" s="133"/>
    </row>
    <row r="8" spans="1:4" s="1" customFormat="1" ht="17.25" x14ac:dyDescent="0.3">
      <c r="A8" s="131"/>
      <c r="B8" s="132" t="s">
        <v>332</v>
      </c>
      <c r="C8" s="132"/>
      <c r="D8" s="132"/>
    </row>
    <row r="9" spans="1:4" s="1" customFormat="1" ht="18.75" x14ac:dyDescent="0.3">
      <c r="A9" s="131"/>
      <c r="B9" s="130" t="s">
        <v>331</v>
      </c>
      <c r="C9" s="130"/>
      <c r="D9" s="130"/>
    </row>
    <row r="10" spans="1:4" s="1" customFormat="1" ht="14.25" customHeight="1" x14ac:dyDescent="0.2">
      <c r="A10" s="128"/>
      <c r="B10" s="129" t="s">
        <v>330</v>
      </c>
      <c r="C10" s="129"/>
      <c r="D10" s="129"/>
    </row>
    <row r="11" spans="1:4" s="1" customFormat="1" x14ac:dyDescent="0.2">
      <c r="A11" s="5"/>
      <c r="B11" s="129" t="s">
        <v>0</v>
      </c>
      <c r="C11" s="129"/>
      <c r="D11" s="129"/>
    </row>
    <row r="12" spans="1:4" s="1" customFormat="1" ht="9" customHeight="1" x14ac:dyDescent="0.2">
      <c r="A12" s="5"/>
      <c r="B12" s="128"/>
      <c r="C12" s="11"/>
      <c r="D12" s="127"/>
    </row>
    <row r="13" spans="1:4" s="1" customFormat="1" ht="12.75" customHeight="1" thickBot="1" x14ac:dyDescent="0.3">
      <c r="A13" s="5"/>
      <c r="B13" s="126" t="s">
        <v>329</v>
      </c>
      <c r="C13" s="125" t="s">
        <v>328</v>
      </c>
      <c r="D13" s="125" t="s">
        <v>327</v>
      </c>
    </row>
    <row r="14" spans="1:4" s="1" customFormat="1" ht="3.75" customHeight="1" x14ac:dyDescent="0.25">
      <c r="A14" s="5"/>
      <c r="B14" s="124"/>
      <c r="C14" s="118"/>
      <c r="D14" s="123"/>
    </row>
    <row r="15" spans="1:4" s="1" customFormat="1" ht="15" x14ac:dyDescent="0.25">
      <c r="A15" s="5"/>
      <c r="B15" s="4" t="s">
        <v>326</v>
      </c>
      <c r="C15" s="123">
        <v>137688919.00999999</v>
      </c>
      <c r="D15" s="123">
        <v>139593094.65000001</v>
      </c>
    </row>
    <row r="16" spans="1:4" s="1" customFormat="1" ht="15" x14ac:dyDescent="0.25">
      <c r="A16" s="5"/>
      <c r="B16" s="4" t="s">
        <v>325</v>
      </c>
      <c r="C16" s="123">
        <v>23580</v>
      </c>
      <c r="D16" s="123">
        <v>45665</v>
      </c>
    </row>
    <row r="17" spans="1:12" s="1" customFormat="1" ht="15" x14ac:dyDescent="0.25">
      <c r="A17" s="5"/>
      <c r="B17" s="4" t="s">
        <v>324</v>
      </c>
      <c r="C17" s="123">
        <v>12458117.26</v>
      </c>
      <c r="D17" s="123">
        <v>2906875.94</v>
      </c>
    </row>
    <row r="18" spans="1:12" s="1" customFormat="1" ht="15.75" thickBot="1" x14ac:dyDescent="0.3">
      <c r="A18" s="5"/>
      <c r="B18" s="4" t="s">
        <v>323</v>
      </c>
      <c r="C18" s="122">
        <v>0</v>
      </c>
      <c r="D18" s="121">
        <v>0</v>
      </c>
    </row>
    <row r="19" spans="1:12" s="1" customFormat="1" ht="13.5" thickBot="1" x14ac:dyDescent="0.25">
      <c r="A19" s="5"/>
      <c r="B19" s="119" t="s">
        <v>322</v>
      </c>
      <c r="C19" s="61">
        <f>SUM(C15:C18)</f>
        <v>150170616.26999998</v>
      </c>
      <c r="D19" s="120">
        <f>SUM(D15:D18)</f>
        <v>142545635.59</v>
      </c>
    </row>
    <row r="20" spans="1:12" s="1" customFormat="1" x14ac:dyDescent="0.2">
      <c r="A20" s="5"/>
      <c r="B20" s="119"/>
      <c r="C20" s="118"/>
      <c r="D20" s="11"/>
    </row>
    <row r="21" spans="1:12" s="1" customFormat="1" x14ac:dyDescent="0.2">
      <c r="A21" s="5"/>
      <c r="B21" s="119"/>
      <c r="C21" s="118"/>
      <c r="D21" s="11"/>
    </row>
    <row r="22" spans="1:12" s="1" customFormat="1" ht="14.25" customHeight="1" x14ac:dyDescent="0.25">
      <c r="A22" s="117" t="s">
        <v>321</v>
      </c>
      <c r="B22" s="114" t="s">
        <v>320</v>
      </c>
      <c r="C22" s="116"/>
      <c r="D22" s="115"/>
      <c r="E22" s="4" t="s">
        <v>319</v>
      </c>
      <c r="F22" s="4"/>
      <c r="G22" s="4"/>
      <c r="H22" s="4"/>
      <c r="I22" s="4"/>
      <c r="J22" s="4"/>
      <c r="K22" s="4"/>
      <c r="L22" s="4"/>
    </row>
    <row r="23" spans="1:12" s="1" customFormat="1" ht="19.5" customHeight="1" thickBot="1" x14ac:dyDescent="0.25">
      <c r="A23" s="68" t="s">
        <v>318</v>
      </c>
      <c r="B23" s="68" t="s">
        <v>317</v>
      </c>
      <c r="C23" s="67">
        <f>C24+C31+C37</f>
        <v>106745042.48999999</v>
      </c>
      <c r="D23" s="67">
        <f>D24+D31+D37</f>
        <v>123777288.08</v>
      </c>
    </row>
    <row r="24" spans="1:12" s="1" customFormat="1" ht="19.5" customHeight="1" thickBot="1" x14ac:dyDescent="0.3">
      <c r="A24" s="114" t="s">
        <v>316</v>
      </c>
      <c r="B24" s="113" t="s">
        <v>315</v>
      </c>
      <c r="C24" s="66">
        <f>SUM(C25:C30)</f>
        <v>68939748.719999999</v>
      </c>
      <c r="D24" s="45">
        <f>SUM(D25:D30)</f>
        <v>70111820.390000001</v>
      </c>
      <c r="E24" s="112" t="s">
        <v>314</v>
      </c>
      <c r="F24" s="104">
        <v>1122</v>
      </c>
      <c r="G24" s="106">
        <v>13095868.68</v>
      </c>
      <c r="H24" s="111" t="s">
        <v>310</v>
      </c>
      <c r="I24" s="111" t="s">
        <v>309</v>
      </c>
      <c r="J24" s="110">
        <v>5805023.1399999997</v>
      </c>
    </row>
    <row r="25" spans="1:12" s="1" customFormat="1" ht="17.25" customHeight="1" thickBot="1" x14ac:dyDescent="0.3">
      <c r="A25" s="60" t="s">
        <v>313</v>
      </c>
      <c r="B25" s="60" t="s">
        <v>312</v>
      </c>
      <c r="C25" s="31">
        <v>32956533.5</v>
      </c>
      <c r="D25" s="31">
        <v>24451791.050000001</v>
      </c>
      <c r="E25" s="95" t="s">
        <v>311</v>
      </c>
      <c r="F25" s="104">
        <v>1222</v>
      </c>
      <c r="G25" s="106">
        <v>655669.49</v>
      </c>
      <c r="H25" s="111" t="s">
        <v>307</v>
      </c>
      <c r="I25" s="111" t="s">
        <v>306</v>
      </c>
      <c r="J25" s="110">
        <v>4114403.8</v>
      </c>
    </row>
    <row r="26" spans="1:12" s="4" customFormat="1" ht="17.25" customHeight="1" thickBot="1" x14ac:dyDescent="0.3">
      <c r="A26" s="60" t="s">
        <v>310</v>
      </c>
      <c r="B26" s="60" t="s">
        <v>309</v>
      </c>
      <c r="C26" s="31">
        <v>5757700</v>
      </c>
      <c r="D26" s="31">
        <v>9474000</v>
      </c>
      <c r="E26" s="95" t="s">
        <v>308</v>
      </c>
      <c r="F26" s="104">
        <v>1224</v>
      </c>
      <c r="G26" s="106">
        <v>2009500</v>
      </c>
      <c r="H26" s="103" t="s">
        <v>280</v>
      </c>
      <c r="I26" s="103" t="s">
        <v>279</v>
      </c>
      <c r="J26" s="102">
        <v>3868608.32</v>
      </c>
    </row>
    <row r="27" spans="1:12" s="4" customFormat="1" ht="17.25" customHeight="1" thickBot="1" x14ac:dyDescent="0.3">
      <c r="A27" s="60" t="s">
        <v>307</v>
      </c>
      <c r="B27" s="60" t="s">
        <v>306</v>
      </c>
      <c r="C27" s="31">
        <v>355300</v>
      </c>
      <c r="D27" s="31">
        <v>566300</v>
      </c>
      <c r="E27" s="95" t="s">
        <v>305</v>
      </c>
      <c r="F27" s="104">
        <v>1225</v>
      </c>
      <c r="G27" s="106">
        <v>1318400</v>
      </c>
      <c r="H27" s="103" t="s">
        <v>278</v>
      </c>
      <c r="I27" s="103" t="s">
        <v>277</v>
      </c>
      <c r="J27" s="102">
        <v>3922459.54</v>
      </c>
    </row>
    <row r="28" spans="1:12" s="4" customFormat="1" ht="17.25" customHeight="1" thickBot="1" x14ac:dyDescent="0.3">
      <c r="A28" s="60" t="s">
        <v>304</v>
      </c>
      <c r="B28" s="60" t="s">
        <v>303</v>
      </c>
      <c r="C28" s="31">
        <v>29845672.07</v>
      </c>
      <c r="D28" s="31">
        <v>34343975.310000002</v>
      </c>
      <c r="E28" s="95"/>
      <c r="F28" s="104"/>
      <c r="G28" s="106"/>
      <c r="H28" s="103"/>
      <c r="I28" s="103"/>
      <c r="J28" s="102"/>
    </row>
    <row r="29" spans="1:12" s="4" customFormat="1" ht="17.25" customHeight="1" thickBot="1" x14ac:dyDescent="0.3">
      <c r="A29" s="55" t="s">
        <v>302</v>
      </c>
      <c r="B29" s="60" t="s">
        <v>301</v>
      </c>
      <c r="C29" s="31">
        <v>24543.15</v>
      </c>
      <c r="D29" s="31">
        <v>1275754.03</v>
      </c>
      <c r="E29" s="95" t="s">
        <v>300</v>
      </c>
      <c r="F29" s="104">
        <v>1227</v>
      </c>
      <c r="G29" s="106">
        <v>199500</v>
      </c>
      <c r="H29" s="103" t="s">
        <v>276</v>
      </c>
      <c r="I29" s="103" t="s">
        <v>275</v>
      </c>
      <c r="J29" s="102">
        <v>665269.59</v>
      </c>
    </row>
    <row r="30" spans="1:12" s="109" customFormat="1" ht="17.25" customHeight="1" x14ac:dyDescent="0.2">
      <c r="A30" s="60" t="s">
        <v>299</v>
      </c>
      <c r="B30" s="60" t="s">
        <v>298</v>
      </c>
      <c r="C30" s="31"/>
      <c r="D30" s="31">
        <v>0</v>
      </c>
    </row>
    <row r="31" spans="1:12" s="4" customFormat="1" ht="17.25" customHeight="1" thickBot="1" x14ac:dyDescent="0.3">
      <c r="A31" s="108" t="s">
        <v>297</v>
      </c>
      <c r="B31" s="107" t="s">
        <v>296</v>
      </c>
      <c r="C31" s="56">
        <f>SUM(C32)</f>
        <v>32472122.07</v>
      </c>
      <c r="D31" s="56">
        <f>SUM(D32)</f>
        <v>49270046.479999997</v>
      </c>
      <c r="E31" s="95" t="s">
        <v>295</v>
      </c>
      <c r="F31" s="104">
        <v>1311</v>
      </c>
      <c r="G31" s="106">
        <v>1903857.16</v>
      </c>
      <c r="H31" s="103" t="s">
        <v>271</v>
      </c>
      <c r="I31" s="103" t="s">
        <v>270</v>
      </c>
      <c r="J31" s="102">
        <v>1695210.13</v>
      </c>
    </row>
    <row r="32" spans="1:12" s="4" customFormat="1" ht="17.25" customHeight="1" thickBot="1" x14ac:dyDescent="0.25">
      <c r="A32" s="60" t="s">
        <v>294</v>
      </c>
      <c r="B32" s="60" t="s">
        <v>293</v>
      </c>
      <c r="C32" s="31">
        <v>32472122.07</v>
      </c>
      <c r="D32" s="31">
        <v>49270046.479999997</v>
      </c>
      <c r="E32" s="105" t="s">
        <v>292</v>
      </c>
      <c r="F32" s="104">
        <v>217</v>
      </c>
      <c r="G32" s="93">
        <v>16867</v>
      </c>
      <c r="H32" s="103" t="s">
        <v>186</v>
      </c>
      <c r="I32" s="103" t="s">
        <v>185</v>
      </c>
      <c r="J32" s="102">
        <v>4484</v>
      </c>
    </row>
    <row r="33" spans="1:12" s="4" customFormat="1" ht="17.25" customHeight="1" thickBot="1" x14ac:dyDescent="0.3">
      <c r="A33" s="101">
        <v>213</v>
      </c>
      <c r="B33" s="100" t="s">
        <v>291</v>
      </c>
      <c r="C33" s="56" t="s">
        <v>6</v>
      </c>
      <c r="D33" s="99">
        <v>0</v>
      </c>
      <c r="E33" s="95" t="s">
        <v>290</v>
      </c>
      <c r="G33" s="98"/>
    </row>
    <row r="34" spans="1:12" s="4" customFormat="1" ht="17.25" customHeight="1" x14ac:dyDescent="0.25">
      <c r="A34" s="59" t="s">
        <v>289</v>
      </c>
      <c r="B34" s="27" t="s">
        <v>288</v>
      </c>
      <c r="C34" s="45">
        <v>0</v>
      </c>
      <c r="D34" s="57">
        <v>0</v>
      </c>
      <c r="E34" s="95"/>
    </row>
    <row r="35" spans="1:12" s="4" customFormat="1" ht="17.25" customHeight="1" x14ac:dyDescent="0.25">
      <c r="A35" s="40" t="s">
        <v>287</v>
      </c>
      <c r="B35" s="54" t="s">
        <v>286</v>
      </c>
      <c r="C35" s="45" t="s">
        <v>6</v>
      </c>
      <c r="D35" s="97" t="s">
        <v>6</v>
      </c>
      <c r="E35" s="95"/>
    </row>
    <row r="36" spans="1:12" s="4" customFormat="1" ht="17.25" customHeight="1" x14ac:dyDescent="0.25">
      <c r="A36" s="96" t="s">
        <v>285</v>
      </c>
      <c r="B36" s="50" t="s">
        <v>284</v>
      </c>
      <c r="C36" s="31" t="s">
        <v>6</v>
      </c>
      <c r="D36" s="57" t="s">
        <v>6</v>
      </c>
      <c r="E36" s="95" t="s">
        <v>283</v>
      </c>
      <c r="F36" s="94">
        <v>3714</v>
      </c>
      <c r="G36" s="93">
        <v>600</v>
      </c>
    </row>
    <row r="37" spans="1:12" s="4" customFormat="1" ht="17.25" customHeight="1" thickBot="1" x14ac:dyDescent="0.25">
      <c r="A37" s="54" t="s">
        <v>282</v>
      </c>
      <c r="B37" s="54" t="s">
        <v>281</v>
      </c>
      <c r="C37" s="92">
        <f>SUM(C38:C40)</f>
        <v>5333171.7</v>
      </c>
      <c r="D37" s="92">
        <f>SUM(D38:D40)</f>
        <v>4395421.21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7.25" customHeight="1" x14ac:dyDescent="0.2">
      <c r="A38" s="60" t="s">
        <v>280</v>
      </c>
      <c r="B38" s="60" t="s">
        <v>279</v>
      </c>
      <c r="C38" s="31">
        <v>2462277.81</v>
      </c>
      <c r="D38" s="31">
        <v>2003858.62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7.25" customHeight="1" x14ac:dyDescent="0.2">
      <c r="A39" s="60" t="s">
        <v>278</v>
      </c>
      <c r="B39" s="60" t="s">
        <v>277</v>
      </c>
      <c r="C39" s="31">
        <v>2471330.69</v>
      </c>
      <c r="D39" s="31">
        <v>2047479.39</v>
      </c>
      <c r="E39" s="1"/>
      <c r="F39" s="1"/>
      <c r="G39" s="1"/>
      <c r="H39" s="1"/>
      <c r="I39" s="1"/>
      <c r="J39" s="1"/>
      <c r="K39" s="1"/>
      <c r="L39" s="1"/>
    </row>
    <row r="40" spans="1:12" s="4" customFormat="1" ht="17.25" customHeight="1" x14ac:dyDescent="0.2">
      <c r="A40" s="60" t="s">
        <v>276</v>
      </c>
      <c r="B40" s="60" t="s">
        <v>275</v>
      </c>
      <c r="C40" s="31">
        <v>399563.2</v>
      </c>
      <c r="D40" s="31">
        <v>344083.20000000001</v>
      </c>
    </row>
    <row r="41" spans="1:12" s="4" customFormat="1" ht="17.25" customHeight="1" thickBot="1" x14ac:dyDescent="0.25">
      <c r="A41" s="69">
        <v>2.2000000000000002</v>
      </c>
      <c r="B41" s="68" t="s">
        <v>274</v>
      </c>
      <c r="C41" s="67">
        <f>C42+C49+C52+C58+C64+C67+C75+C54</f>
        <v>6580999.1400000006</v>
      </c>
      <c r="D41" s="67">
        <f>D42+D49+D52+D54+D58+D61+D64+D67+D75</f>
        <v>6989432.4399999995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54" t="s">
        <v>273</v>
      </c>
      <c r="B42" s="54" t="s">
        <v>272</v>
      </c>
      <c r="C42" s="91">
        <f>SUM(C43:C47)</f>
        <v>2162768.11</v>
      </c>
      <c r="D42" s="45">
        <f>SUM(D43:D47)</f>
        <v>1619413.2199999997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60" t="s">
        <v>271</v>
      </c>
      <c r="B43" s="60" t="s">
        <v>270</v>
      </c>
      <c r="C43" s="31">
        <v>1385146.64</v>
      </c>
      <c r="D43" s="31">
        <v>720410.61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60" t="s">
        <v>269</v>
      </c>
      <c r="B44" s="60" t="s">
        <v>268</v>
      </c>
      <c r="C44" s="31">
        <v>507882.77</v>
      </c>
      <c r="D44" s="31">
        <v>644520.46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60" t="s">
        <v>267</v>
      </c>
      <c r="B45" s="60" t="s">
        <v>266</v>
      </c>
      <c r="C45" s="31">
        <v>260863.7</v>
      </c>
      <c r="D45" s="31">
        <v>242589.15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7.25" customHeight="1" x14ac:dyDescent="0.2">
      <c r="A46" s="60" t="s">
        <v>265</v>
      </c>
      <c r="B46" s="60" t="s">
        <v>264</v>
      </c>
      <c r="C46" s="31">
        <v>900</v>
      </c>
      <c r="D46" s="31">
        <v>2692</v>
      </c>
      <c r="E46" s="1"/>
      <c r="F46" s="1"/>
      <c r="G46" s="1"/>
      <c r="H46" s="1"/>
      <c r="I46" s="1"/>
      <c r="J46" s="1"/>
      <c r="K46" s="1"/>
      <c r="L46" s="1"/>
    </row>
    <row r="47" spans="1:12" s="4" customFormat="1" ht="17.25" customHeight="1" x14ac:dyDescent="0.2">
      <c r="A47" s="60" t="s">
        <v>263</v>
      </c>
      <c r="B47" s="60" t="s">
        <v>262</v>
      </c>
      <c r="C47" s="31">
        <v>7975</v>
      </c>
      <c r="D47" s="31">
        <v>9201</v>
      </c>
      <c r="E47" s="1"/>
      <c r="F47" s="1"/>
      <c r="G47" s="1"/>
      <c r="H47" s="1"/>
      <c r="I47" s="1"/>
      <c r="J47" s="89"/>
      <c r="K47" s="88"/>
      <c r="L47" s="88"/>
    </row>
    <row r="48" spans="1:12" s="4" customFormat="1" ht="17.25" customHeight="1" x14ac:dyDescent="0.2">
      <c r="A48" s="60"/>
      <c r="B48" s="60"/>
      <c r="D48" s="57" t="s">
        <v>6</v>
      </c>
      <c r="E48" s="1"/>
      <c r="F48" s="1"/>
      <c r="G48" s="1"/>
      <c r="H48" s="1"/>
      <c r="I48" s="1"/>
      <c r="J48" s="89"/>
      <c r="K48" s="88"/>
      <c r="L48" s="88"/>
    </row>
    <row r="49" spans="1:12" s="4" customFormat="1" ht="17.25" customHeight="1" thickBot="1" x14ac:dyDescent="0.25">
      <c r="A49" s="79" t="s">
        <v>261</v>
      </c>
      <c r="B49" s="54" t="s">
        <v>260</v>
      </c>
      <c r="C49" s="90"/>
      <c r="D49" s="87">
        <f>SUM(D51)</f>
        <v>118532.88</v>
      </c>
      <c r="E49" s="1"/>
      <c r="F49" s="1"/>
      <c r="G49" s="1"/>
      <c r="H49" s="1"/>
      <c r="I49" s="1"/>
      <c r="J49" s="89"/>
      <c r="K49" s="88"/>
      <c r="L49" s="88"/>
    </row>
    <row r="50" spans="1:12" s="4" customFormat="1" ht="17.25" customHeight="1" x14ac:dyDescent="0.2">
      <c r="A50" s="55" t="s">
        <v>259</v>
      </c>
      <c r="B50" s="60" t="s">
        <v>258</v>
      </c>
      <c r="D50" s="31">
        <v>0</v>
      </c>
      <c r="E50" s="1"/>
      <c r="F50" s="1"/>
      <c r="G50" s="1"/>
      <c r="H50" s="1"/>
      <c r="I50" s="1"/>
      <c r="J50" s="89"/>
      <c r="K50" s="88"/>
      <c r="L50" s="88"/>
    </row>
    <row r="51" spans="1:12" s="4" customFormat="1" ht="17.25" customHeight="1" x14ac:dyDescent="0.2">
      <c r="A51" s="59" t="s">
        <v>257</v>
      </c>
      <c r="B51" s="27" t="s">
        <v>256</v>
      </c>
      <c r="D51" s="31">
        <v>118532.88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7.25" customHeight="1" thickBot="1" x14ac:dyDescent="0.25">
      <c r="A52" s="79" t="s">
        <v>255</v>
      </c>
      <c r="B52" s="54" t="s">
        <v>254</v>
      </c>
      <c r="C52" s="87">
        <f>SUM(C53)</f>
        <v>1212970</v>
      </c>
      <c r="D52" s="56">
        <f>SUM(D53)</f>
        <v>2042547.5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7.25" customHeight="1" x14ac:dyDescent="0.2">
      <c r="A53" s="60" t="s">
        <v>253</v>
      </c>
      <c r="B53" s="60" t="s">
        <v>252</v>
      </c>
      <c r="C53" s="31">
        <v>1212970</v>
      </c>
      <c r="D53" s="31">
        <v>2042547.5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7.25" customHeight="1" thickBot="1" x14ac:dyDescent="0.25">
      <c r="A54" s="38" t="s">
        <v>251</v>
      </c>
      <c r="B54" s="54" t="s">
        <v>250</v>
      </c>
      <c r="C54" s="56">
        <f>SUM(C56:C57)</f>
        <v>5000</v>
      </c>
      <c r="D54" s="56">
        <f>SUM(D56)</f>
        <v>2970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7.25" customHeight="1" x14ac:dyDescent="0.2">
      <c r="A55" s="78" t="s">
        <v>249</v>
      </c>
      <c r="B55" s="83" t="s">
        <v>248</v>
      </c>
      <c r="D55" s="31">
        <v>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7.25" customHeight="1" x14ac:dyDescent="0.2">
      <c r="A56" s="60" t="s">
        <v>247</v>
      </c>
      <c r="B56" s="27" t="s">
        <v>246</v>
      </c>
      <c r="D56" s="31">
        <v>2970</v>
      </c>
      <c r="E56" s="1"/>
      <c r="F56" s="1"/>
      <c r="G56" s="1"/>
      <c r="H56" s="1"/>
      <c r="I56" s="1"/>
      <c r="J56" s="1"/>
      <c r="K56" s="1"/>
      <c r="L56" s="1"/>
    </row>
    <row r="57" spans="1:12" s="4" customFormat="1" ht="17.25" customHeight="1" x14ac:dyDescent="0.2">
      <c r="A57" s="60" t="s">
        <v>245</v>
      </c>
      <c r="B57" s="60" t="s">
        <v>244</v>
      </c>
      <c r="C57" s="31">
        <v>5000</v>
      </c>
      <c r="D57" s="31">
        <v>0</v>
      </c>
      <c r="E57" s="1"/>
      <c r="F57" s="1"/>
      <c r="G57" s="1"/>
      <c r="H57" s="1"/>
      <c r="I57" s="1"/>
      <c r="J57" s="1"/>
      <c r="K57" s="1"/>
      <c r="L57" s="1"/>
    </row>
    <row r="58" spans="1:12" s="1" customFormat="1" ht="17.25" customHeight="1" thickBot="1" x14ac:dyDescent="0.25">
      <c r="A58" s="79" t="s">
        <v>243</v>
      </c>
      <c r="B58" s="54" t="s">
        <v>242</v>
      </c>
      <c r="C58" s="61">
        <f>SUM(C59:C60)</f>
        <v>401412</v>
      </c>
      <c r="D58" s="61">
        <f>SUM(D60)</f>
        <v>59000</v>
      </c>
    </row>
    <row r="59" spans="1:12" s="1" customFormat="1" ht="17.25" customHeight="1" x14ac:dyDescent="0.2">
      <c r="A59" s="59" t="s">
        <v>241</v>
      </c>
      <c r="B59" s="38" t="s">
        <v>240</v>
      </c>
      <c r="C59" s="3">
        <v>198912</v>
      </c>
      <c r="D59" s="86">
        <v>0</v>
      </c>
    </row>
    <row r="60" spans="1:12" s="1" customFormat="1" ht="17.25" customHeight="1" x14ac:dyDescent="0.2">
      <c r="A60" s="59" t="s">
        <v>239</v>
      </c>
      <c r="B60" s="27" t="s">
        <v>238</v>
      </c>
      <c r="C60" s="3">
        <v>202500</v>
      </c>
      <c r="D60" s="31">
        <v>59000</v>
      </c>
    </row>
    <row r="61" spans="1:12" s="1" customFormat="1" ht="17.25" customHeight="1" thickBot="1" x14ac:dyDescent="0.25">
      <c r="A61" s="79" t="s">
        <v>237</v>
      </c>
      <c r="B61" s="54" t="s">
        <v>236</v>
      </c>
      <c r="C61" s="3"/>
      <c r="D61" s="56">
        <f>SUM(D62:D63)</f>
        <v>2028166.3399999999</v>
      </c>
    </row>
    <row r="62" spans="1:12" s="1" customFormat="1" ht="17.25" customHeight="1" x14ac:dyDescent="0.2">
      <c r="A62" s="38" t="s">
        <v>235</v>
      </c>
      <c r="B62" s="38" t="s">
        <v>234</v>
      </c>
      <c r="C62" s="3"/>
      <c r="D62" s="31">
        <v>181214.41</v>
      </c>
    </row>
    <row r="63" spans="1:12" s="1" customFormat="1" ht="18" customHeight="1" x14ac:dyDescent="0.2">
      <c r="A63" s="59" t="s">
        <v>233</v>
      </c>
      <c r="B63" s="27" t="s">
        <v>232</v>
      </c>
      <c r="C63" s="3"/>
      <c r="D63" s="31">
        <v>1846951.93</v>
      </c>
    </row>
    <row r="64" spans="1:12" s="1" customFormat="1" ht="24.75" customHeight="1" thickBot="1" x14ac:dyDescent="0.25">
      <c r="A64" s="79" t="s">
        <v>231</v>
      </c>
      <c r="B64" s="62" t="s">
        <v>230</v>
      </c>
      <c r="C64" s="56">
        <f>SUM(C66)</f>
        <v>1947624.68</v>
      </c>
      <c r="D64" s="56">
        <f>SUM(D66)</f>
        <v>627936.80000000005</v>
      </c>
    </row>
    <row r="65" spans="1:4" s="1" customFormat="1" ht="27" customHeight="1" x14ac:dyDescent="0.2">
      <c r="A65" s="55" t="s">
        <v>229</v>
      </c>
      <c r="B65" s="44" t="s">
        <v>228</v>
      </c>
      <c r="C65" s="3"/>
      <c r="D65" s="45">
        <v>0</v>
      </c>
    </row>
    <row r="66" spans="1:4" s="1" customFormat="1" ht="23.25" customHeight="1" x14ac:dyDescent="0.2">
      <c r="A66" s="60" t="s">
        <v>227</v>
      </c>
      <c r="B66" s="60" t="s">
        <v>226</v>
      </c>
      <c r="C66" s="3">
        <v>1947624.68</v>
      </c>
      <c r="D66" s="31">
        <v>627936.80000000005</v>
      </c>
    </row>
    <row r="67" spans="1:4" s="1" customFormat="1" ht="28.5" customHeight="1" thickBot="1" x14ac:dyDescent="0.25">
      <c r="A67" s="54" t="s">
        <v>225</v>
      </c>
      <c r="B67" s="62" t="s">
        <v>224</v>
      </c>
      <c r="C67" s="56">
        <f>SUM(C68:C73)</f>
        <v>532873.95000000007</v>
      </c>
      <c r="D67" s="56">
        <f>SUM(D68:D73)</f>
        <v>330587.38</v>
      </c>
    </row>
    <row r="68" spans="1:4" s="1" customFormat="1" ht="17.25" customHeight="1" x14ac:dyDescent="0.2">
      <c r="A68" s="60" t="s">
        <v>223</v>
      </c>
      <c r="B68" s="60" t="s">
        <v>222</v>
      </c>
      <c r="C68" s="3">
        <v>18438.330000000002</v>
      </c>
      <c r="D68" s="31">
        <v>20649.36</v>
      </c>
    </row>
    <row r="69" spans="1:4" s="1" customFormat="1" ht="17.25" customHeight="1" x14ac:dyDescent="0.2">
      <c r="A69" s="60" t="s">
        <v>221</v>
      </c>
      <c r="B69" s="60" t="s">
        <v>220</v>
      </c>
      <c r="C69" s="3">
        <v>0</v>
      </c>
      <c r="D69" s="31">
        <v>0</v>
      </c>
    </row>
    <row r="70" spans="1:4" s="1" customFormat="1" ht="17.25" customHeight="1" x14ac:dyDescent="0.2">
      <c r="A70" s="60" t="s">
        <v>219</v>
      </c>
      <c r="B70" s="60" t="s">
        <v>218</v>
      </c>
      <c r="C70" s="3">
        <v>0</v>
      </c>
      <c r="D70" s="31">
        <v>0</v>
      </c>
    </row>
    <row r="71" spans="1:4" s="1" customFormat="1" ht="17.25" customHeight="1" x14ac:dyDescent="0.2">
      <c r="A71" s="60" t="s">
        <v>217</v>
      </c>
      <c r="B71" s="60" t="s">
        <v>216</v>
      </c>
      <c r="C71" s="3">
        <v>220000</v>
      </c>
      <c r="D71" s="31">
        <v>311142.40000000002</v>
      </c>
    </row>
    <row r="72" spans="1:4" s="1" customFormat="1" ht="17.25" customHeight="1" x14ac:dyDescent="0.2">
      <c r="A72" s="55" t="s">
        <v>215</v>
      </c>
      <c r="B72" s="60" t="s">
        <v>214</v>
      </c>
      <c r="C72" s="3">
        <v>457840</v>
      </c>
      <c r="D72" s="31">
        <v>410940</v>
      </c>
    </row>
    <row r="73" spans="1:4" s="1" customFormat="1" ht="17.25" customHeight="1" x14ac:dyDescent="0.2">
      <c r="A73" s="60" t="s">
        <v>213</v>
      </c>
      <c r="B73" s="60" t="s">
        <v>212</v>
      </c>
      <c r="C73" s="3">
        <v>-163404.38</v>
      </c>
      <c r="D73" s="31">
        <v>-412144.38</v>
      </c>
    </row>
    <row r="74" spans="1:4" s="1" customFormat="1" ht="17.25" customHeight="1" x14ac:dyDescent="0.2">
      <c r="A74" s="60" t="s">
        <v>211</v>
      </c>
      <c r="B74" s="60" t="s">
        <v>210</v>
      </c>
      <c r="C74" s="3"/>
      <c r="D74" s="31">
        <v>0</v>
      </c>
    </row>
    <row r="75" spans="1:4" s="1" customFormat="1" ht="17.25" customHeight="1" thickBot="1" x14ac:dyDescent="0.25">
      <c r="A75" s="54" t="s">
        <v>209</v>
      </c>
      <c r="B75" s="54" t="s">
        <v>208</v>
      </c>
      <c r="C75" s="56">
        <f>SUM(C77)</f>
        <v>318350.40000000002</v>
      </c>
      <c r="D75" s="56">
        <f>SUM(D76:D77)</f>
        <v>160278.32</v>
      </c>
    </row>
    <row r="76" spans="1:4" s="1" customFormat="1" ht="17.25" customHeight="1" x14ac:dyDescent="0.2">
      <c r="A76" s="60" t="s">
        <v>207</v>
      </c>
      <c r="B76" s="38" t="s">
        <v>206</v>
      </c>
      <c r="C76" s="3"/>
      <c r="D76" s="31">
        <v>70243.399999999994</v>
      </c>
    </row>
    <row r="77" spans="1:4" s="1" customFormat="1" ht="17.25" customHeight="1" x14ac:dyDescent="0.2">
      <c r="A77" s="60" t="s">
        <v>205</v>
      </c>
      <c r="B77" s="60" t="s">
        <v>204</v>
      </c>
      <c r="C77" s="3">
        <v>318350.40000000002</v>
      </c>
      <c r="D77" s="31">
        <v>90034.92</v>
      </c>
    </row>
    <row r="78" spans="1:4" s="1" customFormat="1" ht="17.25" customHeight="1" x14ac:dyDescent="0.2">
      <c r="A78" s="40"/>
      <c r="B78" s="38"/>
      <c r="C78" s="31"/>
      <c r="D78" s="36" t="s">
        <v>6</v>
      </c>
    </row>
    <row r="79" spans="1:4" s="1" customFormat="1" ht="17.25" customHeight="1" thickBot="1" x14ac:dyDescent="0.25">
      <c r="A79" s="85">
        <v>2.2999999999999998</v>
      </c>
      <c r="B79" s="68" t="s">
        <v>203</v>
      </c>
      <c r="C79" s="84">
        <f>C80+C85+C89+C95+C98+C103+C107+C111</f>
        <v>26872245.580000002</v>
      </c>
      <c r="D79" s="84">
        <f>D80+D85+D89+D95+D98+D103+D107+D111</f>
        <v>17970583.560000002</v>
      </c>
    </row>
    <row r="80" spans="1:4" s="1" customFormat="1" ht="17.25" customHeight="1" x14ac:dyDescent="0.2">
      <c r="A80" s="40" t="s">
        <v>202</v>
      </c>
      <c r="B80" s="54" t="s">
        <v>201</v>
      </c>
      <c r="C80" s="45">
        <f>SUM(C81:C84)</f>
        <v>268541.06</v>
      </c>
      <c r="D80" s="45">
        <f>SUM(D81:D84)</f>
        <v>248998.41</v>
      </c>
    </row>
    <row r="81" spans="1:4" s="1" customFormat="1" ht="17.25" customHeight="1" x14ac:dyDescent="0.2">
      <c r="A81" s="60" t="s">
        <v>200</v>
      </c>
      <c r="B81" s="60" t="s">
        <v>199</v>
      </c>
      <c r="C81" s="3">
        <v>244144.7</v>
      </c>
      <c r="D81" s="31">
        <v>246354.41</v>
      </c>
    </row>
    <row r="82" spans="1:4" s="1" customFormat="1" ht="17.25" customHeight="1" x14ac:dyDescent="0.2">
      <c r="A82" s="60" t="s">
        <v>198</v>
      </c>
      <c r="B82" s="60" t="s">
        <v>197</v>
      </c>
      <c r="C82" s="3">
        <v>23731.200000000001</v>
      </c>
      <c r="D82" s="31">
        <v>2644</v>
      </c>
    </row>
    <row r="83" spans="1:4" s="1" customFormat="1" ht="17.25" customHeight="1" x14ac:dyDescent="0.2">
      <c r="A83" s="51" t="s">
        <v>196</v>
      </c>
      <c r="B83" s="60" t="s">
        <v>195</v>
      </c>
      <c r="C83" s="3">
        <v>665.16</v>
      </c>
    </row>
    <row r="84" spans="1:4" s="1" customFormat="1" ht="17.25" customHeight="1" x14ac:dyDescent="0.2">
      <c r="A84" s="60" t="s">
        <v>194</v>
      </c>
      <c r="B84" s="60" t="s">
        <v>193</v>
      </c>
      <c r="C84" s="3">
        <v>0</v>
      </c>
      <c r="D84" s="31" t="s">
        <v>6</v>
      </c>
    </row>
    <row r="85" spans="1:4" s="1" customFormat="1" ht="17.25" customHeight="1" thickBot="1" x14ac:dyDescent="0.25">
      <c r="A85" s="54" t="s">
        <v>192</v>
      </c>
      <c r="B85" s="54" t="s">
        <v>191</v>
      </c>
      <c r="C85" s="56">
        <f>SUM(C86:C87)</f>
        <v>314564</v>
      </c>
      <c r="D85" s="56">
        <f>SUM(D86:D87)</f>
        <v>71626</v>
      </c>
    </row>
    <row r="86" spans="1:4" s="1" customFormat="1" ht="17.25" customHeight="1" x14ac:dyDescent="0.2">
      <c r="A86" s="55" t="s">
        <v>190</v>
      </c>
      <c r="B86" s="60" t="s">
        <v>189</v>
      </c>
      <c r="C86" s="3">
        <v>71744</v>
      </c>
      <c r="D86" s="45">
        <v>0</v>
      </c>
    </row>
    <row r="87" spans="1:4" s="1" customFormat="1" ht="17.25" customHeight="1" x14ac:dyDescent="0.2">
      <c r="A87" s="40" t="s">
        <v>188</v>
      </c>
      <c r="B87" s="38" t="s">
        <v>187</v>
      </c>
      <c r="C87" s="3">
        <v>242820</v>
      </c>
      <c r="D87" s="31">
        <v>71626</v>
      </c>
    </row>
    <row r="88" spans="1:4" s="1" customFormat="1" ht="17.25" customHeight="1" x14ac:dyDescent="0.2">
      <c r="A88" s="60" t="s">
        <v>186</v>
      </c>
      <c r="B88" s="60" t="s">
        <v>185</v>
      </c>
      <c r="C88" s="3"/>
    </row>
    <row r="89" spans="1:4" s="1" customFormat="1" ht="17.25" customHeight="1" thickBot="1" x14ac:dyDescent="0.25">
      <c r="A89" s="54" t="s">
        <v>184</v>
      </c>
      <c r="B89" s="54" t="s">
        <v>183</v>
      </c>
      <c r="C89" s="56">
        <f>SUM(C90:C92)</f>
        <v>240404.77</v>
      </c>
      <c r="D89" s="56">
        <f>SUM(D90:D92)</f>
        <v>1180266.49</v>
      </c>
    </row>
    <row r="90" spans="1:4" s="1" customFormat="1" ht="17.25" customHeight="1" x14ac:dyDescent="0.2">
      <c r="A90" s="59" t="s">
        <v>182</v>
      </c>
      <c r="B90" s="27" t="s">
        <v>181</v>
      </c>
      <c r="C90" s="3">
        <v>7198</v>
      </c>
      <c r="D90" s="31">
        <v>166173.5</v>
      </c>
    </row>
    <row r="91" spans="1:4" s="1" customFormat="1" ht="17.25" customHeight="1" x14ac:dyDescent="0.2">
      <c r="A91" s="60" t="s">
        <v>180</v>
      </c>
      <c r="B91" s="60" t="s">
        <v>179</v>
      </c>
      <c r="C91" s="3">
        <v>223884.77</v>
      </c>
      <c r="D91" s="31">
        <v>22892.99</v>
      </c>
    </row>
    <row r="92" spans="1:4" s="1" customFormat="1" ht="17.25" customHeight="1" x14ac:dyDescent="0.2">
      <c r="A92" s="60" t="s">
        <v>178</v>
      </c>
      <c r="B92" s="60" t="s">
        <v>177</v>
      </c>
      <c r="C92" s="3">
        <v>9322</v>
      </c>
      <c r="D92" s="31">
        <v>991200</v>
      </c>
    </row>
    <row r="93" spans="1:4" s="1" customFormat="1" ht="17.25" customHeight="1" x14ac:dyDescent="0.2">
      <c r="A93" s="78" t="s">
        <v>176</v>
      </c>
      <c r="B93" s="60" t="s">
        <v>175</v>
      </c>
      <c r="C93" s="3">
        <v>0</v>
      </c>
    </row>
    <row r="94" spans="1:4" s="1" customFormat="1" ht="17.25" customHeight="1" x14ac:dyDescent="0.2">
      <c r="A94" s="83" t="s">
        <v>174</v>
      </c>
      <c r="B94" s="83" t="s">
        <v>173</v>
      </c>
      <c r="C94" s="3">
        <v>0</v>
      </c>
      <c r="D94" s="31">
        <v>0</v>
      </c>
    </row>
    <row r="95" spans="1:4" s="1" customFormat="1" ht="17.25" customHeight="1" thickBot="1" x14ac:dyDescent="0.25">
      <c r="A95" s="54" t="s">
        <v>172</v>
      </c>
      <c r="B95" s="54" t="s">
        <v>171</v>
      </c>
      <c r="C95" s="56">
        <f>SUM(C97)</f>
        <v>7904640</v>
      </c>
      <c r="D95" s="56">
        <f>SUM(D96:D97)</f>
        <v>9205172.1500000004</v>
      </c>
    </row>
    <row r="96" spans="1:4" s="1" customFormat="1" ht="17.25" customHeight="1" x14ac:dyDescent="0.2">
      <c r="A96" s="60" t="s">
        <v>170</v>
      </c>
      <c r="B96" s="27" t="s">
        <v>169</v>
      </c>
      <c r="C96" s="3"/>
      <c r="D96" s="31">
        <v>538422.15</v>
      </c>
    </row>
    <row r="97" spans="1:4" s="1" customFormat="1" ht="17.25" customHeight="1" x14ac:dyDescent="0.2">
      <c r="A97" s="60" t="s">
        <v>168</v>
      </c>
      <c r="B97" s="60" t="s">
        <v>167</v>
      </c>
      <c r="C97" s="3">
        <v>7904640</v>
      </c>
      <c r="D97" s="31">
        <v>8666750</v>
      </c>
    </row>
    <row r="98" spans="1:4" s="1" customFormat="1" ht="17.25" customHeight="1" thickBot="1" x14ac:dyDescent="0.25">
      <c r="A98" s="54" t="s">
        <v>166</v>
      </c>
      <c r="B98" s="54" t="s">
        <v>165</v>
      </c>
      <c r="C98" s="82">
        <f>SUM(C99:C101)</f>
        <v>465366.63</v>
      </c>
      <c r="D98" s="82">
        <f>SUM(D99:D101)</f>
        <v>473316.54</v>
      </c>
    </row>
    <row r="99" spans="1:4" s="1" customFormat="1" ht="17.25" customHeight="1" x14ac:dyDescent="0.2">
      <c r="A99" s="60" t="s">
        <v>164</v>
      </c>
      <c r="B99" s="60" t="s">
        <v>163</v>
      </c>
      <c r="C99" s="3">
        <v>669036.16</v>
      </c>
      <c r="D99" s="31">
        <v>449816</v>
      </c>
    </row>
    <row r="100" spans="1:4" s="1" customFormat="1" ht="17.25" customHeight="1" x14ac:dyDescent="0.2">
      <c r="A100" s="60" t="s">
        <v>162</v>
      </c>
      <c r="B100" s="60" t="s">
        <v>161</v>
      </c>
      <c r="C100" s="3">
        <v>0</v>
      </c>
      <c r="D100" s="31">
        <v>0</v>
      </c>
    </row>
    <row r="101" spans="1:4" s="1" customFormat="1" ht="17.25" customHeight="1" x14ac:dyDescent="0.2">
      <c r="A101" s="60" t="s">
        <v>160</v>
      </c>
      <c r="B101" s="60" t="s">
        <v>159</v>
      </c>
      <c r="C101" s="3">
        <v>-203669.53</v>
      </c>
      <c r="D101" s="31">
        <v>23500.54</v>
      </c>
    </row>
    <row r="102" spans="1:4" s="1" customFormat="1" ht="17.25" customHeight="1" x14ac:dyDescent="0.2">
      <c r="A102" s="60"/>
      <c r="B102" s="60"/>
      <c r="C102" s="3"/>
    </row>
    <row r="103" spans="1:4" s="1" customFormat="1" ht="26.25" customHeight="1" thickBot="1" x14ac:dyDescent="0.25">
      <c r="A103" s="54" t="s">
        <v>158</v>
      </c>
      <c r="B103" s="62" t="s">
        <v>157</v>
      </c>
      <c r="C103" s="82">
        <f>SUM(C104:C106)</f>
        <v>2978327.7800000003</v>
      </c>
      <c r="D103" s="82">
        <f>SUM(D105:D106)</f>
        <v>2985613.58</v>
      </c>
    </row>
    <row r="104" spans="1:4" s="1" customFormat="1" ht="17.25" customHeight="1" x14ac:dyDescent="0.2">
      <c r="A104" s="59" t="s">
        <v>156</v>
      </c>
      <c r="B104" s="27" t="s">
        <v>155</v>
      </c>
      <c r="C104" s="3">
        <v>79012.789999999994</v>
      </c>
      <c r="D104" s="31">
        <v>0</v>
      </c>
    </row>
    <row r="105" spans="1:4" s="1" customFormat="1" ht="17.25" customHeight="1" x14ac:dyDescent="0.2">
      <c r="A105" s="55" t="s">
        <v>154</v>
      </c>
      <c r="B105" s="60" t="s">
        <v>153</v>
      </c>
      <c r="C105" s="3">
        <v>0</v>
      </c>
      <c r="D105" s="31">
        <v>0</v>
      </c>
    </row>
    <row r="106" spans="1:4" s="1" customFormat="1" ht="17.25" customHeight="1" x14ac:dyDescent="0.2">
      <c r="A106" s="60" t="s">
        <v>152</v>
      </c>
      <c r="B106" s="60" t="s">
        <v>151</v>
      </c>
      <c r="C106" s="3">
        <v>2899314.99</v>
      </c>
      <c r="D106" s="31">
        <v>2985613.58</v>
      </c>
    </row>
    <row r="107" spans="1:4" s="1" customFormat="1" ht="25.5" customHeight="1" thickBot="1" x14ac:dyDescent="0.25">
      <c r="A107" s="54" t="s">
        <v>150</v>
      </c>
      <c r="B107" s="62" t="s">
        <v>149</v>
      </c>
      <c r="C107" s="82">
        <f>SUM(C108:C109)</f>
        <v>12578848.91</v>
      </c>
      <c r="D107" s="56">
        <f>SUM(D108:D109)</f>
        <v>2038895.39</v>
      </c>
    </row>
    <row r="108" spans="1:4" s="1" customFormat="1" ht="17.25" customHeight="1" x14ac:dyDescent="0.2">
      <c r="A108" s="60" t="s">
        <v>148</v>
      </c>
      <c r="B108" s="60" t="s">
        <v>147</v>
      </c>
      <c r="C108" s="3">
        <v>12394477</v>
      </c>
      <c r="D108" s="31">
        <v>1999010</v>
      </c>
    </row>
    <row r="109" spans="1:4" s="1" customFormat="1" ht="17.25" customHeight="1" x14ac:dyDescent="0.2">
      <c r="A109" s="60" t="s">
        <v>146</v>
      </c>
      <c r="B109" s="60" t="s">
        <v>145</v>
      </c>
      <c r="C109" s="3">
        <v>184371.91</v>
      </c>
      <c r="D109" s="31">
        <v>39885.39</v>
      </c>
    </row>
    <row r="110" spans="1:4" s="1" customFormat="1" ht="24" customHeight="1" x14ac:dyDescent="0.2">
      <c r="A110" s="54" t="s">
        <v>144</v>
      </c>
      <c r="B110" s="62" t="s">
        <v>143</v>
      </c>
      <c r="C110" s="3"/>
      <c r="D110" s="31">
        <v>0</v>
      </c>
    </row>
    <row r="111" spans="1:4" s="1" customFormat="1" ht="17.25" customHeight="1" thickBot="1" x14ac:dyDescent="0.25">
      <c r="A111" s="54" t="s">
        <v>142</v>
      </c>
      <c r="B111" s="54" t="s">
        <v>141</v>
      </c>
      <c r="C111" s="82">
        <f>SUM(C112:C119)</f>
        <v>2121552.4300000002</v>
      </c>
      <c r="D111" s="56">
        <f>SUM(D112:D119)</f>
        <v>1766695</v>
      </c>
    </row>
    <row r="112" spans="1:4" s="1" customFormat="1" ht="17.25" customHeight="1" x14ac:dyDescent="0.2">
      <c r="A112" s="60" t="s">
        <v>140</v>
      </c>
      <c r="B112" s="60" t="s">
        <v>139</v>
      </c>
      <c r="C112" s="3">
        <v>40317.94</v>
      </c>
      <c r="D112" s="31">
        <v>25733.8</v>
      </c>
    </row>
    <row r="113" spans="1:4" s="1" customFormat="1" ht="24.75" customHeight="1" x14ac:dyDescent="0.2">
      <c r="A113" s="60" t="s">
        <v>138</v>
      </c>
      <c r="B113" s="44" t="s">
        <v>137</v>
      </c>
      <c r="C113" s="3">
        <v>179014.45</v>
      </c>
      <c r="D113" s="31">
        <v>93117.68</v>
      </c>
    </row>
    <row r="114" spans="1:4" s="1" customFormat="1" ht="17.25" customHeight="1" x14ac:dyDescent="0.2">
      <c r="A114" s="60" t="s">
        <v>136</v>
      </c>
      <c r="B114" s="60" t="s">
        <v>135</v>
      </c>
      <c r="C114" s="3">
        <v>-5400</v>
      </c>
      <c r="D114" s="31">
        <v>1265609</v>
      </c>
    </row>
    <row r="115" spans="1:4" s="1" customFormat="1" ht="17.25" customHeight="1" x14ac:dyDescent="0.2">
      <c r="A115" s="55" t="s">
        <v>134</v>
      </c>
      <c r="B115" s="60" t="s">
        <v>133</v>
      </c>
      <c r="C115" s="3">
        <v>307380.90000000002</v>
      </c>
      <c r="D115" s="31">
        <v>83972</v>
      </c>
    </row>
    <row r="116" spans="1:4" s="1" customFormat="1" ht="17.25" customHeight="1" x14ac:dyDescent="0.2">
      <c r="A116" s="60" t="s">
        <v>132</v>
      </c>
      <c r="B116" s="60" t="s">
        <v>131</v>
      </c>
      <c r="C116" s="3">
        <v>180677.17</v>
      </c>
      <c r="D116" s="31">
        <v>269701.51</v>
      </c>
    </row>
    <row r="117" spans="1:4" s="1" customFormat="1" ht="17.25" customHeight="1" x14ac:dyDescent="0.2">
      <c r="A117" s="55" t="s">
        <v>130</v>
      </c>
      <c r="B117" s="60" t="s">
        <v>129</v>
      </c>
      <c r="C117" s="3">
        <v>0</v>
      </c>
      <c r="D117" s="31">
        <v>0</v>
      </c>
    </row>
    <row r="118" spans="1:4" s="1" customFormat="1" ht="17.25" customHeight="1" x14ac:dyDescent="0.2">
      <c r="A118" s="60" t="s">
        <v>128</v>
      </c>
      <c r="B118" s="60" t="s">
        <v>127</v>
      </c>
      <c r="C118" s="3">
        <v>509867.96</v>
      </c>
      <c r="D118" s="31">
        <v>18468.009999999998</v>
      </c>
    </row>
    <row r="119" spans="1:4" s="1" customFormat="1" ht="27" customHeight="1" x14ac:dyDescent="0.2">
      <c r="A119" s="60" t="s">
        <v>126</v>
      </c>
      <c r="B119" s="44" t="s">
        <v>125</v>
      </c>
      <c r="C119" s="3">
        <v>909694.01</v>
      </c>
      <c r="D119" s="31">
        <v>10093</v>
      </c>
    </row>
    <row r="120" spans="1:4" s="1" customFormat="1" ht="17.25" customHeight="1" x14ac:dyDescent="0.2">
      <c r="A120" s="60"/>
      <c r="B120" s="60"/>
      <c r="C120" s="60"/>
      <c r="D120" s="57" t="s">
        <v>6</v>
      </c>
    </row>
    <row r="121" spans="1:4" s="1" customFormat="1" ht="17.25" customHeight="1" x14ac:dyDescent="0.2">
      <c r="A121" s="60"/>
      <c r="B121" s="60"/>
      <c r="C121" s="60"/>
      <c r="D121" s="36" t="s">
        <v>6</v>
      </c>
    </row>
    <row r="122" spans="1:4" s="1" customFormat="1" ht="17.25" customHeight="1" x14ac:dyDescent="0.2">
      <c r="A122" s="68">
        <v>2.4</v>
      </c>
      <c r="B122" s="68" t="s">
        <v>124</v>
      </c>
      <c r="C122" s="81">
        <f>SUM(C125:C133)</f>
        <v>15000</v>
      </c>
      <c r="D122" s="80">
        <v>0</v>
      </c>
    </row>
    <row r="123" spans="1:4" s="1" customFormat="1" ht="17.25" customHeight="1" x14ac:dyDescent="0.2">
      <c r="A123" s="30" t="s">
        <v>123</v>
      </c>
      <c r="B123" s="54" t="s">
        <v>122</v>
      </c>
      <c r="C123" s="31">
        <v>0</v>
      </c>
      <c r="D123" s="76">
        <v>0</v>
      </c>
    </row>
    <row r="124" spans="1:4" s="1" customFormat="1" ht="17.25" customHeight="1" x14ac:dyDescent="0.2">
      <c r="A124" s="30"/>
      <c r="B124" s="79" t="s">
        <v>103</v>
      </c>
      <c r="C124" s="3"/>
      <c r="D124" s="76"/>
    </row>
    <row r="125" spans="1:4" s="1" customFormat="1" ht="23.25" customHeight="1" x14ac:dyDescent="0.2">
      <c r="A125" s="78" t="s">
        <v>121</v>
      </c>
      <c r="B125" s="44" t="s">
        <v>120</v>
      </c>
      <c r="C125" s="3"/>
      <c r="D125" s="36">
        <v>0</v>
      </c>
    </row>
    <row r="126" spans="1:4" s="1" customFormat="1" ht="23.25" customHeight="1" x14ac:dyDescent="0.2">
      <c r="A126" s="38" t="s">
        <v>119</v>
      </c>
      <c r="B126" s="73" t="s">
        <v>118</v>
      </c>
      <c r="C126" s="31" t="s">
        <v>6</v>
      </c>
      <c r="D126" s="36" t="s">
        <v>6</v>
      </c>
    </row>
    <row r="127" spans="1:4" s="1" customFormat="1" ht="26.25" customHeight="1" x14ac:dyDescent="0.2">
      <c r="A127" s="38" t="s">
        <v>117</v>
      </c>
      <c r="B127" s="73" t="s">
        <v>116</v>
      </c>
      <c r="C127" s="45">
        <f>SUM(C130)</f>
        <v>0</v>
      </c>
      <c r="D127" s="36" t="s">
        <v>6</v>
      </c>
    </row>
    <row r="128" spans="1:4" s="1" customFormat="1" ht="24" customHeight="1" x14ac:dyDescent="0.2">
      <c r="A128" s="38" t="s">
        <v>115</v>
      </c>
      <c r="B128" s="73" t="s">
        <v>114</v>
      </c>
      <c r="C128" s="39">
        <v>0</v>
      </c>
      <c r="D128" s="36" t="s">
        <v>6</v>
      </c>
    </row>
    <row r="129" spans="1:4" s="1" customFormat="1" ht="26.25" customHeight="1" x14ac:dyDescent="0.2">
      <c r="A129" s="38" t="s">
        <v>113</v>
      </c>
      <c r="B129" s="73" t="s">
        <v>112</v>
      </c>
      <c r="C129" s="39"/>
      <c r="D129" s="36" t="s">
        <v>6</v>
      </c>
    </row>
    <row r="130" spans="1:4" s="1" customFormat="1" ht="28.5" customHeight="1" x14ac:dyDescent="0.2">
      <c r="A130" s="38" t="s">
        <v>111</v>
      </c>
      <c r="B130" s="73" t="s">
        <v>110</v>
      </c>
      <c r="C130" s="31">
        <v>0</v>
      </c>
      <c r="D130" s="36" t="s">
        <v>6</v>
      </c>
    </row>
    <row r="131" spans="1:4" s="1" customFormat="1" ht="17.25" customHeight="1" x14ac:dyDescent="0.2">
      <c r="A131" s="77" t="s">
        <v>109</v>
      </c>
      <c r="B131" s="54" t="s">
        <v>108</v>
      </c>
      <c r="C131" s="31" t="s">
        <v>6</v>
      </c>
      <c r="D131" s="76">
        <f>D133</f>
        <v>0</v>
      </c>
    </row>
    <row r="132" spans="1:4" s="1" customFormat="1" ht="17.25" customHeight="1" x14ac:dyDescent="0.2">
      <c r="A132" s="77"/>
      <c r="B132" s="54" t="s">
        <v>86</v>
      </c>
      <c r="C132" s="31" t="s">
        <v>6</v>
      </c>
      <c r="D132" s="76"/>
    </row>
    <row r="133" spans="1:4" s="1" customFormat="1" ht="17.25" customHeight="1" x14ac:dyDescent="0.2">
      <c r="A133" s="60" t="s">
        <v>107</v>
      </c>
      <c r="B133" s="60" t="s">
        <v>106</v>
      </c>
      <c r="C133" s="31">
        <v>15000</v>
      </c>
      <c r="D133" s="57"/>
    </row>
    <row r="134" spans="1:4" s="1" customFormat="1" ht="17.25" customHeight="1" x14ac:dyDescent="0.2">
      <c r="A134" s="69">
        <v>2.5</v>
      </c>
      <c r="B134" s="68" t="s">
        <v>105</v>
      </c>
      <c r="C134" s="75">
        <f>SUM(C135:C137)</f>
        <v>650000</v>
      </c>
      <c r="D134" s="74">
        <f>SUM(D137)</f>
        <v>550000</v>
      </c>
    </row>
    <row r="135" spans="1:4" s="1" customFormat="1" ht="17.25" customHeight="1" x14ac:dyDescent="0.2">
      <c r="A135" s="30" t="s">
        <v>104</v>
      </c>
      <c r="B135" s="40" t="s">
        <v>90</v>
      </c>
      <c r="C135" s="3"/>
      <c r="D135" s="31">
        <v>0</v>
      </c>
    </row>
    <row r="136" spans="1:4" s="1" customFormat="1" ht="17.25" customHeight="1" x14ac:dyDescent="0.2">
      <c r="A136" s="30"/>
      <c r="B136" s="40" t="s">
        <v>103</v>
      </c>
      <c r="C136" s="3"/>
      <c r="D136" s="31">
        <v>0</v>
      </c>
    </row>
    <row r="137" spans="1:4" s="1" customFormat="1" ht="27.75" customHeight="1" x14ac:dyDescent="0.2">
      <c r="A137" s="55" t="s">
        <v>102</v>
      </c>
      <c r="B137" s="73" t="s">
        <v>101</v>
      </c>
      <c r="C137" s="3">
        <v>650000</v>
      </c>
      <c r="D137" s="31">
        <v>550000</v>
      </c>
    </row>
    <row r="138" spans="1:4" s="1" customFormat="1" ht="17.25" customHeight="1" x14ac:dyDescent="0.2">
      <c r="A138" s="30" t="s">
        <v>100</v>
      </c>
      <c r="B138" s="40" t="s">
        <v>90</v>
      </c>
      <c r="C138" s="72">
        <v>0</v>
      </c>
      <c r="D138" s="29" t="s">
        <v>6</v>
      </c>
    </row>
    <row r="139" spans="1:4" s="1" customFormat="1" ht="17.25" customHeight="1" x14ac:dyDescent="0.2">
      <c r="A139" s="30"/>
      <c r="B139" s="40" t="s">
        <v>99</v>
      </c>
      <c r="C139" s="72">
        <v>0</v>
      </c>
      <c r="D139" s="29"/>
    </row>
    <row r="140" spans="1:4" s="1" customFormat="1" ht="17.25" customHeight="1" x14ac:dyDescent="0.2">
      <c r="A140" s="30" t="s">
        <v>98</v>
      </c>
      <c r="B140" s="40" t="s">
        <v>87</v>
      </c>
      <c r="C140" s="31">
        <v>0</v>
      </c>
      <c r="D140" s="29" t="s">
        <v>6</v>
      </c>
    </row>
    <row r="141" spans="1:4" s="1" customFormat="1" ht="17.25" customHeight="1" thickBot="1" x14ac:dyDescent="0.25">
      <c r="A141" s="30"/>
      <c r="B141" s="40" t="s">
        <v>97</v>
      </c>
      <c r="C141" s="56">
        <v>0</v>
      </c>
      <c r="D141" s="71"/>
    </row>
    <row r="142" spans="1:4" s="1" customFormat="1" ht="17.25" customHeight="1" x14ac:dyDescent="0.2">
      <c r="A142" s="30" t="s">
        <v>96</v>
      </c>
      <c r="B142" s="40" t="s">
        <v>95</v>
      </c>
      <c r="C142" s="31">
        <v>0</v>
      </c>
      <c r="D142" s="29" t="s">
        <v>6</v>
      </c>
    </row>
    <row r="143" spans="1:4" s="1" customFormat="1" ht="17.25" customHeight="1" x14ac:dyDescent="0.2">
      <c r="A143" s="30"/>
      <c r="B143" s="40" t="s">
        <v>94</v>
      </c>
      <c r="C143" s="31">
        <v>0</v>
      </c>
      <c r="D143" s="29"/>
    </row>
    <row r="144" spans="1:4" s="1" customFormat="1" ht="17.25" customHeight="1" x14ac:dyDescent="0.2">
      <c r="A144" s="30" t="s">
        <v>93</v>
      </c>
      <c r="B144" s="40" t="s">
        <v>87</v>
      </c>
      <c r="C144" s="31" t="s">
        <v>6</v>
      </c>
      <c r="D144" s="29" t="s">
        <v>6</v>
      </c>
    </row>
    <row r="145" spans="1:4" s="4" customFormat="1" ht="17.25" customHeight="1" x14ac:dyDescent="0.2">
      <c r="A145" s="30"/>
      <c r="B145" s="40" t="s">
        <v>92</v>
      </c>
      <c r="C145" s="70" t="s">
        <v>6</v>
      </c>
      <c r="D145" s="29"/>
    </row>
    <row r="146" spans="1:4" s="1" customFormat="1" ht="17.25" customHeight="1" x14ac:dyDescent="0.2">
      <c r="A146" s="30" t="s">
        <v>91</v>
      </c>
      <c r="B146" s="40" t="s">
        <v>90</v>
      </c>
      <c r="C146" s="31" t="s">
        <v>6</v>
      </c>
      <c r="D146" s="29" t="s">
        <v>6</v>
      </c>
    </row>
    <row r="147" spans="1:4" s="1" customFormat="1" ht="17.25" customHeight="1" x14ac:dyDescent="0.2">
      <c r="A147" s="30"/>
      <c r="B147" s="40" t="s">
        <v>89</v>
      </c>
      <c r="C147" s="31" t="s">
        <v>6</v>
      </c>
      <c r="D147" s="29"/>
    </row>
    <row r="148" spans="1:4" s="1" customFormat="1" ht="17.25" customHeight="1" x14ac:dyDescent="0.2">
      <c r="A148" s="30" t="s">
        <v>88</v>
      </c>
      <c r="B148" s="40" t="s">
        <v>87</v>
      </c>
      <c r="C148" s="31" t="s">
        <v>6</v>
      </c>
      <c r="D148" s="29" t="s">
        <v>6</v>
      </c>
    </row>
    <row r="149" spans="1:4" s="1" customFormat="1" ht="17.25" customHeight="1" x14ac:dyDescent="0.2">
      <c r="A149" s="30"/>
      <c r="B149" s="40" t="s">
        <v>86</v>
      </c>
      <c r="C149" s="31" t="s">
        <v>6</v>
      </c>
      <c r="D149" s="29"/>
    </row>
    <row r="150" spans="1:4" s="1" customFormat="1" ht="17.25" customHeight="1" thickBot="1" x14ac:dyDescent="0.25">
      <c r="A150" s="69">
        <v>2.6</v>
      </c>
      <c r="B150" s="68" t="s">
        <v>85</v>
      </c>
      <c r="C150" s="67">
        <f>C151+C159+C161+C164+C172</f>
        <v>9329939.0999999996</v>
      </c>
      <c r="D150" s="67">
        <f>D161</f>
        <v>2045423.34</v>
      </c>
    </row>
    <row r="151" spans="1:4" s="1" customFormat="1" ht="17.25" customHeight="1" x14ac:dyDescent="0.2">
      <c r="A151" s="54" t="s">
        <v>84</v>
      </c>
      <c r="B151" s="54" t="s">
        <v>83</v>
      </c>
      <c r="C151" s="66">
        <f>SUM(C152:C154)</f>
        <v>1158118.76</v>
      </c>
      <c r="D151" s="65">
        <f>D152+D153+D154+D155</f>
        <v>0</v>
      </c>
    </row>
    <row r="152" spans="1:4" s="1" customFormat="1" ht="17.25" customHeight="1" x14ac:dyDescent="0.2">
      <c r="A152" s="60" t="s">
        <v>82</v>
      </c>
      <c r="B152" s="60" t="s">
        <v>81</v>
      </c>
      <c r="C152" s="3">
        <v>919975.2</v>
      </c>
      <c r="D152" s="63">
        <v>0</v>
      </c>
    </row>
    <row r="153" spans="1:4" s="1" customFormat="1" ht="17.25" customHeight="1" x14ac:dyDescent="0.2">
      <c r="A153" s="60" t="s">
        <v>80</v>
      </c>
      <c r="B153" s="60" t="s">
        <v>79</v>
      </c>
      <c r="C153" s="3">
        <v>0</v>
      </c>
      <c r="D153" s="63">
        <v>0</v>
      </c>
    </row>
    <row r="154" spans="1:4" s="1" customFormat="1" ht="17.25" customHeight="1" x14ac:dyDescent="0.2">
      <c r="A154" s="55" t="s">
        <v>78</v>
      </c>
      <c r="B154" s="27" t="s">
        <v>77</v>
      </c>
      <c r="C154" s="3">
        <v>238143.56</v>
      </c>
      <c r="D154" s="63">
        <v>0</v>
      </c>
    </row>
    <row r="155" spans="1:4" s="1" customFormat="1" ht="17.25" customHeight="1" x14ac:dyDescent="0.2">
      <c r="A155" s="55" t="s">
        <v>76</v>
      </c>
      <c r="B155" s="60" t="s">
        <v>75</v>
      </c>
      <c r="C155" s="3"/>
      <c r="D155" s="63">
        <v>0</v>
      </c>
    </row>
    <row r="156" spans="1:4" s="1" customFormat="1" ht="31.5" customHeight="1" x14ac:dyDescent="0.2">
      <c r="A156" s="55" t="s">
        <v>74</v>
      </c>
      <c r="B156" s="44" t="s">
        <v>73</v>
      </c>
      <c r="C156" s="3"/>
      <c r="D156" s="65">
        <f>D157+D158</f>
        <v>0</v>
      </c>
    </row>
    <row r="157" spans="1:4" s="1" customFormat="1" ht="27.75" customHeight="1" x14ac:dyDescent="0.2">
      <c r="A157" s="54" t="s">
        <v>72</v>
      </c>
      <c r="B157" s="62" t="s">
        <v>71</v>
      </c>
      <c r="C157" s="3"/>
      <c r="D157" s="63">
        <v>0</v>
      </c>
    </row>
    <row r="158" spans="1:4" s="1" customFormat="1" ht="29.25" customHeight="1" x14ac:dyDescent="0.2">
      <c r="A158" s="38" t="s">
        <v>70</v>
      </c>
      <c r="B158" s="38" t="s">
        <v>69</v>
      </c>
      <c r="C158" s="3"/>
      <c r="D158" s="63">
        <v>0</v>
      </c>
    </row>
    <row r="159" spans="1:4" s="1" customFormat="1" ht="30" customHeight="1" thickBot="1" x14ac:dyDescent="0.25">
      <c r="A159" s="54" t="s">
        <v>68</v>
      </c>
      <c r="B159" s="62" t="s">
        <v>67</v>
      </c>
      <c r="C159" s="61">
        <f>SUM(C160)</f>
        <v>146280</v>
      </c>
      <c r="D159" s="64">
        <v>0</v>
      </c>
    </row>
    <row r="160" spans="1:4" s="1" customFormat="1" ht="25.5" customHeight="1" x14ac:dyDescent="0.2">
      <c r="A160" s="38" t="s">
        <v>66</v>
      </c>
      <c r="B160" s="38" t="s">
        <v>65</v>
      </c>
      <c r="C160" s="3">
        <v>146280</v>
      </c>
      <c r="D160" s="63">
        <v>0</v>
      </c>
    </row>
    <row r="161" spans="1:4" s="1" customFormat="1" ht="26.25" customHeight="1" thickBot="1" x14ac:dyDescent="0.25">
      <c r="A161" s="54" t="s">
        <v>64</v>
      </c>
      <c r="B161" s="62" t="s">
        <v>63</v>
      </c>
      <c r="C161" s="61">
        <f>SUM(C162:C163)</f>
        <v>4918671.29</v>
      </c>
      <c r="D161" s="56">
        <f>SUM(D162:D163)</f>
        <v>2045423.34</v>
      </c>
    </row>
    <row r="162" spans="1:4" s="1" customFormat="1" ht="17.25" customHeight="1" x14ac:dyDescent="0.2">
      <c r="A162" s="60" t="s">
        <v>62</v>
      </c>
      <c r="B162" s="60" t="s">
        <v>61</v>
      </c>
      <c r="C162" s="31">
        <v>4547400</v>
      </c>
      <c r="D162" s="57">
        <v>1237363.3400000001</v>
      </c>
    </row>
    <row r="163" spans="1:4" s="1" customFormat="1" ht="17.25" customHeight="1" x14ac:dyDescent="0.2">
      <c r="A163" s="60" t="s">
        <v>60</v>
      </c>
      <c r="B163" s="50" t="s">
        <v>59</v>
      </c>
      <c r="C163" s="31">
        <v>371271.29</v>
      </c>
      <c r="D163" s="57">
        <v>808060</v>
      </c>
    </row>
    <row r="164" spans="1:4" s="1" customFormat="1" ht="17.25" customHeight="1" thickBot="1" x14ac:dyDescent="0.25">
      <c r="A164" s="54" t="s">
        <v>58</v>
      </c>
      <c r="B164" s="54" t="s">
        <v>57</v>
      </c>
      <c r="C164" s="56">
        <f>SUM(C165:C169)</f>
        <v>40869.300000000003</v>
      </c>
      <c r="D164" s="52">
        <v>0</v>
      </c>
    </row>
    <row r="165" spans="1:4" s="1" customFormat="1" ht="17.25" customHeight="1" x14ac:dyDescent="0.2">
      <c r="A165" s="38" t="s">
        <v>56</v>
      </c>
      <c r="B165" s="38" t="s">
        <v>55</v>
      </c>
      <c r="C165" s="3"/>
      <c r="D165" s="57">
        <v>0</v>
      </c>
    </row>
    <row r="166" spans="1:4" s="1" customFormat="1" ht="17.25" customHeight="1" x14ac:dyDescent="0.2">
      <c r="A166" s="38" t="s">
        <v>54</v>
      </c>
      <c r="B166" s="38" t="s">
        <v>53</v>
      </c>
      <c r="C166" s="3"/>
      <c r="D166" s="57">
        <v>0</v>
      </c>
    </row>
    <row r="167" spans="1:4" s="1" customFormat="1" ht="17.25" customHeight="1" x14ac:dyDescent="0.2">
      <c r="A167" s="59" t="s">
        <v>52</v>
      </c>
      <c r="B167" s="27" t="s">
        <v>51</v>
      </c>
      <c r="C167" s="45">
        <v>0</v>
      </c>
      <c r="D167" s="58" t="s">
        <v>6</v>
      </c>
    </row>
    <row r="168" spans="1:4" s="1" customFormat="1" ht="17.25" customHeight="1" x14ac:dyDescent="0.2">
      <c r="A168" s="51" t="s">
        <v>50</v>
      </c>
      <c r="B168" s="50" t="s">
        <v>49</v>
      </c>
      <c r="C168" s="45">
        <v>0</v>
      </c>
      <c r="D168" s="58" t="s">
        <v>6</v>
      </c>
    </row>
    <row r="169" spans="1:4" s="1" customFormat="1" ht="17.25" customHeight="1" x14ac:dyDescent="0.2">
      <c r="A169" s="51" t="s">
        <v>48</v>
      </c>
      <c r="B169" s="50" t="s">
        <v>47</v>
      </c>
      <c r="C169" s="45">
        <v>40869.300000000003</v>
      </c>
      <c r="D169" s="58"/>
    </row>
    <row r="170" spans="1:4" s="1" customFormat="1" ht="17.25" customHeight="1" x14ac:dyDescent="0.2">
      <c r="A170" s="38" t="s">
        <v>46</v>
      </c>
      <c r="B170" s="38" t="s">
        <v>45</v>
      </c>
      <c r="C170" s="45">
        <v>0</v>
      </c>
      <c r="D170" s="57">
        <v>0</v>
      </c>
    </row>
    <row r="171" spans="1:4" s="1" customFormat="1" ht="17.25" customHeight="1" x14ac:dyDescent="0.2">
      <c r="A171" s="38" t="s">
        <v>44</v>
      </c>
      <c r="B171" s="38" t="s">
        <v>43</v>
      </c>
      <c r="C171" s="45">
        <v>0</v>
      </c>
      <c r="D171" s="48" t="s">
        <v>6</v>
      </c>
    </row>
    <row r="172" spans="1:4" s="1" customFormat="1" ht="17.25" customHeight="1" thickBot="1" x14ac:dyDescent="0.25">
      <c r="A172" s="38" t="s">
        <v>42</v>
      </c>
      <c r="B172" s="54" t="s">
        <v>41</v>
      </c>
      <c r="C172" s="56">
        <f>SUM(C173)</f>
        <v>3065999.75</v>
      </c>
      <c r="D172" s="52">
        <v>0</v>
      </c>
    </row>
    <row r="173" spans="1:4" s="1" customFormat="1" ht="17.25" customHeight="1" x14ac:dyDescent="0.2">
      <c r="A173" s="51" t="s">
        <v>40</v>
      </c>
      <c r="B173" s="55" t="s">
        <v>39</v>
      </c>
      <c r="C173" s="31">
        <v>3065999.75</v>
      </c>
      <c r="D173" s="48">
        <v>0</v>
      </c>
    </row>
    <row r="174" spans="1:4" s="1" customFormat="1" ht="17.25" customHeight="1" thickBot="1" x14ac:dyDescent="0.25">
      <c r="A174" s="38" t="s">
        <v>38</v>
      </c>
      <c r="B174" s="54" t="s">
        <v>37</v>
      </c>
      <c r="C174" s="53">
        <v>0</v>
      </c>
      <c r="D174" s="52">
        <v>0</v>
      </c>
    </row>
    <row r="175" spans="1:4" s="1" customFormat="1" ht="24.75" customHeight="1" x14ac:dyDescent="0.2">
      <c r="A175" s="51" t="s">
        <v>36</v>
      </c>
      <c r="B175" s="50" t="s">
        <v>35</v>
      </c>
      <c r="C175" s="45">
        <f>C176</f>
        <v>0</v>
      </c>
      <c r="D175" s="48">
        <v>0</v>
      </c>
    </row>
    <row r="176" spans="1:4" s="1" customFormat="1" ht="27" customHeight="1" x14ac:dyDescent="0.2">
      <c r="A176" s="38" t="s">
        <v>34</v>
      </c>
      <c r="B176" s="49" t="s">
        <v>33</v>
      </c>
      <c r="C176" s="31">
        <v>0</v>
      </c>
      <c r="D176" s="48" t="s">
        <v>6</v>
      </c>
    </row>
    <row r="177" spans="1:4" s="1" customFormat="1" ht="17.25" customHeight="1" x14ac:dyDescent="0.2">
      <c r="A177" s="43">
        <v>2.7</v>
      </c>
      <c r="B177" s="47" t="s">
        <v>32</v>
      </c>
      <c r="C177" s="46" t="s">
        <v>6</v>
      </c>
      <c r="D177" s="41"/>
    </row>
    <row r="178" spans="1:4" s="1" customFormat="1" ht="17.25" customHeight="1" x14ac:dyDescent="0.2">
      <c r="A178" s="38" t="s">
        <v>31</v>
      </c>
      <c r="B178" s="38" t="s">
        <v>30</v>
      </c>
      <c r="C178" s="31" t="s">
        <v>6</v>
      </c>
      <c r="D178" s="36" t="s">
        <v>6</v>
      </c>
    </row>
    <row r="179" spans="1:4" s="1" customFormat="1" ht="17.25" customHeight="1" x14ac:dyDescent="0.2">
      <c r="A179" s="38" t="s">
        <v>29</v>
      </c>
      <c r="B179" s="38" t="s">
        <v>28</v>
      </c>
      <c r="C179" s="31" t="s">
        <v>6</v>
      </c>
      <c r="D179" s="36" t="s">
        <v>6</v>
      </c>
    </row>
    <row r="180" spans="1:4" s="1" customFormat="1" ht="17.25" customHeight="1" x14ac:dyDescent="0.2">
      <c r="A180" s="30" t="s">
        <v>27</v>
      </c>
      <c r="B180" s="38" t="s">
        <v>26</v>
      </c>
      <c r="C180" s="45"/>
      <c r="D180" s="29" t="s">
        <v>6</v>
      </c>
    </row>
    <row r="181" spans="1:4" s="1" customFormat="1" ht="17.25" customHeight="1" x14ac:dyDescent="0.2">
      <c r="A181" s="30"/>
      <c r="B181" s="38" t="s">
        <v>25</v>
      </c>
      <c r="C181" s="31" t="s">
        <v>6</v>
      </c>
      <c r="D181" s="29"/>
    </row>
    <row r="182" spans="1:4" s="1" customFormat="1" ht="40.5" customHeight="1" x14ac:dyDescent="0.2">
      <c r="A182" s="38" t="s">
        <v>24</v>
      </c>
      <c r="B182" s="44" t="s">
        <v>23</v>
      </c>
      <c r="C182" s="31" t="s">
        <v>6</v>
      </c>
      <c r="D182" s="36" t="s">
        <v>6</v>
      </c>
    </row>
    <row r="183" spans="1:4" s="1" customFormat="1" ht="22.5" customHeight="1" x14ac:dyDescent="0.2">
      <c r="A183" s="43">
        <v>2.8</v>
      </c>
      <c r="B183" s="42" t="s">
        <v>22</v>
      </c>
      <c r="C183" s="41"/>
      <c r="D183" s="41"/>
    </row>
    <row r="184" spans="1:4" s="1" customFormat="1" ht="17.25" customHeight="1" x14ac:dyDescent="0.2">
      <c r="A184" s="38" t="s">
        <v>21</v>
      </c>
      <c r="B184" s="40" t="s">
        <v>20</v>
      </c>
      <c r="C184" s="32"/>
      <c r="D184" s="36" t="s">
        <v>6</v>
      </c>
    </row>
    <row r="185" spans="1:4" s="1" customFormat="1" ht="17.25" customHeight="1" x14ac:dyDescent="0.2">
      <c r="A185" s="30" t="s">
        <v>19</v>
      </c>
      <c r="B185" s="40" t="s">
        <v>18</v>
      </c>
      <c r="C185" s="39">
        <v>0</v>
      </c>
      <c r="D185" s="29" t="s">
        <v>6</v>
      </c>
    </row>
    <row r="186" spans="1:4" s="1" customFormat="1" ht="17.25" customHeight="1" x14ac:dyDescent="0.2">
      <c r="A186" s="30"/>
      <c r="B186" s="40" t="s">
        <v>17</v>
      </c>
      <c r="C186" s="39"/>
      <c r="D186" s="29"/>
    </row>
    <row r="187" spans="1:4" s="1" customFormat="1" ht="17.25" customHeight="1" x14ac:dyDescent="0.2">
      <c r="A187" s="38"/>
      <c r="B187" s="27"/>
      <c r="C187" s="37" t="s">
        <v>6</v>
      </c>
      <c r="D187" s="36"/>
    </row>
    <row r="188" spans="1:4" s="1" customFormat="1" ht="17.25" customHeight="1" x14ac:dyDescent="0.2">
      <c r="A188" s="35">
        <v>2.9</v>
      </c>
      <c r="B188" s="34" t="s">
        <v>16</v>
      </c>
      <c r="C188" s="33" t="s">
        <v>6</v>
      </c>
      <c r="D188" s="33" t="s">
        <v>6</v>
      </c>
    </row>
    <row r="189" spans="1:4" s="1" customFormat="1" ht="17.25" customHeight="1" x14ac:dyDescent="0.2">
      <c r="A189" s="30" t="s">
        <v>15</v>
      </c>
      <c r="B189" s="27" t="s">
        <v>14</v>
      </c>
      <c r="C189" s="32"/>
      <c r="D189" s="29" t="s">
        <v>6</v>
      </c>
    </row>
    <row r="190" spans="1:4" s="1" customFormat="1" ht="17.25" customHeight="1" x14ac:dyDescent="0.2">
      <c r="A190" s="30"/>
      <c r="B190" s="27" t="s">
        <v>13</v>
      </c>
      <c r="C190" s="31"/>
      <c r="D190" s="29"/>
    </row>
    <row r="191" spans="1:4" s="1" customFormat="1" x14ac:dyDescent="0.2">
      <c r="A191" s="30" t="s">
        <v>12</v>
      </c>
      <c r="B191" s="27" t="s">
        <v>11</v>
      </c>
      <c r="C191" s="31" t="s">
        <v>6</v>
      </c>
      <c r="D191" s="29" t="s">
        <v>6</v>
      </c>
    </row>
    <row r="192" spans="1:4" s="1" customFormat="1" x14ac:dyDescent="0.2">
      <c r="A192" s="30"/>
      <c r="B192" s="27" t="s">
        <v>10</v>
      </c>
      <c r="C192" s="26" t="s">
        <v>6</v>
      </c>
      <c r="D192" s="29"/>
    </row>
    <row r="193" spans="1:4" s="1" customFormat="1" x14ac:dyDescent="0.2">
      <c r="A193" s="30" t="s">
        <v>9</v>
      </c>
      <c r="B193" s="27" t="s">
        <v>8</v>
      </c>
      <c r="C193" s="26"/>
      <c r="D193" s="29" t="s">
        <v>6</v>
      </c>
    </row>
    <row r="194" spans="1:4" s="1" customFormat="1" x14ac:dyDescent="0.2">
      <c r="A194" s="30"/>
      <c r="B194" s="27" t="s">
        <v>7</v>
      </c>
      <c r="C194" s="26" t="s">
        <v>6</v>
      </c>
      <c r="D194" s="29"/>
    </row>
    <row r="195" spans="1:4" s="1" customFormat="1" x14ac:dyDescent="0.2">
      <c r="A195" s="28"/>
      <c r="B195" s="27"/>
      <c r="C195" s="26"/>
      <c r="D195" s="25"/>
    </row>
    <row r="196" spans="1:4" s="1" customFormat="1" x14ac:dyDescent="0.2">
      <c r="A196" s="24" t="s">
        <v>5</v>
      </c>
      <c r="B196" s="24"/>
      <c r="C196" s="23">
        <f>C150+C134+C122+C79+C41+C23</f>
        <v>150193226.31</v>
      </c>
      <c r="D196" s="22">
        <f>D150+D134+D122+D79+D41+D23</f>
        <v>151332727.42000002</v>
      </c>
    </row>
    <row r="197" spans="1:4" s="1" customFormat="1" ht="21.75" customHeight="1" thickBot="1" x14ac:dyDescent="0.25">
      <c r="A197" s="21" t="s">
        <v>4</v>
      </c>
      <c r="B197" s="21"/>
      <c r="C197" s="20">
        <f>C19-C196</f>
        <v>-22610.040000021458</v>
      </c>
      <c r="D197" s="19">
        <f>D19-D196</f>
        <v>-8787091.8300000131</v>
      </c>
    </row>
    <row r="198" spans="1:4" s="1" customFormat="1" ht="13.5" thickTop="1" x14ac:dyDescent="0.2">
      <c r="A198" s="17"/>
      <c r="B198" s="18"/>
      <c r="C198" s="2"/>
      <c r="D198" s="2"/>
    </row>
    <row r="199" spans="1:4" s="1" customFormat="1" x14ac:dyDescent="0.2">
      <c r="A199" s="17"/>
      <c r="B199" s="2"/>
      <c r="D199" s="2"/>
    </row>
    <row r="200" spans="1:4" s="1" customFormat="1" x14ac:dyDescent="0.2">
      <c r="A200" s="16" t="s">
        <v>3</v>
      </c>
      <c r="B200" s="16"/>
      <c r="C200" s="16"/>
      <c r="D200" s="2"/>
    </row>
    <row r="201" spans="1:4" s="1" customFormat="1" x14ac:dyDescent="0.2">
      <c r="A201" s="15"/>
      <c r="B201" s="14"/>
      <c r="C201" s="13"/>
      <c r="D201" s="2"/>
    </row>
    <row r="202" spans="1:4" s="1" customFormat="1" x14ac:dyDescent="0.2">
      <c r="A202" s="15"/>
      <c r="B202" s="14"/>
      <c r="C202" s="13"/>
      <c r="D202" s="2"/>
    </row>
    <row r="203" spans="1:4" s="1" customFormat="1" x14ac:dyDescent="0.2">
      <c r="A203" s="12" t="s">
        <v>2</v>
      </c>
      <c r="B203" s="10"/>
      <c r="C203" s="11"/>
      <c r="D203" s="10"/>
    </row>
    <row r="204" spans="1:4" s="1" customFormat="1" x14ac:dyDescent="0.2">
      <c r="A204" s="12" t="s">
        <v>1</v>
      </c>
      <c r="B204" s="10"/>
      <c r="C204" s="11"/>
      <c r="D204" s="10"/>
    </row>
    <row r="205" spans="1:4" s="1" customFormat="1" x14ac:dyDescent="0.2">
      <c r="A205" s="8"/>
      <c r="B205" s="9"/>
      <c r="C205" s="6" t="s">
        <v>0</v>
      </c>
      <c r="D205" s="2"/>
    </row>
    <row r="206" spans="1:4" s="1" customFormat="1" x14ac:dyDescent="0.2">
      <c r="A206" s="8"/>
      <c r="B206" s="9"/>
      <c r="C206" s="6"/>
      <c r="D206" s="2"/>
    </row>
    <row r="207" spans="1:4" s="1" customFormat="1" x14ac:dyDescent="0.2">
      <c r="A207" s="8"/>
      <c r="C207" s="6"/>
      <c r="D207" s="2"/>
    </row>
    <row r="208" spans="1:4" s="1" customFormat="1" x14ac:dyDescent="0.2">
      <c r="A208" s="7"/>
      <c r="C208" s="6"/>
      <c r="D208" s="2"/>
    </row>
  </sheetData>
  <mergeCells count="39">
    <mergeCell ref="C192:C193"/>
    <mergeCell ref="A193:A194"/>
    <mergeCell ref="D193:D194"/>
    <mergeCell ref="C194:C195"/>
    <mergeCell ref="A180:A181"/>
    <mergeCell ref="D180:D181"/>
    <mergeCell ref="A185:A186"/>
    <mergeCell ref="C185:C186"/>
    <mergeCell ref="D185:D186"/>
    <mergeCell ref="A200:C200"/>
    <mergeCell ref="A189:A190"/>
    <mergeCell ref="D189:D190"/>
    <mergeCell ref="A191:A192"/>
    <mergeCell ref="D191:D192"/>
    <mergeCell ref="A144:A145"/>
    <mergeCell ref="D144:D145"/>
    <mergeCell ref="A146:A147"/>
    <mergeCell ref="D146:D147"/>
    <mergeCell ref="A148:A149"/>
    <mergeCell ref="D148:D149"/>
    <mergeCell ref="A135:A136"/>
    <mergeCell ref="A138:A139"/>
    <mergeCell ref="D138:D139"/>
    <mergeCell ref="A140:A141"/>
    <mergeCell ref="D140:D141"/>
    <mergeCell ref="A142:A143"/>
    <mergeCell ref="D142:D143"/>
    <mergeCell ref="B11:D11"/>
    <mergeCell ref="A123:A124"/>
    <mergeCell ref="D123:D124"/>
    <mergeCell ref="C128:C129"/>
    <mergeCell ref="A131:A132"/>
    <mergeCell ref="D131:D132"/>
    <mergeCell ref="B10:D10"/>
    <mergeCell ref="B5:D5"/>
    <mergeCell ref="B6:D6"/>
    <mergeCell ref="B7:D7"/>
    <mergeCell ref="B8:D8"/>
    <mergeCell ref="B9:D9"/>
  </mergeCells>
  <pageMargins left="1.17" right="0.43307086614173229" top="0.38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 Y P DIC.-2023comparativo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2024-01-09T15:12:18Z</dcterms:created>
  <dcterms:modified xsi:type="dcterms:W3CDTF">2024-01-09T15:12:36Z</dcterms:modified>
</cp:coreProperties>
</file>