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6\4 Abril\INFORME FINANCIERO ABRIL 2026\"/>
    </mc:Choice>
  </mc:AlternateContent>
  <xr:revisionPtr revIDLastSave="0" documentId="13_ncr:1_{5CB2FF44-7490-4DD1-BCCB-88CBE4DF2E2A}" xr6:coauthVersionLast="47" xr6:coauthVersionMax="47" xr10:uidLastSave="{00000000-0000-0000-0000-000000000000}"/>
  <bookViews>
    <workbookView xWindow="9570" yWindow="2895" windowWidth="22815" windowHeight="17640" tabRatio="605" firstSheet="12" activeTab="10" xr2:uid="{00000000-000D-0000-FFFF-FFFF00000000}"/>
  </bookViews>
  <sheets>
    <sheet name="Estado G Y P " sheetId="234" r:id="rId1"/>
    <sheet name="RESUMEN UNIFIC. DE GASTOS" sheetId="270" r:id="rId2"/>
    <sheet name="RESumen. CODIF.  MEGALECHE" sheetId="273" r:id="rId3"/>
    <sheet name="DESEM. CODIF. SANIDAD" sheetId="224" r:id="rId4"/>
    <sheet name="LIBRO GRAL. MEGAL. " sheetId="205" r:id="rId5"/>
    <sheet name="RESumen. CODIF.  PPC " sheetId="256" r:id="rId6"/>
    <sheet name="LIBRO CODIF. GASTOS PPC" sheetId="268" r:id="rId7"/>
    <sheet name="LIBRO BCO. CTA. PPC. " sheetId="46" r:id="rId8"/>
    <sheet name="IMPUTACION " sheetId="238" r:id="rId9"/>
    <sheet name="CONC. NOM. ELECT." sheetId="245" r:id="rId10"/>
    <sheet name="INGRESOS TT DEL MES Y DISPON." sheetId="260" r:id="rId11"/>
    <sheet name="EGRESOS TT DEL MES" sheetId="261" r:id="rId12"/>
    <sheet name="RES. CODIF. F. REP. ANT.FIN" sheetId="264" r:id="rId13"/>
    <sheet name="DESEM. COD. F. Rep. AF" sheetId="267" r:id="rId14"/>
    <sheet name="LIBRO BCO. CTA. F .REPON." sheetId="262" r:id="rId15"/>
  </sheets>
  <externalReferences>
    <externalReference r:id="rId16"/>
  </externalReferences>
  <definedNames>
    <definedName name="_0">#REF!</definedName>
    <definedName name="_xlnm._FilterDatabase" localSheetId="13" hidden="1">'DESEM. COD. F. Rep. AF'!#REF!</definedName>
    <definedName name="_xlnm._FilterDatabase" localSheetId="3" hidden="1">'DESEM. CODIF. SANIDAD'!$A$13:$G$16</definedName>
    <definedName name="_xlnm._FilterDatabase" localSheetId="14" hidden="1">'LIBRO BCO. CTA. F .REPON.'!#REF!</definedName>
    <definedName name="_xlnm._FilterDatabase" localSheetId="7" hidden="1">'LIBRO BCO. CTA. PPC. '!#REF!</definedName>
    <definedName name="_xlnm._FilterDatabase" localSheetId="6" hidden="1">'LIBRO CODIF. GASTOS PPC'!#REF!</definedName>
    <definedName name="_xlnm._FilterDatabase" localSheetId="12" hidden="1">'RES. CODIF. F. REP. ANT.FIN'!#REF!</definedName>
    <definedName name="_xlnm._FilterDatabase" localSheetId="2" hidden="1">'RESumen. CODIF.  MEGALECHE'!#REF!</definedName>
    <definedName name="_xlnm._FilterDatabase" localSheetId="5" hidden="1">'RESumen. CODIF.  PPC '!#REF!</definedName>
    <definedName name="_xlnm.Print_Area" localSheetId="0">'Estado G Y P '!#REF!</definedName>
    <definedName name="_xlnm.Print_Area" localSheetId="14">'LIBRO BCO. CTA. F .REPON.'!#REF!</definedName>
    <definedName name="_xlnm.Print_Area" localSheetId="7">'LIBRO BCO. CTA. PPC. '!#REF!</definedName>
    <definedName name="_xlnm.Print_Area" localSheetId="4">'LIBRO GRAL. MEGAL. '!$A$1:$G$190</definedName>
    <definedName name="_xlnm.Print_Area" localSheetId="1">'RESUMEN UNIFIC. DE GASTOS'!$A$2:$H$216</definedName>
    <definedName name="_xlnm.Print_Titles" localSheetId="1">'RESUMEN UNIFIC. DE GASTOS'!$14:$14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8" i="234" l="1"/>
  <c r="H67" i="270"/>
  <c r="H66" i="270"/>
  <c r="G64" i="270"/>
  <c r="F64" i="270"/>
  <c r="E26" i="270"/>
  <c r="E68" i="270"/>
  <c r="E81" i="270"/>
  <c r="D81" i="270"/>
  <c r="E64" i="270"/>
  <c r="D64" i="270"/>
  <c r="C64" i="270"/>
  <c r="D18" i="273"/>
  <c r="D22" i="273" s="1"/>
  <c r="D22" i="256"/>
  <c r="H64" i="270" l="1"/>
  <c r="E100" i="46"/>
  <c r="D100" i="46"/>
  <c r="F14" i="46"/>
  <c r="F15" i="46" s="1"/>
  <c r="F16" i="46" s="1"/>
  <c r="F17" i="46" s="1"/>
  <c r="F18" i="46" s="1"/>
  <c r="F19" i="46" s="1"/>
  <c r="F20" i="46" s="1"/>
  <c r="F21" i="46" s="1"/>
  <c r="F22" i="46" s="1"/>
  <c r="F23" i="46" s="1"/>
  <c r="F24" i="46" s="1"/>
  <c r="F25" i="46" s="1"/>
  <c r="F26" i="46" s="1"/>
  <c r="F27" i="46" s="1"/>
  <c r="F28" i="46" s="1"/>
  <c r="F29" i="46" s="1"/>
  <c r="F30" i="46" s="1"/>
  <c r="F31" i="46" s="1"/>
  <c r="F32" i="46" s="1"/>
  <c r="F33" i="46" s="1"/>
  <c r="F34" i="46" s="1"/>
  <c r="F35" i="46" s="1"/>
  <c r="F36" i="46" s="1"/>
  <c r="F37" i="46" s="1"/>
  <c r="F38" i="46" s="1"/>
  <c r="F39" i="46" s="1"/>
  <c r="F40" i="46" s="1"/>
  <c r="F41" i="46" s="1"/>
  <c r="F42" i="46" s="1"/>
  <c r="F43" i="46" s="1"/>
  <c r="F44" i="46" s="1"/>
  <c r="F45" i="46" s="1"/>
  <c r="F46" i="46" s="1"/>
  <c r="F47" i="46" s="1"/>
  <c r="F48" i="46" s="1"/>
  <c r="F49" i="46" s="1"/>
  <c r="F50" i="46" s="1"/>
  <c r="F51" i="46" s="1"/>
  <c r="F52" i="46" s="1"/>
  <c r="F53" i="46" s="1"/>
  <c r="F54" i="46" s="1"/>
  <c r="F55" i="46" s="1"/>
  <c r="F56" i="46" s="1"/>
  <c r="F57" i="46" s="1"/>
  <c r="F58" i="46" s="1"/>
  <c r="F59" i="46" s="1"/>
  <c r="F60" i="46" s="1"/>
  <c r="F61" i="46" s="1"/>
  <c r="F62" i="46" s="1"/>
  <c r="F63" i="46" s="1"/>
  <c r="F64" i="46" s="1"/>
  <c r="F65" i="46" s="1"/>
  <c r="F66" i="46" s="1"/>
  <c r="F67" i="46" s="1"/>
  <c r="F68" i="46" s="1"/>
  <c r="F69" i="46" s="1"/>
  <c r="F70" i="46" s="1"/>
  <c r="F71" i="46" s="1"/>
  <c r="F72" i="46" s="1"/>
  <c r="F73" i="46" s="1"/>
  <c r="F74" i="46" s="1"/>
  <c r="F75" i="46" s="1"/>
  <c r="F76" i="46" s="1"/>
  <c r="F77" i="46" s="1"/>
  <c r="F78" i="46" s="1"/>
  <c r="F79" i="46" s="1"/>
  <c r="F80" i="46" s="1"/>
  <c r="F81" i="46" s="1"/>
  <c r="F82" i="46" s="1"/>
  <c r="F83" i="46" s="1"/>
  <c r="F84" i="46" s="1"/>
  <c r="F85" i="46" s="1"/>
  <c r="F86" i="46" s="1"/>
  <c r="F87" i="46" s="1"/>
  <c r="F88" i="46" s="1"/>
  <c r="F89" i="46" s="1"/>
  <c r="F90" i="46" s="1"/>
  <c r="F91" i="46" s="1"/>
  <c r="F92" i="46" s="1"/>
  <c r="F93" i="46" s="1"/>
  <c r="F94" i="46" s="1"/>
  <c r="F95" i="46" s="1"/>
  <c r="F96" i="46" s="1"/>
  <c r="F97" i="46" s="1"/>
  <c r="F99" i="46" l="1"/>
  <c r="F98" i="46"/>
  <c r="E192" i="205" l="1"/>
  <c r="D192" i="205"/>
  <c r="F13" i="205"/>
  <c r="F14" i="205" s="1"/>
  <c r="F15" i="205" s="1"/>
  <c r="F16" i="205" s="1"/>
  <c r="F17" i="205" s="1"/>
  <c r="F18" i="205" s="1"/>
  <c r="F19" i="205" s="1"/>
  <c r="F20" i="205" s="1"/>
  <c r="F21" i="205" s="1"/>
  <c r="F22" i="205" s="1"/>
  <c r="F23" i="205" s="1"/>
  <c r="F24" i="205" s="1"/>
  <c r="F25" i="205" s="1"/>
  <c r="F26" i="205" s="1"/>
  <c r="F27" i="205" s="1"/>
  <c r="F28" i="205" s="1"/>
  <c r="F29" i="205" s="1"/>
  <c r="F30" i="205" s="1"/>
  <c r="F31" i="205" s="1"/>
  <c r="F32" i="205" s="1"/>
  <c r="F33" i="205" s="1"/>
  <c r="F34" i="205" s="1"/>
  <c r="F35" i="205" s="1"/>
  <c r="F36" i="205" s="1"/>
  <c r="F37" i="205" s="1"/>
  <c r="F38" i="205" s="1"/>
  <c r="F39" i="205" s="1"/>
  <c r="F40" i="205" s="1"/>
  <c r="F41" i="205" s="1"/>
  <c r="F42" i="205" s="1"/>
  <c r="F43" i="205" s="1"/>
  <c r="F44" i="205" s="1"/>
  <c r="F45" i="205" s="1"/>
  <c r="F46" i="205" s="1"/>
  <c r="F47" i="205" s="1"/>
  <c r="F48" i="205" s="1"/>
  <c r="F49" i="205" s="1"/>
  <c r="F50" i="205" s="1"/>
  <c r="F51" i="205" s="1"/>
  <c r="F52" i="205" s="1"/>
  <c r="F53" i="205" s="1"/>
  <c r="F54" i="205" s="1"/>
  <c r="F55" i="205" s="1"/>
  <c r="F56" i="205" s="1"/>
  <c r="F57" i="205" s="1"/>
  <c r="F58" i="205" s="1"/>
  <c r="F59" i="205" s="1"/>
  <c r="F60" i="205" s="1"/>
  <c r="F61" i="205" s="1"/>
  <c r="F62" i="205" s="1"/>
  <c r="F63" i="205" s="1"/>
  <c r="F64" i="205" s="1"/>
  <c r="F65" i="205" s="1"/>
  <c r="F66" i="205" s="1"/>
  <c r="F67" i="205" s="1"/>
  <c r="F68" i="205" s="1"/>
  <c r="F69" i="205" s="1"/>
  <c r="F70" i="205" s="1"/>
  <c r="F71" i="205" s="1"/>
  <c r="F72" i="205" s="1"/>
  <c r="F73" i="205" s="1"/>
  <c r="F74" i="205" s="1"/>
  <c r="F75" i="205" s="1"/>
  <c r="F76" i="205" s="1"/>
  <c r="F77" i="205" s="1"/>
  <c r="F78" i="205" s="1"/>
  <c r="F79" i="205" s="1"/>
  <c r="F80" i="205" s="1"/>
  <c r="F81" i="205" s="1"/>
  <c r="F82" i="205" s="1"/>
  <c r="F83" i="205" s="1"/>
  <c r="F84" i="205" s="1"/>
  <c r="F85" i="205" s="1"/>
  <c r="F86" i="205" s="1"/>
  <c r="F87" i="205" s="1"/>
  <c r="F88" i="205" s="1"/>
  <c r="F89" i="205" s="1"/>
  <c r="F90" i="205" s="1"/>
  <c r="F91" i="205" s="1"/>
  <c r="F92" i="205" s="1"/>
  <c r="F93" i="205" s="1"/>
  <c r="F94" i="205" s="1"/>
  <c r="F95" i="205" s="1"/>
  <c r="F96" i="205" s="1"/>
  <c r="F97" i="205" s="1"/>
  <c r="F98" i="205" s="1"/>
  <c r="F99" i="205" s="1"/>
  <c r="F100" i="205" s="1"/>
  <c r="F101" i="205" s="1"/>
  <c r="F102" i="205" s="1"/>
  <c r="F103" i="205" s="1"/>
  <c r="F104" i="205" s="1"/>
  <c r="F105" i="205" s="1"/>
  <c r="F106" i="205" s="1"/>
  <c r="F107" i="205" s="1"/>
  <c r="F108" i="205" s="1"/>
  <c r="F109" i="205" s="1"/>
  <c r="F110" i="205" s="1"/>
  <c r="F111" i="205" s="1"/>
  <c r="F112" i="205" s="1"/>
  <c r="F113" i="205" s="1"/>
  <c r="F114" i="205" s="1"/>
  <c r="F115" i="205" s="1"/>
  <c r="F116" i="205" s="1"/>
  <c r="F117" i="205" s="1"/>
  <c r="F118" i="205" s="1"/>
  <c r="F119" i="205" s="1"/>
  <c r="F120" i="205" s="1"/>
  <c r="F121" i="205" s="1"/>
  <c r="F122" i="205" s="1"/>
  <c r="F123" i="205" s="1"/>
  <c r="F124" i="205" s="1"/>
  <c r="F125" i="205" s="1"/>
  <c r="F126" i="205" s="1"/>
  <c r="F127" i="205" s="1"/>
  <c r="F128" i="205" s="1"/>
  <c r="F129" i="205" s="1"/>
  <c r="F130" i="205" s="1"/>
  <c r="F131" i="205" s="1"/>
  <c r="F132" i="205" s="1"/>
  <c r="F133" i="205" s="1"/>
  <c r="F134" i="205" s="1"/>
  <c r="F135" i="205" s="1"/>
  <c r="F136" i="205" s="1"/>
  <c r="F137" i="205" s="1"/>
  <c r="F138" i="205" s="1"/>
  <c r="F139" i="205" s="1"/>
  <c r="F140" i="205" s="1"/>
  <c r="F141" i="205" s="1"/>
  <c r="F142" i="205" s="1"/>
  <c r="F143" i="205" s="1"/>
  <c r="F144" i="205" s="1"/>
  <c r="F145" i="205" s="1"/>
  <c r="F146" i="205" s="1"/>
  <c r="F147" i="205" s="1"/>
  <c r="F148" i="205" s="1"/>
  <c r="F149" i="205" s="1"/>
  <c r="F150" i="205" s="1"/>
  <c r="F151" i="205" s="1"/>
  <c r="F152" i="205" s="1"/>
  <c r="F153" i="205" s="1"/>
  <c r="F154" i="205" s="1"/>
  <c r="F155" i="205" s="1"/>
  <c r="F156" i="205" s="1"/>
  <c r="F157" i="205" s="1"/>
  <c r="F158" i="205" s="1"/>
  <c r="F159" i="205" s="1"/>
  <c r="F160" i="205" s="1"/>
  <c r="F161" i="205" s="1"/>
  <c r="F162" i="205" s="1"/>
  <c r="F163" i="205" s="1"/>
  <c r="F164" i="205" s="1"/>
  <c r="F165" i="205" s="1"/>
  <c r="F166" i="205" s="1"/>
  <c r="F167" i="205" s="1"/>
  <c r="F168" i="205" s="1"/>
  <c r="F169" i="205" s="1"/>
  <c r="F170" i="205" s="1"/>
  <c r="F171" i="205" s="1"/>
  <c r="F172" i="205" s="1"/>
  <c r="F173" i="205" s="1"/>
  <c r="F174" i="205" s="1"/>
  <c r="F175" i="205" s="1"/>
  <c r="F176" i="205" s="1"/>
  <c r="F177" i="205" s="1"/>
  <c r="F178" i="205" s="1"/>
  <c r="F179" i="205" s="1"/>
  <c r="F180" i="205" s="1"/>
  <c r="F181" i="205" s="1"/>
  <c r="F182" i="205" s="1"/>
  <c r="F183" i="205" s="1"/>
  <c r="F184" i="205" s="1"/>
  <c r="F185" i="205" s="1"/>
  <c r="F186" i="205" s="1"/>
  <c r="F187" i="205" s="1"/>
  <c r="F188" i="205" s="1"/>
  <c r="F189" i="205" s="1"/>
  <c r="F190" i="205" s="1"/>
  <c r="F191" i="205" s="1"/>
  <c r="D98" i="238"/>
  <c r="C98" i="238"/>
  <c r="E86" i="270" l="1"/>
  <c r="D86" i="270"/>
  <c r="E18" i="262"/>
  <c r="F16" i="262"/>
  <c r="F17" i="262" s="1"/>
  <c r="E23" i="268" l="1"/>
  <c r="F23" i="268"/>
  <c r="E18" i="224" l="1"/>
  <c r="F18" i="224"/>
  <c r="E36" i="270" l="1"/>
  <c r="H49" i="270" l="1"/>
  <c r="H48" i="270"/>
  <c r="G124" i="270" l="1"/>
  <c r="E104" i="234" l="1"/>
  <c r="D27" i="260"/>
  <c r="G91" i="270"/>
  <c r="F91" i="270"/>
  <c r="D91" i="270"/>
  <c r="C91" i="270"/>
  <c r="E91" i="270"/>
  <c r="E77" i="270"/>
  <c r="C15" i="264" l="1"/>
  <c r="C19" i="264" s="1"/>
  <c r="E16" i="267"/>
  <c r="F16" i="267"/>
  <c r="H104" i="270" l="1"/>
  <c r="H70" i="270"/>
  <c r="H146" i="270" l="1"/>
  <c r="H145" i="270" s="1"/>
  <c r="E152" i="234"/>
  <c r="E90" i="234"/>
  <c r="E28" i="234"/>
  <c r="F23" i="270" l="1"/>
  <c r="F22" i="270"/>
  <c r="H22" i="270" s="1"/>
  <c r="F26" i="270"/>
  <c r="C137" i="270"/>
  <c r="H25" i="270" l="1"/>
  <c r="E24" i="270"/>
  <c r="E138" i="270" l="1"/>
  <c r="E31" i="270"/>
  <c r="H208" i="270" l="1"/>
  <c r="H207" i="270"/>
  <c r="H205" i="270"/>
  <c r="H204" i="270"/>
  <c r="H202" i="270"/>
  <c r="H201" i="270"/>
  <c r="H197" i="270"/>
  <c r="H196" i="270"/>
  <c r="H195" i="270"/>
  <c r="H193" i="270"/>
  <c r="H192" i="270"/>
  <c r="H191" i="270"/>
  <c r="H190" i="270"/>
  <c r="H189" i="270"/>
  <c r="H188" i="270"/>
  <c r="H187" i="270"/>
  <c r="F186" i="270"/>
  <c r="E186" i="270"/>
  <c r="D186" i="270"/>
  <c r="D185" i="270" s="1"/>
  <c r="C186" i="270"/>
  <c r="F185" i="270"/>
  <c r="E185" i="270"/>
  <c r="H184" i="270"/>
  <c r="H183" i="270"/>
  <c r="F182" i="270"/>
  <c r="E182" i="270"/>
  <c r="D182" i="270"/>
  <c r="C182" i="270"/>
  <c r="H181" i="270"/>
  <c r="H180" i="270"/>
  <c r="H179" i="270"/>
  <c r="H178" i="270"/>
  <c r="E177" i="270"/>
  <c r="H177" i="270" s="1"/>
  <c r="H176" i="270"/>
  <c r="E175" i="270"/>
  <c r="D175" i="270"/>
  <c r="C175" i="270"/>
  <c r="H174" i="270"/>
  <c r="H173" i="270"/>
  <c r="H172" i="270"/>
  <c r="H171" i="270"/>
  <c r="H170" i="270"/>
  <c r="H169" i="270"/>
  <c r="H168" i="270"/>
  <c r="F167" i="270"/>
  <c r="E167" i="270"/>
  <c r="C167" i="270"/>
  <c r="H166" i="270"/>
  <c r="H165" i="270"/>
  <c r="F164" i="270"/>
  <c r="F163" i="270" s="1"/>
  <c r="E164" i="270"/>
  <c r="D164" i="270"/>
  <c r="C164" i="270"/>
  <c r="E160" i="270"/>
  <c r="D160" i="270"/>
  <c r="C160" i="270"/>
  <c r="H159" i="270"/>
  <c r="H156" i="270"/>
  <c r="E155" i="270"/>
  <c r="D155" i="270"/>
  <c r="H152" i="270"/>
  <c r="H151" i="270"/>
  <c r="H150" i="270"/>
  <c r="E149" i="270"/>
  <c r="D149" i="270"/>
  <c r="C149" i="270"/>
  <c r="H147" i="270"/>
  <c r="H144" i="270"/>
  <c r="H143" i="270"/>
  <c r="H142" i="270"/>
  <c r="H141" i="270"/>
  <c r="H140" i="270"/>
  <c r="H139" i="270"/>
  <c r="D138" i="270"/>
  <c r="H138" i="270" s="1"/>
  <c r="G137" i="270"/>
  <c r="F137" i="270"/>
  <c r="E137" i="270"/>
  <c r="H136" i="270"/>
  <c r="E135" i="270"/>
  <c r="D135" i="270"/>
  <c r="C135" i="270"/>
  <c r="H134" i="270"/>
  <c r="H133" i="270"/>
  <c r="F132" i="270"/>
  <c r="E132" i="270"/>
  <c r="D132" i="270"/>
  <c r="C132" i="270"/>
  <c r="H131" i="270"/>
  <c r="H130" i="270"/>
  <c r="H129" i="270"/>
  <c r="H128" i="270"/>
  <c r="F127" i="270"/>
  <c r="E127" i="270"/>
  <c r="D127" i="270"/>
  <c r="C127" i="270"/>
  <c r="H126" i="270"/>
  <c r="F125" i="270"/>
  <c r="F124" i="270" s="1"/>
  <c r="D125" i="270"/>
  <c r="C125" i="270"/>
  <c r="F115" i="270"/>
  <c r="D115" i="270"/>
  <c r="C115" i="270"/>
  <c r="C113" i="270"/>
  <c r="F110" i="270"/>
  <c r="D110" i="270"/>
  <c r="C110" i="270"/>
  <c r="H107" i="270"/>
  <c r="H106" i="270"/>
  <c r="F105" i="270"/>
  <c r="D105" i="270"/>
  <c r="C105" i="270"/>
  <c r="H103" i="270"/>
  <c r="H102" i="270"/>
  <c r="H101" i="270"/>
  <c r="F100" i="270"/>
  <c r="E100" i="270"/>
  <c r="H98" i="270" s="1"/>
  <c r="D100" i="270"/>
  <c r="C100" i="270"/>
  <c r="H99" i="270"/>
  <c r="F97" i="270"/>
  <c r="D97" i="270"/>
  <c r="C97" i="270"/>
  <c r="H96" i="270"/>
  <c r="H95" i="270"/>
  <c r="H92" i="270"/>
  <c r="H90" i="270"/>
  <c r="H89" i="270"/>
  <c r="H88" i="270"/>
  <c r="H87" i="270"/>
  <c r="G86" i="270"/>
  <c r="F86" i="270"/>
  <c r="C86" i="270"/>
  <c r="C84" i="270" s="1"/>
  <c r="G85" i="270"/>
  <c r="G84" i="270" s="1"/>
  <c r="G83" i="270" s="1"/>
  <c r="H83" i="270" s="1"/>
  <c r="F81" i="270"/>
  <c r="G77" i="270"/>
  <c r="F77" i="270"/>
  <c r="D77" i="270"/>
  <c r="C77" i="270"/>
  <c r="H76" i="270"/>
  <c r="H75" i="270"/>
  <c r="H72" i="270"/>
  <c r="H71" i="270"/>
  <c r="H69" i="270"/>
  <c r="G68" i="270"/>
  <c r="H68" i="270" s="1"/>
  <c r="F68" i="270"/>
  <c r="D68" i="270"/>
  <c r="C68" i="270"/>
  <c r="F59" i="270"/>
  <c r="D59" i="270"/>
  <c r="C59" i="270"/>
  <c r="H56" i="270"/>
  <c r="H55" i="270"/>
  <c r="G54" i="270"/>
  <c r="D54" i="270"/>
  <c r="C54" i="270"/>
  <c r="H53" i="270"/>
  <c r="H52" i="270"/>
  <c r="H51" i="270"/>
  <c r="G50" i="270"/>
  <c r="F50" i="270"/>
  <c r="E50" i="270"/>
  <c r="D50" i="270"/>
  <c r="C50" i="270"/>
  <c r="F47" i="270"/>
  <c r="D47" i="270"/>
  <c r="C47" i="270"/>
  <c r="H46" i="270"/>
  <c r="G44" i="270"/>
  <c r="F44" i="270"/>
  <c r="D44" i="270"/>
  <c r="C44" i="270"/>
  <c r="H37" i="270"/>
  <c r="F36" i="270"/>
  <c r="D36" i="270"/>
  <c r="C36" i="270"/>
  <c r="H36" i="270" s="1"/>
  <c r="G31" i="270"/>
  <c r="G29" i="270" s="1"/>
  <c r="G27" i="270" s="1"/>
  <c r="F31" i="270"/>
  <c r="D31" i="270"/>
  <c r="C31" i="270"/>
  <c r="H30" i="270"/>
  <c r="F29" i="270"/>
  <c r="C29" i="270"/>
  <c r="G28" i="270"/>
  <c r="H28" i="270" s="1"/>
  <c r="D26" i="270"/>
  <c r="C26" i="270"/>
  <c r="G24" i="270"/>
  <c r="F24" i="270"/>
  <c r="D24" i="270"/>
  <c r="C24" i="270"/>
  <c r="G23" i="270"/>
  <c r="E17" i="270"/>
  <c r="E16" i="270" s="1"/>
  <c r="D17" i="270"/>
  <c r="C17" i="270"/>
  <c r="F35" i="270" l="1"/>
  <c r="G35" i="270"/>
  <c r="D124" i="270"/>
  <c r="C157" i="270"/>
  <c r="C155" i="270" s="1"/>
  <c r="H50" i="270"/>
  <c r="C124" i="270"/>
  <c r="H182" i="270" a="1"/>
  <c r="H182" i="270" s="1"/>
  <c r="C16" i="270"/>
  <c r="H21" i="270"/>
  <c r="H127" i="270"/>
  <c r="H132" i="270"/>
  <c r="H149" i="270"/>
  <c r="H29" i="270"/>
  <c r="E97" i="270"/>
  <c r="H94" i="270" s="1"/>
  <c r="E125" i="270"/>
  <c r="E124" i="270" s="1"/>
  <c r="H175" i="270"/>
  <c r="D35" i="270"/>
  <c r="H86" i="270"/>
  <c r="H100" i="270"/>
  <c r="H164" i="270"/>
  <c r="G17" i="270"/>
  <c r="H135" i="270"/>
  <c r="H186" i="270"/>
  <c r="H24" i="270"/>
  <c r="D80" i="270"/>
  <c r="F80" i="270"/>
  <c r="E148" i="270"/>
  <c r="H167" i="270"/>
  <c r="H84" i="270"/>
  <c r="C81" i="270"/>
  <c r="G82" i="270"/>
  <c r="H82" i="270" s="1"/>
  <c r="F162" i="270"/>
  <c r="H163" i="270"/>
  <c r="H27" i="270"/>
  <c r="D16" i="270"/>
  <c r="H23" i="270"/>
  <c r="C35" i="270"/>
  <c r="H85" i="270"/>
  <c r="D137" i="270"/>
  <c r="H137" i="270" s="1"/>
  <c r="C185" i="270"/>
  <c r="H185" i="270" s="1"/>
  <c r="H97" i="270" l="1"/>
  <c r="H26" i="270"/>
  <c r="G16" i="270"/>
  <c r="G15" i="270" s="1"/>
  <c r="H124" i="270"/>
  <c r="H125" i="270"/>
  <c r="H123" i="270"/>
  <c r="D15" i="270"/>
  <c r="H93" i="270"/>
  <c r="C148" i="270"/>
  <c r="D198" i="270"/>
  <c r="D209" i="270" s="1"/>
  <c r="F161" i="270"/>
  <c r="H162" i="270"/>
  <c r="G81" i="270"/>
  <c r="H81" i="270" s="1"/>
  <c r="C80" i="270"/>
  <c r="G198" i="270" l="1"/>
  <c r="G209" i="270" s="1"/>
  <c r="H122" i="270"/>
  <c r="H91" i="270"/>
  <c r="F158" i="270"/>
  <c r="H158" i="270" s="1"/>
  <c r="F160" i="270"/>
  <c r="H161" i="270"/>
  <c r="H20" i="270"/>
  <c r="C15" i="270"/>
  <c r="H148" i="270"/>
  <c r="C198" i="270"/>
  <c r="H121" i="270" l="1"/>
  <c r="F157" i="270"/>
  <c r="H160" i="270"/>
  <c r="C209" i="270"/>
  <c r="H19" i="270"/>
  <c r="H120" i="270" l="1"/>
  <c r="F155" i="270"/>
  <c r="F154" i="270"/>
  <c r="H154" i="270" s="1"/>
  <c r="H157" i="270"/>
  <c r="H18" i="270"/>
  <c r="H17" i="270" s="1"/>
  <c r="F16" i="270"/>
  <c r="H119" i="270" l="1"/>
  <c r="F198" i="270"/>
  <c r="F15" i="270"/>
  <c r="F153" i="270"/>
  <c r="H153" i="270" s="1"/>
  <c r="H155" i="270"/>
  <c r="H118" i="270" l="1"/>
  <c r="F209" i="270"/>
  <c r="H117" i="270" l="1"/>
  <c r="H116" i="270" l="1"/>
  <c r="E115" i="270"/>
  <c r="H115" i="270" l="1"/>
  <c r="H112" i="270" l="1"/>
  <c r="E110" i="270" l="1"/>
  <c r="H111" i="270"/>
  <c r="H110" i="270" l="1"/>
  <c r="H109" i="270" l="1"/>
  <c r="H108" i="270" l="1"/>
  <c r="E105" i="270"/>
  <c r="H105" i="270" l="1"/>
  <c r="E80" i="270"/>
  <c r="H80" i="270" l="1"/>
  <c r="H79" i="270" l="1"/>
  <c r="H78" i="270" l="1"/>
  <c r="H77" i="270" l="1"/>
  <c r="H74" i="270" l="1"/>
  <c r="H73" i="270" l="1"/>
  <c r="H65" i="270" l="1"/>
  <c r="H63" i="270" l="1"/>
  <c r="H62" i="270" l="1"/>
  <c r="H61" i="270" l="1"/>
  <c r="E59" i="270" l="1"/>
  <c r="H60" i="270"/>
  <c r="H59" i="270" s="1"/>
  <c r="H58" i="270" l="1"/>
  <c r="H57" i="270" l="1"/>
  <c r="E54" i="270"/>
  <c r="H54" i="270" l="1"/>
  <c r="E47" i="270" l="1"/>
  <c r="H47" i="270" l="1"/>
  <c r="E44" i="270"/>
  <c r="E35" i="270" s="1"/>
  <c r="E15" i="270" s="1"/>
  <c r="H45" i="270"/>
  <c r="H44" i="270" l="1"/>
  <c r="H43" i="270" l="1"/>
  <c r="E101" i="234"/>
  <c r="E137" i="234"/>
  <c r="H42" i="270" l="1"/>
  <c r="H41" i="270" l="1"/>
  <c r="H40" i="270" l="1"/>
  <c r="H39" i="270" l="1"/>
  <c r="H38" i="270" l="1"/>
  <c r="E198" i="270" l="1"/>
  <c r="H198" i="270" s="1"/>
  <c r="H35" i="270"/>
  <c r="C21" i="261"/>
  <c r="E16" i="234"/>
  <c r="B117" i="270"/>
  <c r="B116" i="270"/>
  <c r="H34" i="270" l="1"/>
  <c r="D18" i="260"/>
  <c r="H33" i="270" l="1"/>
  <c r="H32" i="270" l="1"/>
  <c r="E164" i="234"/>
  <c r="E190" i="234"/>
  <c r="H31" i="270" l="1"/>
  <c r="H16" i="270" s="1"/>
  <c r="H15" i="270" s="1"/>
  <c r="E21" i="234" l="1"/>
  <c r="E72" i="234"/>
  <c r="E63" i="234"/>
  <c r="E194" i="234"/>
  <c r="E193" i="234" s="1"/>
  <c r="E209" i="270" l="1"/>
  <c r="H209" i="270"/>
  <c r="E128" i="234" l="1"/>
  <c r="E127" i="234" s="1"/>
  <c r="E118" i="234" l="1"/>
  <c r="E109" i="234"/>
  <c r="E40" i="234" l="1"/>
  <c r="E85" i="234"/>
  <c r="E81" i="234"/>
  <c r="E95" i="234" l="1"/>
  <c r="E172" i="234"/>
  <c r="E168" i="234"/>
  <c r="E140" i="234"/>
  <c r="E138" i="234" s="1"/>
  <c r="E185" i="234" l="1"/>
  <c r="E175" i="234"/>
  <c r="E114" i="234"/>
  <c r="E84" i="234" s="1"/>
  <c r="E135" i="234" l="1"/>
  <c r="E51" i="234" l="1"/>
  <c r="E30" i="234" l="1"/>
  <c r="E48" i="234" l="1"/>
  <c r="E58" i="234" l="1"/>
  <c r="E54" i="234"/>
  <c r="E39" i="234" l="1"/>
  <c r="E35" i="234"/>
  <c r="E131" i="234"/>
  <c r="E188" i="234"/>
  <c r="E157" i="234" s="1"/>
  <c r="E20" i="234" l="1"/>
  <c r="E19" i="234"/>
  <c r="E212" i="234" l="1"/>
  <c r="E213" i="234" l="1"/>
  <c r="D25" i="25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<sst xmlns="http://schemas.openxmlformats.org/spreadsheetml/2006/main" count="2111" uniqueCount="1105">
  <si>
    <t>FECHA</t>
  </si>
  <si>
    <t>CHEQUE #</t>
  </si>
  <si>
    <t>BENEFICIARIO</t>
  </si>
  <si>
    <t>CONCEPTO</t>
  </si>
  <si>
    <t>OBJETAL</t>
  </si>
  <si>
    <t>VALOR CODF.</t>
  </si>
  <si>
    <t>DEBITO (TOTAL CHEQUE EMITIDO)</t>
  </si>
  <si>
    <t>PREPARADO POR:</t>
  </si>
  <si>
    <t>REVISADO POR:</t>
  </si>
  <si>
    <t>REPUBLICA DOMINICANA</t>
  </si>
  <si>
    <t>MINISTERIO DE AGRICULTURA</t>
  </si>
  <si>
    <t>DIRECCION GENERAL DE GANADERIA</t>
  </si>
  <si>
    <t>DEPARTAMENTO  FINANCIERO</t>
  </si>
  <si>
    <t>CUENTA  ERRADICACION DE LA FIEBRE PORCINA CLASICA "PPC"</t>
  </si>
  <si>
    <t>OBJ</t>
  </si>
  <si>
    <t>TOTAL</t>
  </si>
  <si>
    <t>VALORES EN RD$</t>
  </si>
  <si>
    <t>DETALLE</t>
  </si>
  <si>
    <t>EJECUCION PRESUP.</t>
  </si>
  <si>
    <t xml:space="preserve"> TOTAL</t>
  </si>
  <si>
    <t>Teléfono local</t>
  </si>
  <si>
    <t xml:space="preserve">Comisiones y gastos bancarios </t>
  </si>
  <si>
    <t>Combustibles y lubricantes</t>
  </si>
  <si>
    <t>CUENTA SANIDAD ANIMAL Y EXTENSION</t>
  </si>
  <si>
    <t>2.1.1.2</t>
  </si>
  <si>
    <t>Remuneraciones al personal con carácter transitorio</t>
  </si>
  <si>
    <t>2.2.1.3</t>
  </si>
  <si>
    <t>2.1.5.3</t>
  </si>
  <si>
    <t>Contribuciones al seguro de riesgo laboral</t>
  </si>
  <si>
    <t>2.1.1.3</t>
  </si>
  <si>
    <t>Sueldos al personal fijo en trámite de pensiones</t>
  </si>
  <si>
    <t>2.1.5.1</t>
  </si>
  <si>
    <t>Contribuciones al seguro de salud</t>
  </si>
  <si>
    <t>2.1.5.2</t>
  </si>
  <si>
    <t>Contribuciones al seguro de pensiones</t>
  </si>
  <si>
    <t>2.1.1.1</t>
  </si>
  <si>
    <t>Remuneraciones al personal fijo</t>
  </si>
  <si>
    <t>INGRESOS:</t>
  </si>
  <si>
    <t>TRANSF. DE LA TESORERIA</t>
  </si>
  <si>
    <t>INGRESOS CUENTA SANIDAD ANIMAL Y EXTENSION</t>
  </si>
  <si>
    <t>TOTAL INGRESOS</t>
  </si>
  <si>
    <t>2.3.2.4</t>
  </si>
  <si>
    <t>Calzados</t>
  </si>
  <si>
    <t xml:space="preserve"> </t>
  </si>
  <si>
    <t>CUENTA ERRADI. DE FIEBRE PORCINA CLASICA PPC</t>
  </si>
  <si>
    <t>No. Ck/Transf.</t>
  </si>
  <si>
    <t>Mantenimiento y reparación  de maquinarias y equipos</t>
  </si>
  <si>
    <t>2.2.1.5</t>
  </si>
  <si>
    <t>Servicio de internet y televisión por cable</t>
  </si>
  <si>
    <t>2.3.1.1</t>
  </si>
  <si>
    <t>Alimentos y bebidas para personas</t>
  </si>
  <si>
    <t>2.3.9.8</t>
  </si>
  <si>
    <t>Repuestos y accesorios menores</t>
  </si>
  <si>
    <t>2.3.7.1</t>
  </si>
  <si>
    <t>2.2.7.2</t>
  </si>
  <si>
    <t>2.3.3.2</t>
  </si>
  <si>
    <t>Productos de papel y cartón</t>
  </si>
  <si>
    <t>2.3.5.5</t>
  </si>
  <si>
    <t>Artículos de plástico</t>
  </si>
  <si>
    <t>2.3.9.1</t>
  </si>
  <si>
    <t>2.3.9.9</t>
  </si>
  <si>
    <t>Productos y útiles varios no identificados precedentemente (n.i.p.)</t>
  </si>
  <si>
    <t>2.1.2.2</t>
  </si>
  <si>
    <t>Compensación</t>
  </si>
  <si>
    <t>2.2.8.2</t>
  </si>
  <si>
    <t>2.2.8.8</t>
  </si>
  <si>
    <t xml:space="preserve">Impuestos, derechos y tasas  </t>
  </si>
  <si>
    <t>Electricidad</t>
  </si>
  <si>
    <t>2.2.1.6</t>
  </si>
  <si>
    <t>2.3.6.3</t>
  </si>
  <si>
    <t>2.3.9.6</t>
  </si>
  <si>
    <t>2.3.1.2</t>
  </si>
  <si>
    <t>2.2.8.7</t>
  </si>
  <si>
    <t>Servicios Técnicos y Profesionales</t>
  </si>
  <si>
    <t>2.3.4.2</t>
  </si>
  <si>
    <t>2.2.4.4</t>
  </si>
  <si>
    <t>2.3.7.2</t>
  </si>
  <si>
    <t>Peaje</t>
  </si>
  <si>
    <t>2.2.2.1</t>
  </si>
  <si>
    <t>2.2.4.1</t>
  </si>
  <si>
    <t>2.3.1.3</t>
  </si>
  <si>
    <t>2.3.2.2</t>
  </si>
  <si>
    <t>2.3.5.4</t>
  </si>
  <si>
    <t>2.3.9.2</t>
  </si>
  <si>
    <t>2.3.2.3</t>
  </si>
  <si>
    <t>2.2.3.1</t>
  </si>
  <si>
    <t>2.3.4.1</t>
  </si>
  <si>
    <t>Productos metálicos y sus derivados</t>
  </si>
  <si>
    <t>Productos eléctricos y afines</t>
  </si>
  <si>
    <t>2.6.5.2</t>
  </si>
  <si>
    <t>Maquinaria y equipo industrial</t>
  </si>
  <si>
    <t xml:space="preserve">Prendas de vestir </t>
  </si>
  <si>
    <t xml:space="preserve">Artículos de caucho </t>
  </si>
  <si>
    <t xml:space="preserve">Pasajes </t>
  </si>
  <si>
    <t xml:space="preserve">CONTRATACION DE  SERVICIOS  </t>
  </si>
  <si>
    <t xml:space="preserve">Publicidad y propaganda  </t>
  </si>
  <si>
    <t xml:space="preserve">BIENES MUEBLES, INMUEBLES E INTANGIBLES </t>
  </si>
  <si>
    <t>2.2.1.8</t>
  </si>
  <si>
    <t>2.3.3.3</t>
  </si>
  <si>
    <t>2.2.9.2</t>
  </si>
  <si>
    <t>2.3.6.1</t>
  </si>
  <si>
    <t>2.2.2.2</t>
  </si>
  <si>
    <t>2.3.5.3</t>
  </si>
  <si>
    <t>2.3.1.4</t>
  </si>
  <si>
    <t>2.6.1.1</t>
  </si>
  <si>
    <t>2.2.6.1</t>
  </si>
  <si>
    <t>Seguro de bienes inmuebles</t>
  </si>
  <si>
    <t>2.2.6.2</t>
  </si>
  <si>
    <t>Seguro de bienes muebles</t>
  </si>
  <si>
    <t>2.2.7.1</t>
  </si>
  <si>
    <t>Productos de artes gráficas</t>
  </si>
  <si>
    <t>Productos químicos y conexos</t>
  </si>
  <si>
    <t>Muebles, equipos de oficina y estantería</t>
  </si>
  <si>
    <t>2.6.1.3</t>
  </si>
  <si>
    <t>2.6.3.1</t>
  </si>
  <si>
    <t>Equipo médico y de laboratorio</t>
  </si>
  <si>
    <t>2.6.4.8</t>
  </si>
  <si>
    <t>Otros equipos de transporte</t>
  </si>
  <si>
    <t>2.6.5.1</t>
  </si>
  <si>
    <t>Maquinaria y equipo agropecuario</t>
  </si>
  <si>
    <t>2.6.5.6</t>
  </si>
  <si>
    <t>Equipo de generación eléctrica</t>
  </si>
  <si>
    <t>2.6.5.8</t>
  </si>
  <si>
    <t>Otros equipos</t>
  </si>
  <si>
    <t xml:space="preserve">Impresión y encuadernación </t>
  </si>
  <si>
    <t xml:space="preserve">Recolección de residuos sólidos </t>
  </si>
  <si>
    <t xml:space="preserve">Productos de cemento, cal asbesto, yeso y arcilla  </t>
  </si>
  <si>
    <t>2 -</t>
  </si>
  <si>
    <t xml:space="preserve"> GASTOS</t>
  </si>
  <si>
    <t xml:space="preserve">2.1 - </t>
  </si>
  <si>
    <t>REMUNERACIONES Y CONTRIBUCIONES</t>
  </si>
  <si>
    <t xml:space="preserve"> GRATIFICACIONES Y BONIFICACIONES </t>
  </si>
  <si>
    <t>2.1.4</t>
  </si>
  <si>
    <t xml:space="preserve">2.1.5 </t>
  </si>
  <si>
    <t xml:space="preserve">CONTRIBUCIONES A LA SEGURIDAD SOCIAL </t>
  </si>
  <si>
    <t>2.2.1</t>
  </si>
  <si>
    <t xml:space="preserve">SERVICIOS BÁSICOS </t>
  </si>
  <si>
    <t>2.2.2</t>
  </si>
  <si>
    <t xml:space="preserve">PUBLICIDAD, IMPRESIÓN Y ENCUADERNACIÓN </t>
  </si>
  <si>
    <t xml:space="preserve">VIÁTICOS </t>
  </si>
  <si>
    <t>2.2.3</t>
  </si>
  <si>
    <t>2.2.4</t>
  </si>
  <si>
    <t xml:space="preserve">TRANSPORTE Y ALMACENAJE </t>
  </si>
  <si>
    <t xml:space="preserve"> ALQUILERES Y RENTAS  </t>
  </si>
  <si>
    <t>2.2.5</t>
  </si>
  <si>
    <t>2.2.6</t>
  </si>
  <si>
    <t xml:space="preserve">SEGUROS </t>
  </si>
  <si>
    <t xml:space="preserve">2.2.7 </t>
  </si>
  <si>
    <t>SERVICIOS DE CONSERVACIÓN, REPARACIONES MENORES E INSTALACIONES TEMPORALES</t>
  </si>
  <si>
    <t>OTROS SERVICIOS NO INCLUIDOS EN CONCEPTOS ANTERIORES</t>
  </si>
  <si>
    <t>2.2.8</t>
  </si>
  <si>
    <t>2.2.9</t>
  </si>
  <si>
    <t>OTRAS CONTRATACIONES DE SERVICIOS</t>
  </si>
  <si>
    <t xml:space="preserve"> MATERIALES Y SUMINISTROS  </t>
  </si>
  <si>
    <t>2.3.1</t>
  </si>
  <si>
    <t xml:space="preserve">ALIMENTOS Y PRODUCTOS AGROFORESTALES </t>
  </si>
  <si>
    <t>2.3.2</t>
  </si>
  <si>
    <t xml:space="preserve">TEXTILES Y VESTUARIOS </t>
  </si>
  <si>
    <t>2.3.3</t>
  </si>
  <si>
    <t xml:space="preserve">PRODUCTOS DE PAPEL, CARTÓN E IMPRESOS </t>
  </si>
  <si>
    <t>2.3.4</t>
  </si>
  <si>
    <t xml:space="preserve">PRODUCTOS FARMACÉUTICOS  </t>
  </si>
  <si>
    <t>2.3.5</t>
  </si>
  <si>
    <t xml:space="preserve">PRODUCTOS DE CUERO, CAUCHO Y PLÁSTICO </t>
  </si>
  <si>
    <t xml:space="preserve">PRODUCTOS DE MINERALES, METÁLICOS Y NO METÁLICOS  </t>
  </si>
  <si>
    <t xml:space="preserve">2.3.6 </t>
  </si>
  <si>
    <t>2.3.7</t>
  </si>
  <si>
    <t xml:space="preserve">COMBUSTIBLES, LUBRICANTES, PRODUCTOS QUÍMICOS Y CONEXOS </t>
  </si>
  <si>
    <t>2.3.8</t>
  </si>
  <si>
    <t xml:space="preserve">GASTOS A SER ASIGNADOS DURANTE EL EJERCICIO (ART. 32 Y 33, LEY 423-06) </t>
  </si>
  <si>
    <t>2.3.9</t>
  </si>
  <si>
    <t xml:space="preserve">PRODUCTOS Y ÚTILES VARIOS  </t>
  </si>
  <si>
    <t>2.4</t>
  </si>
  <si>
    <t>TRANSFERENCIAS CORRIENTES</t>
  </si>
  <si>
    <t>2.4.1</t>
  </si>
  <si>
    <t>2.4.2</t>
  </si>
  <si>
    <t>2.4.3</t>
  </si>
  <si>
    <t>2.4.4</t>
  </si>
  <si>
    <t>2.4.5</t>
  </si>
  <si>
    <t>2.4.7</t>
  </si>
  <si>
    <t>2.5</t>
  </si>
  <si>
    <t>2.5.1</t>
  </si>
  <si>
    <t>2.5.2</t>
  </si>
  <si>
    <t>2.5.3</t>
  </si>
  <si>
    <t>2.5.4</t>
  </si>
  <si>
    <t>2.5.5</t>
  </si>
  <si>
    <t>2.5.6</t>
  </si>
  <si>
    <t>2.5.9</t>
  </si>
  <si>
    <t>TRANSFERENCIAS DE CAPITAL</t>
  </si>
  <si>
    <t>2.6</t>
  </si>
  <si>
    <t xml:space="preserve">2.6.1 MOBILIARIO Y EQUIPO  </t>
  </si>
  <si>
    <t>2.6.1</t>
  </si>
  <si>
    <t>2.6.2</t>
  </si>
  <si>
    <t xml:space="preserve">MOBILIARIO Y EQUIPO EDUCACIONAL Y RECREATIVO </t>
  </si>
  <si>
    <t>2.6.3</t>
  </si>
  <si>
    <t xml:space="preserve">EQUIPO E INSTRUMENTAL CIENTIFICO  Y LABORATORIO </t>
  </si>
  <si>
    <t>2.6.4</t>
  </si>
  <si>
    <t xml:space="preserve">VEHÍCULOS Y EQUIPOS DE TRANSPORTE, TRACCIÓN Y ELEVACIÓN  </t>
  </si>
  <si>
    <t>2.6.5</t>
  </si>
  <si>
    <t xml:space="preserve">MAQUINARIA, OTROS EQUIPOS Y HERRAMIENTAS  </t>
  </si>
  <si>
    <t>2.6.6</t>
  </si>
  <si>
    <t>EQUIPOS DE DEFENSA Y SEGURIDAD</t>
  </si>
  <si>
    <t>2.6.7</t>
  </si>
  <si>
    <t>2.6.8</t>
  </si>
  <si>
    <t>2.6.9</t>
  </si>
  <si>
    <t>BIENES INTANGIBLES</t>
  </si>
  <si>
    <t>ACTIVOS BIÓLOGICOS CULTIVABLES</t>
  </si>
  <si>
    <t>EDIFICIOS, ESTRUCTURAS, TIERRAS, TERRENOS Y OBJETOS DE VALOR</t>
  </si>
  <si>
    <t>2.7</t>
  </si>
  <si>
    <t>2.7.1</t>
  </si>
  <si>
    <t>2.7.2</t>
  </si>
  <si>
    <t>2.7.3</t>
  </si>
  <si>
    <t>2.7.4</t>
  </si>
  <si>
    <t>2.8</t>
  </si>
  <si>
    <t>2.8.1</t>
  </si>
  <si>
    <t>OBRAS</t>
  </si>
  <si>
    <t>OBRAS EN EDIFICACIONES</t>
  </si>
  <si>
    <t>INFRAESTRUCTURA</t>
  </si>
  <si>
    <t>CONSTRUCCIONES EN BIENES
CONCESIONADOS</t>
  </si>
  <si>
    <t>GASTOS QUE SE ASIGNARÁN DURANTE EL EJERCICIO PARA INVERSIÓN
(ART. 32 Y 33 LEY 423-06)</t>
  </si>
  <si>
    <t>2.8.2</t>
  </si>
  <si>
    <t>2.9</t>
  </si>
  <si>
    <t>2.9.1</t>
  </si>
  <si>
    <t>2.9.2</t>
  </si>
  <si>
    <t>2.9.4</t>
  </si>
  <si>
    <t>4</t>
  </si>
  <si>
    <t>4.1</t>
  </si>
  <si>
    <t>4.1.1</t>
  </si>
  <si>
    <t>4.1.2</t>
  </si>
  <si>
    <t>CONCESIÓN DE PRESTAMOS</t>
  </si>
  <si>
    <t>4.2.1</t>
  </si>
  <si>
    <t>4.2.2</t>
  </si>
  <si>
    <t>4.3</t>
  </si>
  <si>
    <t>4.3.5</t>
  </si>
  <si>
    <t>GASTOS FINANCIEROS</t>
  </si>
  <si>
    <t>APLICACIONES FINANCIERAS</t>
  </si>
  <si>
    <t>INCREMENTO DE ACTIVOS FINANCIEROS</t>
  </si>
  <si>
    <t>INCREMENTO DE ACTIVOS FINANCIEROS CORRIENTES</t>
  </si>
  <si>
    <t>INCREMENTO DE ACTIVOS FINANCIEROS NO CORRIENTES</t>
  </si>
  <si>
    <t>DISMINUCIÓN DE PASIVOS</t>
  </si>
  <si>
    <t>DISMINUCIÓN DE PASIVOS CORRIENTES</t>
  </si>
  <si>
    <t>DISMINUCIÓN DE PASIVOS NO CORRIENTES</t>
  </si>
  <si>
    <t>DISMINUCIÓN DE FONDOS DE TERCEROS</t>
  </si>
  <si>
    <t>DISMINUCIÓN DEPÓSITOS FONDOS DE TERCEROS</t>
  </si>
  <si>
    <t>TRANSFERENCIAS CORRIENTES A
OTRAS INSTITUCIONES PÚBLICAS</t>
  </si>
  <si>
    <t>ADQUISICION DE ACTIVOS FINANCIEROS
CON FINES DE POLÍTICA</t>
  </si>
  <si>
    <t>ADQUISICIÓN DE TÍTULOS VALORES
REPRESENTATIVOS DE DEUDA</t>
  </si>
  <si>
    <t>TOTAL APLICACIONES FINANCIERAS</t>
  </si>
  <si>
    <t>2.1.1</t>
  </si>
  <si>
    <t>REMUNERACIONES</t>
  </si>
  <si>
    <t>EJECUCION GASTOS  Y APLICACIONES FINANCIERAS</t>
  </si>
  <si>
    <t>2.3.3.5</t>
  </si>
  <si>
    <t>Textos de enseñanza</t>
  </si>
  <si>
    <t>2.4.9.1</t>
  </si>
  <si>
    <t>Transferencias corrientes destinadas a otras Instituciones Públicas</t>
  </si>
  <si>
    <t>2.4.9</t>
  </si>
  <si>
    <t>OTRAS INSTITUCIONES PÚBLICAS</t>
  </si>
  <si>
    <t>2.2.5.8</t>
  </si>
  <si>
    <t>2.2.8.3</t>
  </si>
  <si>
    <t>2.3.6.2</t>
  </si>
  <si>
    <t>2.3.9.3</t>
  </si>
  <si>
    <t>2.3.9.5</t>
  </si>
  <si>
    <t>2.6.1.4</t>
  </si>
  <si>
    <t xml:space="preserve">Llantas y neumáticos </t>
  </si>
  <si>
    <t xml:space="preserve">Útiles de cocina y comedor </t>
  </si>
  <si>
    <t>Electrodomésticos</t>
  </si>
  <si>
    <t xml:space="preserve">Viáticos dentro del país </t>
  </si>
  <si>
    <t>Servicios de Alimentacion</t>
  </si>
  <si>
    <t xml:space="preserve">Útiles menores médico-quirúrgicos  </t>
  </si>
  <si>
    <t>Productos agroforestales y pecuarios</t>
  </si>
  <si>
    <t>2.1.4.2</t>
  </si>
  <si>
    <t>Otras gratificaciones y bonificaciones</t>
  </si>
  <si>
    <t xml:space="preserve">Productos médicos para uso veterinario  </t>
  </si>
  <si>
    <t>Productos de vidrio, loza y porcelana</t>
  </si>
  <si>
    <t>2.1.1.5</t>
  </si>
  <si>
    <t>Prestaciones económicas</t>
  </si>
  <si>
    <t>2.1.1.6</t>
  </si>
  <si>
    <t>Vacaciones</t>
  </si>
  <si>
    <t>Servicios sanitarios médicos y veterinarios</t>
  </si>
  <si>
    <t>Alimentos para animales</t>
  </si>
  <si>
    <t>2.3.3.1</t>
  </si>
  <si>
    <t>2.6.4.1</t>
  </si>
  <si>
    <t>Automóviles y camiones</t>
  </si>
  <si>
    <t>2.6.7.4</t>
  </si>
  <si>
    <t>Ovinos y caprinos</t>
  </si>
  <si>
    <t>2.6.8.8</t>
  </si>
  <si>
    <t>Licencias informáticas e intelectuales, industriales y comerciales</t>
  </si>
  <si>
    <t xml:space="preserve">Transferencias de capital a Asociaciones Privadas sin Fines de Lucro </t>
  </si>
  <si>
    <t xml:space="preserve">Acabados textiles </t>
  </si>
  <si>
    <t>ADQUISICIÓN DE TÍTULOS VALORES</t>
  </si>
  <si>
    <t>REPRESENTATIVOS DE DEUDA</t>
  </si>
  <si>
    <t>TOTAL EGRESOS CONSOLIDADOS</t>
  </si>
  <si>
    <t>2.4.1.6</t>
  </si>
  <si>
    <t>2.6.1.2</t>
  </si>
  <si>
    <t>Muebles de alojamiento</t>
  </si>
  <si>
    <t>TRANSFERENCIAS CORRIENTES AL GOBIERNO GENERAL NACIONAL</t>
  </si>
  <si>
    <t>TRANSFERENCIAS CORRIENTES AGOBIERNOS GENERALES LOCALES</t>
  </si>
  <si>
    <t>TRANSFERENCIAS CORRIENTES A EMPRESAS PÚBLICAS NO FINANCIERAS</t>
  </si>
  <si>
    <t>TRANSFERENCIAS CORRIENTES A INSTITUCIONES PÚBLICAS FINANCIERAS</t>
  </si>
  <si>
    <t>TRANSFERENCIAS CORRIENTES AL SECTOR EXTERNO</t>
  </si>
  <si>
    <t xml:space="preserve">Transferencias corrientes a Asociaciones sin fines de lucro </t>
  </si>
  <si>
    <t>2.3.3.4</t>
  </si>
  <si>
    <t xml:space="preserve">Libros, revistas y periódicos </t>
  </si>
  <si>
    <t xml:space="preserve">Papel de escritorio </t>
  </si>
  <si>
    <t>Contratación de mantenimiento y reparaciones menores</t>
  </si>
  <si>
    <t>2.2.1.7</t>
  </si>
  <si>
    <t>Agua</t>
  </si>
  <si>
    <t xml:space="preserve">Madera, corcho y sus manufacturas  </t>
  </si>
  <si>
    <t>2.2.4.2</t>
  </si>
  <si>
    <t xml:space="preserve">Fletes </t>
  </si>
  <si>
    <t>Productos médicos  para uso humano</t>
  </si>
  <si>
    <t>2.1.3.2</t>
  </si>
  <si>
    <t>Otros alquileres</t>
  </si>
  <si>
    <t>Equipos de tecnología de la información y comunicación</t>
  </si>
  <si>
    <t>2.6.5.4</t>
  </si>
  <si>
    <t>Sistemas y equipos de climatización</t>
  </si>
  <si>
    <t>2.1.2</t>
  </si>
  <si>
    <t xml:space="preserve">DIETAS Y GASTOS DE REPRESENTACIÓN </t>
  </si>
  <si>
    <t>2.3.9.7</t>
  </si>
  <si>
    <t>Productos y útiles veterinarios</t>
  </si>
  <si>
    <t>CONSTRUCCIONES EN BIENES</t>
  </si>
  <si>
    <t>CONCESIONADOS</t>
  </si>
  <si>
    <t>2.9.1 - INTERESES DE LA DEUDA PÚBLICA</t>
  </si>
  <si>
    <t>INTERNA</t>
  </si>
  <si>
    <t>2.9.2 - INTERESES DE LA DEUDA PUBLICA</t>
  </si>
  <si>
    <t>EXTERNA</t>
  </si>
  <si>
    <t>2.9.4 - COMISIONES Y OTROS GASTOS</t>
  </si>
  <si>
    <t>BANCARIOS DE LA DEUDA PÚBLICA</t>
  </si>
  <si>
    <t xml:space="preserve"> Compensación  </t>
  </si>
  <si>
    <t xml:space="preserve"> LICDA. KELVIA REYES</t>
  </si>
  <si>
    <t>Enc. Division de Contabilidad</t>
  </si>
  <si>
    <t>INTERESES DE LA DEUDA PÚBLICA
INTERNA</t>
  </si>
  <si>
    <t xml:space="preserve"> INTERESES DE LA DEUDA PUBLICA
EXTERNA</t>
  </si>
  <si>
    <t xml:space="preserve"> COMISIONES Y OTROS GASTOS
BANCARIOS DE LA DEUDA PÚBLICA</t>
  </si>
  <si>
    <t>Cta.No. 010-242424-1</t>
  </si>
  <si>
    <t>2.2.8.6</t>
  </si>
  <si>
    <t xml:space="preserve"> Organización de eventos y festividades  </t>
  </si>
  <si>
    <t>2.3.8.1</t>
  </si>
  <si>
    <t xml:space="preserve">  5% a ser asignado durante el ejercicio para gastos corrientes </t>
  </si>
  <si>
    <t>2.2.5.1</t>
  </si>
  <si>
    <t>2.3.5.2</t>
  </si>
  <si>
    <t xml:space="preserve"> Alquileres y rentas de edificios y locales </t>
  </si>
  <si>
    <t xml:space="preserve"> Artículos de cuero </t>
  </si>
  <si>
    <t>2.4.6</t>
  </si>
  <si>
    <t xml:space="preserve"> SUBVENCIONES  </t>
  </si>
  <si>
    <t>2.4.6.1</t>
  </si>
  <si>
    <t xml:space="preserve"> Subvenciones a empresas del Sector Privado  </t>
  </si>
  <si>
    <t>2.6.3.2</t>
  </si>
  <si>
    <t>Instrumental  médico y de laboratorio</t>
  </si>
  <si>
    <t>2.6.5.7</t>
  </si>
  <si>
    <t>Maquinarias -Herramientas</t>
  </si>
  <si>
    <t xml:space="preserve"> Aparatos deportivos  </t>
  </si>
  <si>
    <t>2.2.8.1</t>
  </si>
  <si>
    <t>2.1.3</t>
  </si>
  <si>
    <t>Gastos Juidiciales</t>
  </si>
  <si>
    <t>2.3.2.1</t>
  </si>
  <si>
    <t>2.6.9.9</t>
  </si>
  <si>
    <t xml:space="preserve">Otras estructuras y objetos de valor </t>
  </si>
  <si>
    <t>Hilados, fibras. Telas y utiles de costura</t>
  </si>
  <si>
    <t>2.2.1.4</t>
  </si>
  <si>
    <t>2.2.9.1</t>
  </si>
  <si>
    <t>Telefax y correos</t>
  </si>
  <si>
    <t>Otras contrataciones de servicios</t>
  </si>
  <si>
    <t>2.6.3.4</t>
  </si>
  <si>
    <t>Equipos e instrumentos de medición científica</t>
  </si>
  <si>
    <t>Gastos de representación en el pais</t>
  </si>
  <si>
    <t>2.2.8.5</t>
  </si>
  <si>
    <t>2.2.5.9</t>
  </si>
  <si>
    <t>Derecho de uso</t>
  </si>
  <si>
    <t>Fumigación, lavandería, limpieza e higiene</t>
  </si>
  <si>
    <t>2.1.1.4</t>
  </si>
  <si>
    <t xml:space="preserve"> Sueldo anual No.13</t>
  </si>
  <si>
    <t>2.2.1.2</t>
  </si>
  <si>
    <t>Servicios Telefónico larga distancia</t>
  </si>
  <si>
    <t>Equipos y aparatos Audiovisuales</t>
  </si>
  <si>
    <t>sueldo anual No.13</t>
  </si>
  <si>
    <t>2.2.8.9</t>
  </si>
  <si>
    <t>Otros gastos operativos</t>
  </si>
  <si>
    <t>Materiales de Limpieza</t>
  </si>
  <si>
    <t>Utiles de escritorio, oficina, informatica y de enseñanzas</t>
  </si>
  <si>
    <t>2.6.1.9</t>
  </si>
  <si>
    <t>Otros mobiliarios y equipos no identificados precedentemente</t>
  </si>
  <si>
    <t>2.6.2.3</t>
  </si>
  <si>
    <t>Camara fotograficas y videos</t>
  </si>
  <si>
    <t>ADQUISICION DE ACTIVOS FINANCIEROS CON FINES DE POLITICAS</t>
  </si>
  <si>
    <t>GASTOS QUE SE ASIGNARÁN DURANTE EL EJERCICIO PARA INVERSIÓN (ART.32 Y 33, LEY 423-06)</t>
  </si>
  <si>
    <t>CREDITO</t>
  </si>
  <si>
    <t xml:space="preserve">FECHA </t>
  </si>
  <si>
    <t>2.1.3.1</t>
  </si>
  <si>
    <t xml:space="preserve">Gastos de representación en el exterior. </t>
  </si>
  <si>
    <t>2.2.6.3</t>
  </si>
  <si>
    <t>2.2.6.9</t>
  </si>
  <si>
    <t xml:space="preserve">Otros seguros </t>
  </si>
  <si>
    <t>Seguro de Personas</t>
  </si>
  <si>
    <t>Gastos de representación en el Pais</t>
  </si>
  <si>
    <t>DEBITO</t>
  </si>
  <si>
    <t>BALANCE</t>
  </si>
  <si>
    <t>2.6.5.5</t>
  </si>
  <si>
    <t>Equipo de comunicación, telecomunicaciones y señalamiento</t>
  </si>
  <si>
    <t>2.6.2.1</t>
  </si>
  <si>
    <t>2.6.2.2</t>
  </si>
  <si>
    <t>LIBRO BANCO DE RESERVAS</t>
  </si>
  <si>
    <t>2.3.6.4</t>
  </si>
  <si>
    <t>2.6.7.8</t>
  </si>
  <si>
    <t xml:space="preserve">Cámara fotográfica y de video </t>
  </si>
  <si>
    <t>Otros activos biológicos que generan produccion  recurrente</t>
  </si>
  <si>
    <t>Productos Minerales</t>
  </si>
  <si>
    <t>CUENTA  No. 010-249112-7</t>
  </si>
  <si>
    <t xml:space="preserve">                                 -   </t>
  </si>
  <si>
    <t>Organización de Eventos y festividades</t>
  </si>
  <si>
    <t>SECTOR PRIVADO</t>
  </si>
  <si>
    <t>TRANSFERENCIAS DE CAPITAL AL</t>
  </si>
  <si>
    <t>GOBIERNO GENERAL  NACIONAL</t>
  </si>
  <si>
    <t>TRANSFERENCIAS DE CAPITAL A</t>
  </si>
  <si>
    <t>GOBIERNOS GENERALES LOCALES</t>
  </si>
  <si>
    <t>TRANSFERENCIAS DE CAPITAL  A</t>
  </si>
  <si>
    <t>EMPRESAS PÚBLICAS NO FINANCIERAS</t>
  </si>
  <si>
    <t>INSTITUCIONES PÚBLICAS FINANCIERAS</t>
  </si>
  <si>
    <t xml:space="preserve">RESULTADO NETO DEL EJERCICIO </t>
  </si>
  <si>
    <t>Alquiler y rentas de edificios y locales</t>
  </si>
  <si>
    <t>Fumigacion, Lavanderia, Limpieza e Higiene</t>
  </si>
  <si>
    <t>Maquinas-herramientas</t>
  </si>
  <si>
    <t>Otros seguros</t>
  </si>
  <si>
    <t>Encargado Depto. Financiero</t>
  </si>
  <si>
    <t>Encargado -Depto. Financiero</t>
  </si>
  <si>
    <t>ServicioTeléfonico larga distancia</t>
  </si>
  <si>
    <t>Seguro de personas</t>
  </si>
  <si>
    <t>LICDA. KELVIA REYES</t>
  </si>
  <si>
    <t>Division de Contabilidad</t>
  </si>
  <si>
    <t>4.2</t>
  </si>
  <si>
    <t xml:space="preserve">TOTAL GASTOS  </t>
  </si>
  <si>
    <t xml:space="preserve">                PREPARADO POR:</t>
  </si>
  <si>
    <t xml:space="preserve">LCDO. JOSE ALFREDO CASTRO </t>
  </si>
  <si>
    <t>2.4.2.1</t>
  </si>
  <si>
    <t xml:space="preserve">Equipos de Seguridad </t>
  </si>
  <si>
    <t>2.6.6.1</t>
  </si>
  <si>
    <t>DIETAS Y GASTOS DE REPRESENTACION</t>
  </si>
  <si>
    <t>LICDO. JOSE ALFREDO CASTRO</t>
  </si>
  <si>
    <t>2.2.3.2</t>
  </si>
  <si>
    <t xml:space="preserve">Viáticos FUERA del país </t>
  </si>
  <si>
    <t xml:space="preserve">Viáticos fuera del país </t>
  </si>
  <si>
    <t xml:space="preserve">     LCDO. JOSE ALFREDO CASTRO </t>
  </si>
  <si>
    <t>TRANSFERENCIAS CORRIENTES A OTRAS INSTITUCIONES PUBLICAS</t>
  </si>
  <si>
    <t xml:space="preserve"> TRANSFERENCIAS CORRIENTES AL SECTOR PRIVADO</t>
  </si>
  <si>
    <t>2.6.2.4</t>
  </si>
  <si>
    <t>Mobiliario y equipo educacional y recreativo</t>
  </si>
  <si>
    <t>DESCRIPCION</t>
  </si>
  <si>
    <t>2.2.5.4</t>
  </si>
  <si>
    <t xml:space="preserve">TOTAL GENERAL </t>
  </si>
  <si>
    <t>Alquileres de equipos de transporte, tracción y elevación</t>
  </si>
  <si>
    <t>LCDO. JOSE ALFREDO CASTRO</t>
  </si>
  <si>
    <t xml:space="preserve"> Encargado Depto. Financiero</t>
  </si>
  <si>
    <t>2.5.1.1</t>
  </si>
  <si>
    <t>CB</t>
  </si>
  <si>
    <t>ESTADO DE INGRESOS Y  EGRESOS</t>
  </si>
  <si>
    <t xml:space="preserve"> INGRESOS Y DISPONIBILIDADES BANCARIAS</t>
  </si>
  <si>
    <t>LICDA. KELVIA A. REYES</t>
  </si>
  <si>
    <t>DISPONIBILIDAD EN CAJA Y BANCO (BCES. CONCILIADOS )</t>
  </si>
  <si>
    <t xml:space="preserve">CUENTA  SANIDAD ANIMAL Y EXTENSION </t>
  </si>
  <si>
    <t>2.7.1.2</t>
  </si>
  <si>
    <t xml:space="preserve">Otros gastos Operativos </t>
  </si>
  <si>
    <t xml:space="preserve">OBRAS EN EDIFICACIONES NO RESIDENCIAL </t>
  </si>
  <si>
    <t>OBRAS EN EDIFICACIONES NO RESIDENCIALES</t>
  </si>
  <si>
    <t>TESORERIA NACIONAL (EJEC. PRESUESTARIA)</t>
  </si>
  <si>
    <t>N/A</t>
  </si>
  <si>
    <t xml:space="preserve">CTA. FONDO REP.   ANTICIPOS FINANCIEROS                                </t>
  </si>
  <si>
    <t>CTA. FONDO REPON. DE ANTICIPOS FINANCIEROS</t>
  </si>
  <si>
    <t>INGRESOS  CTA. PROG. COLERA PORCINA CLASICA</t>
  </si>
  <si>
    <t>CUENTA PROGRAMA COLERA PORCINO</t>
  </si>
  <si>
    <t xml:space="preserve"> CUENTA SAN. ANIMAL Y EXTENSION</t>
  </si>
  <si>
    <t xml:space="preserve"> CUENTA FONDO REP. ANTICIPOS FINANC. </t>
  </si>
  <si>
    <t>EGRESOS</t>
  </si>
  <si>
    <t>CUENTA SANIDAD A. Y EXTENSION</t>
  </si>
  <si>
    <t xml:space="preserve"> PROG. FIEBRE PORCINA CLASICA "PPC"</t>
  </si>
  <si>
    <t xml:space="preserve">CUENTA NOMINA ELECT. DIGEGA. </t>
  </si>
  <si>
    <t xml:space="preserve">TOTAL GRAL. INGRESOS </t>
  </si>
  <si>
    <t>CTA. FONDO REPONIBLE DE ANTICIPOS FINANCIEROS</t>
  </si>
  <si>
    <t>CUENTA No. 960-804631-2</t>
  </si>
  <si>
    <t>CUENTA No. 010-249112-7</t>
  </si>
  <si>
    <t>TOTAL GENERAL GASTOS DB/CR.</t>
  </si>
  <si>
    <t>Mantenim. y reparación  de maquinarias y equipos</t>
  </si>
  <si>
    <t>TOTAL DB/CR</t>
  </si>
  <si>
    <t>GASTOS (RESUMEN)</t>
  </si>
  <si>
    <t>TRANSFERENCIAS DE CAPITAL AL
SECTOR PRIVADO</t>
  </si>
  <si>
    <r>
      <rPr>
        <sz val="12"/>
        <rFont val="Arial"/>
        <family val="2"/>
      </rPr>
      <t>TRANSFERENCIAS DE CAPITAL AL
GOBIERNO GENERAL  NACIONAL</t>
    </r>
  </si>
  <si>
    <r>
      <rPr>
        <sz val="12"/>
        <rFont val="Arial"/>
        <family val="2"/>
      </rPr>
      <t>TRANSFERENCIAS DE CAPITAL A
GOBIERNOS GENERALES LOCALES</t>
    </r>
  </si>
  <si>
    <r>
      <rPr>
        <sz val="12"/>
        <rFont val="Arial"/>
        <family val="2"/>
      </rPr>
      <t>TRANSFERENCIAS DE CAPITAL  A
EMPRESAS PÚBLICAS NO FINANCIERAS</t>
    </r>
  </si>
  <si>
    <r>
      <rPr>
        <sz val="12"/>
        <rFont val="Arial"/>
        <family val="2"/>
      </rPr>
      <t>TRANSFERENCIAS DE CAPITAL A
INSTITUCIONES PÚBLICAS FINANCIERAS</t>
    </r>
  </si>
  <si>
    <r>
      <rPr>
        <sz val="12"/>
        <rFont val="Arial"/>
        <family val="2"/>
      </rPr>
      <t>TRANSFERENCIAS DE CAPITAL AL
SECTOR EXTERNO</t>
    </r>
  </si>
  <si>
    <r>
      <rPr>
        <sz val="12"/>
        <rFont val="Arial"/>
        <family val="2"/>
      </rPr>
      <t>TRANSFERENCIAS DE CAPITAL A
OTRAS INSTITUCIONES PÚBLICAS</t>
    </r>
  </si>
  <si>
    <t>2.6.9.5</t>
  </si>
  <si>
    <t xml:space="preserve">Objetos de valor </t>
  </si>
  <si>
    <t>-</t>
  </si>
  <si>
    <t>TOTAL GENERAL DEBITO/CREDITO</t>
  </si>
  <si>
    <t xml:space="preserve">CTA. NOM. ELECTRON. </t>
  </si>
  <si>
    <t>LIBRO BANCO DE EGRESOS  CODIFICADOS</t>
  </si>
  <si>
    <t>LIBRO BANCO DE EGRESOS CODIFICADOS</t>
  </si>
  <si>
    <t>GASTOS TOTALES</t>
  </si>
  <si>
    <t>2.5.1.2</t>
  </si>
  <si>
    <t>Transferencias de capital a hogares y personas</t>
  </si>
  <si>
    <r>
      <t xml:space="preserve"> TRANSFERENCIAS CORRIENTES AL
</t>
    </r>
    <r>
      <rPr>
        <b/>
        <sz val="12"/>
        <rFont val="Arial"/>
        <family val="2"/>
      </rPr>
      <t>SECTOR PRIVADO</t>
    </r>
  </si>
  <si>
    <t xml:space="preserve">      Encargado Depto. Financiero</t>
  </si>
  <si>
    <t xml:space="preserve">                                REVISADO POR:</t>
  </si>
  <si>
    <t>CK/TRASF. #</t>
  </si>
  <si>
    <t>2.5.6.2</t>
  </si>
  <si>
    <t xml:space="preserve">SECTOR EXTERNO  </t>
  </si>
  <si>
    <t>TRANSFERENCIAS DE CAPITAL A ORGANISMOS INTERNACIONALES</t>
  </si>
  <si>
    <t>ORGANISMOS INTERNACIONALES</t>
  </si>
  <si>
    <t>COLECTOR DE IMPUESTOS INTERNOS</t>
  </si>
  <si>
    <t>DEBITO (TOTAL CHEQUE EMITIDO O TRANSF.)</t>
  </si>
  <si>
    <t>NO. CK/TRANSF.</t>
  </si>
  <si>
    <t>TOTAL GENERAL DB/CR.</t>
  </si>
  <si>
    <t>Artículos de cuero</t>
  </si>
  <si>
    <r>
      <rPr>
        <b/>
        <sz val="14"/>
        <color rgb="FF000000"/>
        <rFont val="Arial"/>
        <family val="2"/>
      </rPr>
      <t xml:space="preserve"> Compensación </t>
    </r>
    <r>
      <rPr>
        <sz val="14"/>
        <color rgb="FF000000"/>
        <rFont val="Arial"/>
        <family val="2"/>
      </rPr>
      <t xml:space="preserve"> </t>
    </r>
  </si>
  <si>
    <t>LIBRO DE GASTOS CODIFICADOS</t>
  </si>
  <si>
    <t xml:space="preserve">LIBRO BANCO DE RESERVAS </t>
  </si>
  <si>
    <r>
      <t>CTA. NOMINA ELECTRONICA (</t>
    </r>
    <r>
      <rPr>
        <sz val="14"/>
        <color rgb="FF333333"/>
        <rFont val="Arial"/>
        <family val="2"/>
      </rPr>
      <t>CARGOS Y COMISIONES BANCARIAS</t>
    </r>
    <r>
      <rPr>
        <sz val="14"/>
        <color indexed="63"/>
        <rFont val="Arial"/>
        <family val="2"/>
      </rPr>
      <t>)</t>
    </r>
  </si>
  <si>
    <t>2.2.8.8.01</t>
  </si>
  <si>
    <t>2.2.8.2.01</t>
  </si>
  <si>
    <t>República Dominicana</t>
  </si>
  <si>
    <t>Dirección General de Ganaderia</t>
  </si>
  <si>
    <t>CUENTA NO.240-011710-6</t>
  </si>
  <si>
    <t>CUENTA NOMINA ELECTRONICA</t>
  </si>
  <si>
    <t>CONCILIACION BANCARIA</t>
  </si>
  <si>
    <t>COMISIONES Y CARGOS BANCARIOS</t>
  </si>
  <si>
    <t xml:space="preserve">              Encargado Depto. Financiero</t>
  </si>
  <si>
    <t xml:space="preserve"> Enc. Division de Contabilidad</t>
  </si>
  <si>
    <t>INGRESOS (RESUMEN).</t>
  </si>
  <si>
    <t>TOTAL GENERAL</t>
  </si>
  <si>
    <t>BALANCE CONCILIADO AL 31/03/2026</t>
  </si>
  <si>
    <t xml:space="preserve"> DEL 1RO. AL DE 28 DE FEBRERO 2026</t>
  </si>
  <si>
    <t>CUENTA NOMINA ELECTRONICA O DIRECCION GENERAL DE GANADERIA</t>
  </si>
  <si>
    <t>CARGOS Y COMISIONES BANCARIOS</t>
  </si>
  <si>
    <t>BALANCE CONCILIADO AL 31 DE MARZO 2026</t>
  </si>
  <si>
    <t xml:space="preserve">CARGOS Y COMISIIONES BANCARIAS </t>
  </si>
  <si>
    <t>2.1.2.2.07</t>
  </si>
  <si>
    <t>CONSORCIO DE TARJETAS DOMINICANAS, S.A.</t>
  </si>
  <si>
    <t>JUAN MANUEL MOLINA MOLINA</t>
  </si>
  <si>
    <t>CARGOS Y COMISIONES  BANCARIOS</t>
  </si>
  <si>
    <t>2.2.4.4.01</t>
  </si>
  <si>
    <t>2.3.7.2.99</t>
  </si>
  <si>
    <t>2.3.7.1.05</t>
  </si>
  <si>
    <t>2.3.9.8.01</t>
  </si>
  <si>
    <t>2.3.9.6.01</t>
  </si>
  <si>
    <t xml:space="preserve">  SANIDAD ANIMAL Y EXTENSION</t>
  </si>
  <si>
    <t xml:space="preserve">   CUENTA NO. 010-242424-1                                          </t>
  </si>
  <si>
    <t>30/04/2026</t>
  </si>
  <si>
    <t xml:space="preserve"> DEL 1RO. AL 30 DE ABRIL  2026</t>
  </si>
  <si>
    <t>BALANCE INICIAL AL 01/04/2026</t>
  </si>
  <si>
    <t>RESUMEN POR CUENTA DEL 1RO. AL 30 DE ABRIL 2026</t>
  </si>
  <si>
    <t>TOTAL BCES. CONCILIADOS AL 30/04/2026</t>
  </si>
  <si>
    <t>AL 30 DE ABRIL 2026</t>
  </si>
  <si>
    <t xml:space="preserve">  LIBRO BANCARIO  DEL 1RO.  AL 3O DE ABRIL 2026</t>
  </si>
  <si>
    <t>RESUMEN POR CUENTAS DEL 1RO. AL 30 DE ABRIL 2026</t>
  </si>
  <si>
    <t>TOTAL EJECUTADO EN EL MES DE ABRIL 2026.  CTA. COLERA PORCINA CLASICA  "PPC"</t>
  </si>
  <si>
    <t xml:space="preserve"> DEL 1RO. AL 30 DE  ABRIL  2026</t>
  </si>
  <si>
    <t xml:space="preserve">                              RESUMEN POR CUENTA DEL 1RO. AL 30 DE ABRIL 2026</t>
  </si>
  <si>
    <t>RESUMEN POR CUENTA DEL 1RO. AL 30 DE ABRIL  2026</t>
  </si>
  <si>
    <t xml:space="preserve"> PAGO NOMINA COMPENSACION (VUCE) A ENCARGADOS E INSPECTORES QUE LABORAN EN LOS PUERTOS Y AEROPUERTOS DEL PAIS, CORRESP. AL MES DE ENERO 2026 SEGUN ANEXOS.</t>
  </si>
  <si>
    <t xml:space="preserve"> PAGO DEL ISR DE LA NOMINA COMPENSACION (VUCE) A ENCARGADOS E INSPECTORES QUE LABORAN EN LOS PUERTOS Y AEROPUERTOS DEL PAIS, CORRESP. AL MES DE  ENERO 2026, SEGUN ANEXOS.</t>
  </si>
  <si>
    <t xml:space="preserve"> RETENCION DE ISR DE LA NOM. COMPENSACION (VUCE) A ENCARGS. E INSPECTORES QUE LABORAN EN LOS PUERTOS Y AEROPS. DEL PAIS, CORRESP. AL MES DE ENERO 2026 SEGUN ANEXOS.</t>
  </si>
  <si>
    <t xml:space="preserve"> PAGO FACT. # E450000000972, RECARGA PASO RAPIDO PARA VEHICULOS DE ESTA DIRECCION GENERAL DE GANADERIA, VER RELACION ANEXA.</t>
  </si>
  <si>
    <t>ASOCIACION DOMINICANA DE ACUACULTORES, INC.</t>
  </si>
  <si>
    <t xml:space="preserve"> PAGO FACTURA No. B1500000021, POR DERECHO  DE PARTICIPACION PARA TRES TECNICOS DE ESTA DIGEGA EN EL II CONGRESO INTERNACIONAL DE ACUICULTURA - CONADOA 2026, A CELEBRARSE DEL 23 AL 25 DE ABRIL DE 2026, SEGUN ANEXOS.</t>
  </si>
  <si>
    <t>TRANSF. 079</t>
  </si>
  <si>
    <t>PAGO VIATICOS Y ALOJAMIENTO AL PERSONAL DE SANIDAD ANIMAL A ÁRTICIPAR EN EL II CONGRESO INTERNACIONAL DE ACUICULTURA A CELEBRARSE DEL 22 AL 25 DE ABRIL 2026, EN SANTIAGO</t>
  </si>
  <si>
    <t xml:space="preserve"> REPOSICION FONDO DE CAJA CHICA DEL DPTO. DE TRANSPORTACION  DE ESTA DIGEGA, SEGUN COMPROBS. DE GASTO DESDE #2737 AL 2756. ANEXO COPIA PAGO ANT. CK.#16215, D/F.25/03/26. Y OTROS DCTOS.</t>
  </si>
  <si>
    <t>2.2.8.7.04</t>
  </si>
  <si>
    <t>2.2.3.1.01</t>
  </si>
  <si>
    <t>CARGOS Y COMISIONES  BANCARIOS DEL MES  DE ABRIL 2026</t>
  </si>
  <si>
    <t xml:space="preserve">Imputacion del Gasto </t>
  </si>
  <si>
    <t>Programa 13, 18 y 19</t>
  </si>
  <si>
    <t>Abril, 2026</t>
  </si>
  <si>
    <t>Cod.Ref CCP SubCuenta</t>
  </si>
  <si>
    <t>Ref CCP SubCuenta</t>
  </si>
  <si>
    <t>Total Devengado</t>
  </si>
  <si>
    <t>Total Pagado</t>
  </si>
  <si>
    <t>Remuneraciones al personal de carácter temporal</t>
  </si>
  <si>
    <t>Sueldo anual no.13</t>
  </si>
  <si>
    <t>Gastos de representación</t>
  </si>
  <si>
    <t>Recolección de residuos</t>
  </si>
  <si>
    <t>Publicidad y propaganda</t>
  </si>
  <si>
    <t>Impresión, encuadernación y rotulación</t>
  </si>
  <si>
    <t>Viáticos dentro del país</t>
  </si>
  <si>
    <t>Viáticos fuera del país</t>
  </si>
  <si>
    <t>Fletes</t>
  </si>
  <si>
    <t>Alquileres y rentas de edificaciones y locales</t>
  </si>
  <si>
    <t>Seguros de personas</t>
  </si>
  <si>
    <t>2.2.7.3</t>
  </si>
  <si>
    <t>Instalaciones temporales</t>
  </si>
  <si>
    <t>Servicio de organización de eventos, festividades y actividades de entretenimiento</t>
  </si>
  <si>
    <t>Impuestos, derechos y tasas</t>
  </si>
  <si>
    <t>Servicios de alimentación</t>
  </si>
  <si>
    <t>Madera, corcho y sus manufacturas</t>
  </si>
  <si>
    <t>Hilados, fibras, telas y útiles de costura</t>
  </si>
  <si>
    <t>Acabados textiles</t>
  </si>
  <si>
    <t>Prendas y accesorios de vestir</t>
  </si>
  <si>
    <t>Papel de escritorio</t>
  </si>
  <si>
    <t>Papel y cartón</t>
  </si>
  <si>
    <t>Productos medicinales para uso humano</t>
  </si>
  <si>
    <t>Productos medicinales para uso veterinario</t>
  </si>
  <si>
    <t>Llantas y neumáticos</t>
  </si>
  <si>
    <t>Artículos de caucho</t>
  </si>
  <si>
    <t>Plástico</t>
  </si>
  <si>
    <t>Productos de cemento, cal, asbesto, yeso y arcilla</t>
  </si>
  <si>
    <t>Minerales</t>
  </si>
  <si>
    <t>Útiles y materiales de limpieza e higiene</t>
  </si>
  <si>
    <t>Útiles  y materiales de escritorio, oficina, informática, escolares y de enseñanza</t>
  </si>
  <si>
    <t>Útiles menores médico, quirúrgicos o de laboratorio</t>
  </si>
  <si>
    <t>Útiles de cocina y comedor</t>
  </si>
  <si>
    <t>Transferencias corrientes a asociaciones sin fines de lucro y partidos políticos</t>
  </si>
  <si>
    <t>Transferencias de capital a asociaciones  privadas sin fines de lucro</t>
  </si>
  <si>
    <t>Equipos y aparatos audiovisuales</t>
  </si>
  <si>
    <t>Cámaras fotográficas y de video</t>
  </si>
  <si>
    <t>Instrumental médico y de laboratorio</t>
  </si>
  <si>
    <t>EQUIPO E INSTRUMENTOS DE MEDICIÓN CIENTÍFICA</t>
  </si>
  <si>
    <t>Máquinas-herramientas</t>
  </si>
  <si>
    <t>2.6.6.2</t>
  </si>
  <si>
    <t>Equipos de seguridad</t>
  </si>
  <si>
    <t>Otros activos biológicos que generan producción recurrente</t>
  </si>
  <si>
    <t>Objetos de valor</t>
  </si>
  <si>
    <t>Obras para edificación no residencial</t>
  </si>
  <si>
    <t>BALANCE INICIAL AL 01 DE ABRIL 2026</t>
  </si>
  <si>
    <t xml:space="preserve">BALANCE INICIAL AL 01 DE ABRIL  2026 </t>
  </si>
  <si>
    <t>4524000050869</t>
  </si>
  <si>
    <t>TRANSFERENCIA ACH DE AGEPORT  MV HOHESTORM 20 2 26</t>
  </si>
  <si>
    <t>PAGOS ACH CTA CTE AGEPORT  MV HOHESTORM 20 2 26 7410      -AGENTES Y ESTIB</t>
  </si>
  <si>
    <t>TRANSFERENCIA ACH DE DIRECCION GENERA</t>
  </si>
  <si>
    <t>PAGOS ACH CTA CTE DIRECCION GENERA 0000936878-DIRECCION GENERA</t>
  </si>
  <si>
    <t>4524000051217</t>
  </si>
  <si>
    <t>TRANSFERENCIA ACH DE CR A CTA  DE DIRECCION GENERAL</t>
  </si>
  <si>
    <t>PAGOS ACH CTA CTE CR A CTA  DE DIRECCION GENERAL 115       -IBANKING</t>
  </si>
  <si>
    <t>241650932764</t>
  </si>
  <si>
    <t>TRANSFERENCIA DE JORGE LUIS ROSARIO MEJIA</t>
  </si>
  <si>
    <t>202260100817615</t>
  </si>
  <si>
    <t>CR TRANSFERENCIA A CTA CTE</t>
  </si>
  <si>
    <t>202W 2604153182 DIRRECION GENERAL DE ADUANAS\</t>
  </si>
  <si>
    <t>4524000000001</t>
  </si>
  <si>
    <t>PAGOS SUPLIDORES</t>
  </si>
  <si>
    <t>PAGOS SUPLIDORES CTA DEB: 2400165127     DE:DIR 424002029</t>
  </si>
  <si>
    <t>4524000000003</t>
  </si>
  <si>
    <t>4524000000002</t>
  </si>
  <si>
    <t>202260101166930</t>
  </si>
  <si>
    <t>202W 2604322292 DIRRECION GENERAL DE ADUANAS\</t>
  </si>
  <si>
    <t>4524000055299</t>
  </si>
  <si>
    <t>4524000055297</t>
  </si>
  <si>
    <t>4524000051964</t>
  </si>
  <si>
    <t>241673581721</t>
  </si>
  <si>
    <t>TRANSFERENCIA DE HARLEN  CRUZ JIMENEZ</t>
  </si>
  <si>
    <t>HARLEN CRUZ - 26 BR - ROSA TOB</t>
  </si>
  <si>
    <t>4524000054984</t>
  </si>
  <si>
    <t>4524000058016</t>
  </si>
  <si>
    <t>202260101241136</t>
  </si>
  <si>
    <t>202W 2604357750 DIRRECION GENERAL DE ADUANAS\</t>
  </si>
  <si>
    <t>4524000032768</t>
  </si>
  <si>
    <t>TRANSFERENCIA ACH DE 0059988034**ENE.2026/20260131/</t>
  </si>
  <si>
    <t>PAGOS ACH CTA CTE 0059988034**ENE.2026/20260131/ 0000059988-COPA AIRLINES</t>
  </si>
  <si>
    <t>4524000037208</t>
  </si>
  <si>
    <t>4524000037198</t>
  </si>
  <si>
    <t>4524000037110</t>
  </si>
  <si>
    <t>4524000037100</t>
  </si>
  <si>
    <t>4524000037235</t>
  </si>
  <si>
    <t>TRANSFERENCIA ACH DE ARTICULOS DE PIE</t>
  </si>
  <si>
    <t>PAGOS ACH CTA CTE ARTICULOS DE PIE 0000889771-ARTICULOS DE PIE</t>
  </si>
  <si>
    <t>4524000036369</t>
  </si>
  <si>
    <t>TRANSFERENCIA ACH DE MARINE EXPRESS D</t>
  </si>
  <si>
    <t>PAGOS ACH CTA CTE MARINE EXPRESS D 0000429520-MARINE EXPRESS D</t>
  </si>
  <si>
    <t>4524000051922</t>
  </si>
  <si>
    <t>4524000057112</t>
  </si>
  <si>
    <t>202260101327544</t>
  </si>
  <si>
    <t>202W 2604399546 DIRRECION GENERAL DE ADUANAS\</t>
  </si>
  <si>
    <t>260408003800010108</t>
  </si>
  <si>
    <t>DEPOSITO- PAGO DE MULTA</t>
  </si>
  <si>
    <t xml:space="preserve">PAGO DE MULTA  </t>
  </si>
  <si>
    <t>4524000055499</t>
  </si>
  <si>
    <t>202260101403192</t>
  </si>
  <si>
    <t>202W 2604436181 DIRRECION GENERAL DE ADUANAS\</t>
  </si>
  <si>
    <t>4524000033023</t>
  </si>
  <si>
    <t>TRANSFERENCIA ACH DE 0060571007**INVOICE NUMBER INV</t>
  </si>
  <si>
    <t>PAGOS ACH CTA CTE 0060571007**INVOICE NUMBER INV 0000060571-UNITED AIRLINES,</t>
  </si>
  <si>
    <t>241702563189</t>
  </si>
  <si>
    <t>TRANSFERENCIA DE YOEL  GONZALEZ MARTINEZ</t>
  </si>
  <si>
    <t>PAGO DE MULTA POR TRANSITAR SI</t>
  </si>
  <si>
    <t>260409003520040127</t>
  </si>
  <si>
    <t>DEPOSITO</t>
  </si>
  <si>
    <t>PAGO DEL ISR  NOMINA COMPENSACION (VUCE) A ENCARGADOS E INSPECTORES QUE LABORAN EN LOS PUERTOS Y AEROPUERTOS DEL PAIS, CORRESP. AL MES DE ENERO 2026 SEGUN ANEXOS.</t>
  </si>
  <si>
    <t>4524000054743</t>
  </si>
  <si>
    <t>4524000053967</t>
  </si>
  <si>
    <t>TRANSFERENCIA ACH DE SANIDAD ANIMAL PUNTA CANA FEBR</t>
  </si>
  <si>
    <t>PAGOS ACH CTA CTE SANIDAD ANIMAL PUNTA CANA FEBR 7398      -E T HEINSEN S A</t>
  </si>
  <si>
    <t>4524000053960</t>
  </si>
  <si>
    <t>TRANSFERENCIA ACH DE SANIDAD ANIMAL PUNTA CANA FEB</t>
  </si>
  <si>
    <t>PAGOS ACH CTA CTE SANIDAD ANIMAL PUNTA CANA FEB 7398      -E T HEINSEN S A</t>
  </si>
  <si>
    <t>4524000053958</t>
  </si>
  <si>
    <t>TRANSFERENCIA ACH DE SANIDAD ANIMAL LA ROMANA FEB</t>
  </si>
  <si>
    <t>PAGOS ACH CTA CTE SANIDAD ANIMAL LA ROMANA FEB 7398      -E T HEINSEN S A</t>
  </si>
  <si>
    <t>4524000053869</t>
  </si>
  <si>
    <t>TRANSFERENCIA ACH DE TRANSFERENCIA ACH DESDE PROMER</t>
  </si>
  <si>
    <t>PAGOS ACH CTA CTE TRANSFERENCIA ACH DESDE PROMER 101117842 -INTERNET</t>
  </si>
  <si>
    <t>4524000059350</t>
  </si>
  <si>
    <t>241707814048</t>
  </si>
  <si>
    <t>TRANSFERENCIA DE MIGUEL JUNIOR ROSARIO FER</t>
  </si>
  <si>
    <t>202260101497401</t>
  </si>
  <si>
    <t>202W 2604481928 DIRRECION GENERAL DE ADUANAS\</t>
  </si>
  <si>
    <t>4524000035788</t>
  </si>
  <si>
    <t>260410003570010111</t>
  </si>
  <si>
    <t>4524000057908</t>
  </si>
  <si>
    <t>4524000057891</t>
  </si>
  <si>
    <t>4524000057862</t>
  </si>
  <si>
    <t>4524000050350</t>
  </si>
  <si>
    <t>4524000050340</t>
  </si>
  <si>
    <t>202260101750830</t>
  </si>
  <si>
    <t>202W 2604607073 DIRRECION GENERAL DE ADUANAS\</t>
  </si>
  <si>
    <t>202260101750808</t>
  </si>
  <si>
    <t>202W 2604607090 DIRRECION GENERAL DE ADUANAS\</t>
  </si>
  <si>
    <t>103260101750788</t>
  </si>
  <si>
    <t>103W 2604607080 DIRRECION GENERAL DE ADUANAS\</t>
  </si>
  <si>
    <t>202260101741250</t>
  </si>
  <si>
    <t>202W 2604602330 CERDOS CARIBENOS CECABEN SRL\</t>
  </si>
  <si>
    <t>4524000039750</t>
  </si>
  <si>
    <t>TRANSFERENCIA ACH DE PAGO FACT H EXTRAS FEB ANI</t>
  </si>
  <si>
    <t>PAGOS ACH CTA CTE PAGO FACT H EXTRAS FEB ANI 7398      -E T HEINSEN S A</t>
  </si>
  <si>
    <t>241714022648</t>
  </si>
  <si>
    <t>TRANSFERENCIA DE HECTOR BIENVENIDO TEJADA</t>
  </si>
  <si>
    <t>4524000057376</t>
  </si>
  <si>
    <t>4524000050658</t>
  </si>
  <si>
    <t>260414000920020393</t>
  </si>
  <si>
    <t>260414003000080215</t>
  </si>
  <si>
    <t>4524000054014</t>
  </si>
  <si>
    <t>241738109478</t>
  </si>
  <si>
    <t>TRANSFERENCIA DE CARLOS JULIO RODRIGUEZ VE</t>
  </si>
  <si>
    <t>FONSO Y BENANCIO</t>
  </si>
  <si>
    <t>241753766068</t>
  </si>
  <si>
    <t>TRANSFERENCIA DE VICTOR MANUEL VALENZUELA</t>
  </si>
  <si>
    <t>VIOLACIN DE TRANSITO DE GANAD</t>
  </si>
  <si>
    <t>4524000059484</t>
  </si>
  <si>
    <t>TRANSFERENCIA ACH DE 0061770003</t>
  </si>
  <si>
    <t>PAGOS ACH CTA CTE 0061770003 0000061770-AERO DEL CONTINE</t>
  </si>
  <si>
    <t>4524000053831</t>
  </si>
  <si>
    <t>202260102129106</t>
  </si>
  <si>
    <t>202W 2604792275 DIRRECION GENERAL DE ADUANAS\</t>
  </si>
  <si>
    <t>4524000034725</t>
  </si>
  <si>
    <t>241762218736</t>
  </si>
  <si>
    <t>TRANSFERENCIA DE JENNIFER YAMILET BELTRE</t>
  </si>
  <si>
    <t>4524000053352</t>
  </si>
  <si>
    <t>TRANSFERENCIA ACH DE 0061293108**SA022026</t>
  </si>
  <si>
    <t>PAGOS ACH CTA CTE 0061293108**SA022026 0000061293-DELTA</t>
  </si>
  <si>
    <t>4524000053301</t>
  </si>
  <si>
    <t>4524000054368</t>
  </si>
  <si>
    <t>4524000057201</t>
  </si>
  <si>
    <t>202260102254239</t>
  </si>
  <si>
    <t>202W 2604854007 DGA\</t>
  </si>
  <si>
    <t>4524000033652</t>
  </si>
  <si>
    <t>TRANSFERENCIA ACH DE 0061084002**03-26SDQSAN/202603</t>
  </si>
  <si>
    <t>PAGOS ACH CTA CTE 0061084002**03-26SDQSAN/202603 0000061084-JET BLUE AIRWAYS</t>
  </si>
  <si>
    <t>4524000033383</t>
  </si>
  <si>
    <t>4524000032100</t>
  </si>
  <si>
    <t>TRANSFERENCIA ACH DE CR A CTA  DE CARMEN MASSIEL BU</t>
  </si>
  <si>
    <t>PAGOS ACH CTA CTE CR A CTA  DE CARMEN MASSIEL BU 115       -IBANKING</t>
  </si>
  <si>
    <t>4524000031075</t>
  </si>
  <si>
    <t>TRANSFERENCIA ACH DE PAGO MARITIMA DOM</t>
  </si>
  <si>
    <t>PAGOS ACH CTA CTE PAGO MARITIMA DOM 113       -MARITIMA DOMINIC</t>
  </si>
  <si>
    <t>42223065864</t>
  </si>
  <si>
    <t>0529007220</t>
  </si>
  <si>
    <t xml:space="preserve">0529007220 DEPOSITO REFERENCIADO </t>
  </si>
  <si>
    <t>4524000053651</t>
  </si>
  <si>
    <t>4524000034306</t>
  </si>
  <si>
    <t>4524000036675</t>
  </si>
  <si>
    <t>4524000030421</t>
  </si>
  <si>
    <t>TRANSFERENCIA ACH DE FACT  MARZO 2026</t>
  </si>
  <si>
    <t>PAGOS ACH CTA CTE FACT  MARZO 2026 7398      -E T HEINSEN S A</t>
  </si>
  <si>
    <t>4524000030158</t>
  </si>
  <si>
    <t>TRANSFERENCIA ACH DE SANIDAD ANIMAL LA ROMANA MARZO</t>
  </si>
  <si>
    <t>PAGOS ACH CTA CTE SANIDAD ANIMAL LA ROMANA MARZO 7398      -E T HEINSEN S A</t>
  </si>
  <si>
    <t>241775554325</t>
  </si>
  <si>
    <t>1 BR- DR. HARLEN CRUZ - MARIA</t>
  </si>
  <si>
    <t>241765615396</t>
  </si>
  <si>
    <t>DR. HARLEN CRUZ - PAULINO PEA</t>
  </si>
  <si>
    <t>4524000052155</t>
  </si>
  <si>
    <t>4524000056179</t>
  </si>
  <si>
    <t>TRANSFERENCIA ACH DE 0061084002**02-26POPSAN/202602</t>
  </si>
  <si>
    <t>PAGOS ACH CTA CTE 0061084002**02-26POPSAN/202602 0000061084-JET BLUE AIRWAYS</t>
  </si>
  <si>
    <t>4524000039095</t>
  </si>
  <si>
    <t>4524000033911</t>
  </si>
  <si>
    <t>4524000033902</t>
  </si>
  <si>
    <t>4524000033893</t>
  </si>
  <si>
    <t>241788714831</t>
  </si>
  <si>
    <t>TRANSFERENCIA DE JUAN CARLOS GOMEZ SILVERI</t>
  </si>
  <si>
    <t>PAGO MULTA CABALLO ALAZANO</t>
  </si>
  <si>
    <t>4524000057236</t>
  </si>
  <si>
    <t>202260102711210</t>
  </si>
  <si>
    <t>202W 2605078089 DIRRECION GENERAL DE ADUANAS\</t>
  </si>
  <si>
    <t>202260102687439</t>
  </si>
  <si>
    <t>202W 2605066830 DGA\</t>
  </si>
  <si>
    <t>4524000034028</t>
  </si>
  <si>
    <t>TRANSFERENCIA ACH DE 0059090011</t>
  </si>
  <si>
    <t>PAGOS ACH CTA CTE 0059090011 0000059090-AMERICAN AIRLINE</t>
  </si>
  <si>
    <t>4524000033324</t>
  </si>
  <si>
    <t>4524000050086</t>
  </si>
  <si>
    <t>4524000055972</t>
  </si>
  <si>
    <t>4524000051607</t>
  </si>
  <si>
    <t>260423000920100288</t>
  </si>
  <si>
    <t>202260102798937</t>
  </si>
  <si>
    <t>202W 2605120302 DIRRECION GENERAL DE ADUANAS\</t>
  </si>
  <si>
    <t>202260102776725</t>
  </si>
  <si>
    <t>202W 2605109428 DGA\</t>
  </si>
  <si>
    <t>4524000032355</t>
  </si>
  <si>
    <t>241805128262</t>
  </si>
  <si>
    <t>TRANSFERENCIA DE ANAYDILY MARIA JOSE ADAME</t>
  </si>
  <si>
    <t>INFORME MENSUAL BRUCELOSIS MAR</t>
  </si>
  <si>
    <t>4524000056737</t>
  </si>
  <si>
    <t>4524000050599</t>
  </si>
  <si>
    <t>202260102912218</t>
  </si>
  <si>
    <t>202W 2605174530 DIRRECION GENERAL DE ADUANAS\</t>
  </si>
  <si>
    <t>260424002560050169</t>
  </si>
  <si>
    <t>DEPOSITO- PAGO FRANCISCO JAVIEL MEDRANO</t>
  </si>
  <si>
    <t xml:space="preserve">PAGO FRANCISCO JAVIEL MEDRANO  </t>
  </si>
  <si>
    <t>4524000033706</t>
  </si>
  <si>
    <t>260427002930040870</t>
  </si>
  <si>
    <t>DEPOSITO- 83 SANGRIAS</t>
  </si>
  <si>
    <t xml:space="preserve">83 SANGRIAS  </t>
  </si>
  <si>
    <t>260427002680040860</t>
  </si>
  <si>
    <t>260427002680040857</t>
  </si>
  <si>
    <t>4524000039931</t>
  </si>
  <si>
    <t>TRANSFERENCIA ACH DE 0061084002**03-26STISAN/202603</t>
  </si>
  <si>
    <t>PAGOS ACH CTA CTE 0061084002**03-26STISAN/202603 0000061084-JET BLUE AIRWAYS</t>
  </si>
  <si>
    <t>4524000030814</t>
  </si>
  <si>
    <t>TRANSFERENCIA ACH DE PAGO SANIDAD ANIMAL PUJ   COND</t>
  </si>
  <si>
    <t>PAGOS ACH CTA CTE PAGO SANIDAD ANIMAL PUJ   COND 7398      -E T HEINSEN S A</t>
  </si>
  <si>
    <t>4524000039980</t>
  </si>
  <si>
    <t>TRANSFERENCIA ACH DE VARIAS FACTURAS</t>
  </si>
  <si>
    <t>PAGOS ACH CTA CTE VARIAS FACTURAS 7398      -E T HEINSEN S A</t>
  </si>
  <si>
    <t>4524000039404</t>
  </si>
  <si>
    <t>TRANSFERENCIA ACH DE SANIDAD ANIMAL SDQ   CONDOR</t>
  </si>
  <si>
    <t>PAGOS ACH CTA CTE SANIDAD ANIMAL SDQ   CONDOR 7398      -E T HEINSEN S A</t>
  </si>
  <si>
    <t>4524000039403</t>
  </si>
  <si>
    <t>TRANSFERENCIA ACH DE SANIDAD ANIMAL PUJ   CONDOR</t>
  </si>
  <si>
    <t>PAGOS ACH CTA CTE SANIDAD ANIMAL PUJ   CONDOR 7398      -E T HEINSEN S A</t>
  </si>
  <si>
    <t>4524000036598</t>
  </si>
  <si>
    <t>260427003000040576</t>
  </si>
  <si>
    <t>241836392563</t>
  </si>
  <si>
    <t>4524000056223</t>
  </si>
  <si>
    <t>4524000050857</t>
  </si>
  <si>
    <t>202260103193172</t>
  </si>
  <si>
    <t>202W 2605312315 DIRRECION GENERAL DE ADUANAS\</t>
  </si>
  <si>
    <t>4524000036887</t>
  </si>
  <si>
    <t>4524000032278</t>
  </si>
  <si>
    <t>4524000032268</t>
  </si>
  <si>
    <t>4524000037059</t>
  </si>
  <si>
    <t>241845551128</t>
  </si>
  <si>
    <t>TRANSFERENCIA DE ENMANUEL  GRULLON GARCIA</t>
  </si>
  <si>
    <t>PAGO BRUCELOSIS JOSE EUFEMIO A</t>
  </si>
  <si>
    <t>260429000610010471</t>
  </si>
  <si>
    <t>DEPOSITO- CUARENTENA ANIMAL DAJABON</t>
  </si>
  <si>
    <t xml:space="preserve">CUARENTENA ANIMAL DAJABON  </t>
  </si>
  <si>
    <t>4524000050507</t>
  </si>
  <si>
    <t>4524000057346</t>
  </si>
  <si>
    <t>TRANSFERENCIA ACH DE AGENCIAS NAVIERA</t>
  </si>
  <si>
    <t>PAGOS ACH CTA CTE AGENCIAS NAVIERA 0000289523-AGENCIAS NAVIERA</t>
  </si>
  <si>
    <t>4524000051563</t>
  </si>
  <si>
    <t>202260103294985</t>
  </si>
  <si>
    <t>202W 2605360775 DGA\</t>
  </si>
  <si>
    <t>241854262135</t>
  </si>
  <si>
    <t>PAGO DE BRUCELOSIS DE VICTOR H</t>
  </si>
  <si>
    <t>4524000050177</t>
  </si>
  <si>
    <t>4524000054389</t>
  </si>
  <si>
    <t>241864282409</t>
  </si>
  <si>
    <t>TRANSFERENCIA DE JEFFREY  ALVARO YAPOR</t>
  </si>
  <si>
    <t xml:space="preserve">  PAGO TOTAL BRUCELOSIS FRANCIS</t>
  </si>
  <si>
    <t>202260103422822</t>
  </si>
  <si>
    <t>202W 2605423308 DIRRECION GENERAL DE ADUANAS\</t>
  </si>
  <si>
    <t>260430005090040155</t>
  </si>
  <si>
    <t>DEPOSITO- FELIX ESTRELLA</t>
  </si>
  <si>
    <t xml:space="preserve">FELIX ESTRELLA  </t>
  </si>
  <si>
    <t>260430005090040152</t>
  </si>
  <si>
    <t>DEPOSITO- ARISTIDES A. ACOSTA</t>
  </si>
  <si>
    <t xml:space="preserve">ARISTIDES A. ACOSTA  </t>
  </si>
  <si>
    <t>260430005090040149</t>
  </si>
  <si>
    <t>DEPOSITO- YUDI M. PEÑA</t>
  </si>
  <si>
    <t xml:space="preserve">YUDI M. PEÑA  </t>
  </si>
  <si>
    <t>260430005090040146</t>
  </si>
  <si>
    <t>DEPOSITO- MIGUEL A. ROSARIO</t>
  </si>
  <si>
    <t xml:space="preserve">MIGUEL A. ROSARIO  </t>
  </si>
  <si>
    <t>260430005090040143</t>
  </si>
  <si>
    <t>DEPOSITO- JOSE M. ABREU</t>
  </si>
  <si>
    <t xml:space="preserve">JOSE M. ABREU  </t>
  </si>
  <si>
    <t>260430005090040140</t>
  </si>
  <si>
    <t>DEPOSITO- DARLIN A. RIVAS</t>
  </si>
  <si>
    <t xml:space="preserve">DARLIN A. RIVAS  </t>
  </si>
  <si>
    <t>260430005090040137</t>
  </si>
  <si>
    <t>DEPOSITO- ODALIS E. NOBLE</t>
  </si>
  <si>
    <t xml:space="preserve">ODALIS E. NOBLE  </t>
  </si>
  <si>
    <t>260430005090040134</t>
  </si>
  <si>
    <t>260430005090040131</t>
  </si>
  <si>
    <t>260430005090040128</t>
  </si>
  <si>
    <t>260430005090040125</t>
  </si>
  <si>
    <t>260430005090040122</t>
  </si>
  <si>
    <t>4524000033834</t>
  </si>
  <si>
    <t>241865382739</t>
  </si>
  <si>
    <t>TRANSFERENCIA DE DIORIS NEY RODRIGUEZ MEND</t>
  </si>
  <si>
    <t>PAGO DE MULTA GANADERIA  TRASL</t>
  </si>
  <si>
    <t>202260103501577</t>
  </si>
  <si>
    <t>202W 2605461822 ITAMEX EXCURSIONES SRL\/RFB/CU</t>
  </si>
  <si>
    <t>202260103488868</t>
  </si>
  <si>
    <t>202W 2605455651 ITAMEX EXCURSIONES SRL\/RFB/CU</t>
  </si>
  <si>
    <t>202260103486751</t>
  </si>
  <si>
    <t>202W 2605454583 ITAMEX EXCURSIONES SRL\/RFB/CU</t>
  </si>
  <si>
    <t>BALANCE CONCILIADO AL 30 DE ABRIL 2026</t>
  </si>
  <si>
    <t>241648361330</t>
  </si>
  <si>
    <t>TRANSFERENCIA DE JULIO ANDRES CEDEµO TORRE</t>
  </si>
  <si>
    <t>CRISTIANO GUERRERO</t>
  </si>
  <si>
    <t>4524000033888</t>
  </si>
  <si>
    <t>TRANSFERENCIA ACH DE PAGO POR SERVICIOS DE INSPECCI</t>
  </si>
  <si>
    <t>PAGOS ACH CTA CTE PAGO POR SERVICIOS DE INSPECCI 14756     -ROMANA PORT AGEN</t>
  </si>
  <si>
    <t>260401003520040148</t>
  </si>
  <si>
    <t>241678611875</t>
  </si>
  <si>
    <t>TRANSFERENCIA DE JORGE LUIS COLUMNA RAMIRE</t>
  </si>
  <si>
    <t>POR TRANCITAR POR SI DOCUMENTA</t>
  </si>
  <si>
    <t>260407003520020224</t>
  </si>
  <si>
    <t>241686216671</t>
  </si>
  <si>
    <t>TRANSFERENCIA DE KELBIN LUIS PEREZ PEµA</t>
  </si>
  <si>
    <t>PAGO D MULTA</t>
  </si>
  <si>
    <t>4524000036171</t>
  </si>
  <si>
    <t>TRANSFERENCIA ACH DE PE A DE LA CRUZ  MULTA</t>
  </si>
  <si>
    <t>PAGOS ACH CTA CTE PE A DE LA CRUZ  MULTA 0001371425-PE A DE LA CRUZ</t>
  </si>
  <si>
    <t>241684574050</t>
  </si>
  <si>
    <t>TRANSFERENCIA DE ANGEL GABRIEL MARTINEZ AB</t>
  </si>
  <si>
    <t>241696221118</t>
  </si>
  <si>
    <t>TRANSFERENCIA DE HENRIQUETA  VICTORIA SANT</t>
  </si>
  <si>
    <t>PAGO MULTA</t>
  </si>
  <si>
    <t>241696177801</t>
  </si>
  <si>
    <t>TRANSFERENCIA DE JUAN JOSE REYES DE LA CRU</t>
  </si>
  <si>
    <t>241696113247</t>
  </si>
  <si>
    <t>TRANSFERENCIA DE ELIDO  URBINO GONZALEZ</t>
  </si>
  <si>
    <t>241693575455</t>
  </si>
  <si>
    <t>TRANSFERENCIA DE ERICK GABRIEL VERAS SALVA</t>
  </si>
  <si>
    <t>42166339281</t>
  </si>
  <si>
    <t>0516004694</t>
  </si>
  <si>
    <t xml:space="preserve">0516004694 DEPOSITO REFERENCIADO </t>
  </si>
  <si>
    <t>42165937964</t>
  </si>
  <si>
    <t>241703164574</t>
  </si>
  <si>
    <t>TRANSFERENCIA DE DIONICIO  PAREDES CONCEPC</t>
  </si>
  <si>
    <t>PAGO DE MULTA</t>
  </si>
  <si>
    <t>241700666024</t>
  </si>
  <si>
    <t>TRANSFERENCIA DE KARELIN PAMELA JOHNSON PI</t>
  </si>
  <si>
    <t>260409002860020232</t>
  </si>
  <si>
    <t>260409003520040120</t>
  </si>
  <si>
    <t>241699751553</t>
  </si>
  <si>
    <t>TRANSFERENCIA DE NICAURI YIRARDI LARA JIME</t>
  </si>
  <si>
    <t>PAGO DE MULTA DE LOS CERDOS</t>
  </si>
  <si>
    <t>241699530266</t>
  </si>
  <si>
    <t>SIMN ANTONIO CALDERN</t>
  </si>
  <si>
    <t>241698205568</t>
  </si>
  <si>
    <t>CASIMIRO CALDERN</t>
  </si>
  <si>
    <t>260409003520040134</t>
  </si>
  <si>
    <t>241710204853</t>
  </si>
  <si>
    <t>TRANSFERENCIA DE ROSIMELLI  CORPORAN SOSA</t>
  </si>
  <si>
    <t>PAGO DE MULTAS</t>
  </si>
  <si>
    <t>241708805595</t>
  </si>
  <si>
    <t>TRANSFERENCIA DE RAMON ANTONIO VILLA MERCA</t>
  </si>
  <si>
    <t>260410003520140078</t>
  </si>
  <si>
    <t>241728372328</t>
  </si>
  <si>
    <t>TRANSFERENCIA DE NELSON  CABRAL BALBUENA</t>
  </si>
  <si>
    <t>PAGO MULTA 12 ANIMALES CRUCE D</t>
  </si>
  <si>
    <t>42194735253</t>
  </si>
  <si>
    <t>0501001666</t>
  </si>
  <si>
    <t xml:space="preserve">0501001666 DEPOSITO REFERENCIADO </t>
  </si>
  <si>
    <t>202260101729866</t>
  </si>
  <si>
    <t>202W 2604596797 AGROPECUARIA DON ROBERTO SRL\/</t>
  </si>
  <si>
    <t>260413001310060293</t>
  </si>
  <si>
    <t>DEPOSITO- PAGO MULTA DE CERDO ANDY COLON</t>
  </si>
  <si>
    <t xml:space="preserve">PAGO MULTA DE CERDO ANDY COLON  </t>
  </si>
  <si>
    <t>4524000057194</t>
  </si>
  <si>
    <t>4524000057187</t>
  </si>
  <si>
    <t>241736365020</t>
  </si>
  <si>
    <t>TRANSFERENCIA DE FRANCISCO JAVIER MELENDEZ</t>
  </si>
  <si>
    <t>241735280738</t>
  </si>
  <si>
    <t>TRANSFERENCIA DE JULIO CESAR LANCER PERALT</t>
  </si>
  <si>
    <t>42201708843</t>
  </si>
  <si>
    <t>TRANSFERENCIA DE COMERCIAL GANADERA S A</t>
  </si>
  <si>
    <t>260414000500060342</t>
  </si>
  <si>
    <t>DEPOSITO- PAGO SR. HENRY ABREU</t>
  </si>
  <si>
    <t xml:space="preserve">PAGO SR. HENRY ABREU  </t>
  </si>
  <si>
    <t>260414003520040087</t>
  </si>
  <si>
    <t>PAGO FACT. # E450000000972, RECARGA PASO RAPIDO PARA VEHICULOS DE ESTA DIRECCION GENERAL DE GANADERIA, VER RELACION ANEXA.</t>
  </si>
  <si>
    <t>260415003520140153</t>
  </si>
  <si>
    <t>260415001110010119</t>
  </si>
  <si>
    <t>260416003520040243</t>
  </si>
  <si>
    <t>42213592826</t>
  </si>
  <si>
    <t>0519007124</t>
  </si>
  <si>
    <t xml:space="preserve">0519007124 DEPOSITO REFERENCIADO </t>
  </si>
  <si>
    <t>241758429114</t>
  </si>
  <si>
    <t>TRANSFERENCIA DE DANIA  MOTA PAREDES</t>
  </si>
  <si>
    <t>DANIA MOTA</t>
  </si>
  <si>
    <t>241758054728</t>
  </si>
  <si>
    <t>TRANSFERENCIA DE OLIVER IDELFONSO CUEVAS M</t>
  </si>
  <si>
    <t>260417007400070075</t>
  </si>
  <si>
    <t>DEPOSITO CK</t>
  </si>
  <si>
    <t>42219539380</t>
  </si>
  <si>
    <t>0523002630</t>
  </si>
  <si>
    <t xml:space="preserve">0523002630 DEPOSITO REFERENCIADO </t>
  </si>
  <si>
    <t>241780237948</t>
  </si>
  <si>
    <t>TRANSFERENCIA DE HEIKER  TAVERAS BENCOSME</t>
  </si>
  <si>
    <t>PAGO BUEYES JUAN RAMON DE LA C</t>
  </si>
  <si>
    <t>42235335225</t>
  </si>
  <si>
    <t>TRANSFERENCIA DE R Y D EVENTOS Y PRODUCCIO</t>
  </si>
  <si>
    <t>PAGO MULTA RAMONCITO</t>
  </si>
  <si>
    <t>260420003520040383</t>
  </si>
  <si>
    <t>241792701523</t>
  </si>
  <si>
    <t>TRANSFERENCIA DE CARLOS ALBERTO PEREZ ECHA</t>
  </si>
  <si>
    <t>260421003520040333</t>
  </si>
  <si>
    <t>241803584229</t>
  </si>
  <si>
    <t>TRANSFERENCIA DE SOR BENANCIAEUSEBIA MOREN</t>
  </si>
  <si>
    <t>JOSE MANUEL RIVAS MERCEDES</t>
  </si>
  <si>
    <t>241799660280</t>
  </si>
  <si>
    <t>TRANSFERENCIA DE JUAN  BATISTA FERNANDEZ</t>
  </si>
  <si>
    <t>241799521112</t>
  </si>
  <si>
    <t>GREGORY ISACC MORILLO</t>
  </si>
  <si>
    <t>241799497511</t>
  </si>
  <si>
    <t>CATALINO ERASME OBISPO</t>
  </si>
  <si>
    <t>260422002700070288</t>
  </si>
  <si>
    <t>202260102682161</t>
  </si>
  <si>
    <t>202W 2605064355 JORGE BATISTA MARTINEZ\</t>
  </si>
  <si>
    <t>241799815942</t>
  </si>
  <si>
    <t>TRANSFERENCIA DE DARIANNY  LOPEZ GARCIA</t>
  </si>
  <si>
    <t>241809994920</t>
  </si>
  <si>
    <t>TRANSFERENCIA DE ANGELA YADIRA ROBERTS ROB</t>
  </si>
  <si>
    <t>DRA NGELA ROBERTS INFORME ABR</t>
  </si>
  <si>
    <t>241807023501</t>
  </si>
  <si>
    <t>TRANSFERENCIA DE LINARE  DE LA CRUZ RODRIG</t>
  </si>
  <si>
    <t>202260102778979</t>
  </si>
  <si>
    <t>202W 2605110537 ENRIQUE DUVAL URENA\</t>
  </si>
  <si>
    <t>241820909207</t>
  </si>
  <si>
    <t>TRANSFERENCIA DE LETICIA ALTAGRACIA UREµA</t>
  </si>
  <si>
    <t>260424005110010292</t>
  </si>
  <si>
    <t>42267169046</t>
  </si>
  <si>
    <t>MULTA RAFELITO</t>
  </si>
  <si>
    <t>241815954913</t>
  </si>
  <si>
    <t>TRANSFERENCIA DE CRISEIDA  DE LOS SANTOS J</t>
  </si>
  <si>
    <t>MULTA DE GANADERIA</t>
  </si>
  <si>
    <t>202260102858788</t>
  </si>
  <si>
    <t>202W 2605148458 SRA ARLENE A ABREU TRINIDAD\</t>
  </si>
  <si>
    <t>260424003520110225</t>
  </si>
  <si>
    <t>42279035016</t>
  </si>
  <si>
    <t>0515003002</t>
  </si>
  <si>
    <t xml:space="preserve">0515003002 DEPOSITO REFERENCIADO </t>
  </si>
  <si>
    <t>42287235144</t>
  </si>
  <si>
    <t>260428002960070563</t>
  </si>
  <si>
    <t>DEPOSITO- MICHEL RAMON ADAMES</t>
  </si>
  <si>
    <t xml:space="preserve">MICHEL RAMON ADAMES  </t>
  </si>
  <si>
    <t>241847878024</t>
  </si>
  <si>
    <t>TRANSFERENCIA DE AMARILIS  OGANDO DE LOS S</t>
  </si>
  <si>
    <t xml:space="preserve">  PAGO DE MULTA</t>
  </si>
  <si>
    <t>241846627448</t>
  </si>
  <si>
    <t>TRANSFERENCIA DE JOSE ANDRES REYES</t>
  </si>
  <si>
    <t>260428003520110186</t>
  </si>
  <si>
    <t>REPOSICION FONDO DE CAJA CHICA DEL DPTO. DE TRANSPORTACION  DE ESTA DIGEGA, SEGUN COMPROBS. DE GASTO DESDE #2737 AL 2756. ANEXO COPIA PAGO ANT. CK.#16215, D/F.25/03/26. Y OTROS DCTOS.</t>
  </si>
  <si>
    <t>241853818647</t>
  </si>
  <si>
    <t>AMADO ABREU PACHE</t>
  </si>
  <si>
    <t>241853797265</t>
  </si>
  <si>
    <t>JACINTO MONTILLA ABREU</t>
  </si>
  <si>
    <t>241853350352</t>
  </si>
  <si>
    <t>TRANSFERENCIA DE NORMA  HERNANDEZ RODRIGUE</t>
  </si>
  <si>
    <t>NORMA HERNNDEZ INFORME ABRIL</t>
  </si>
  <si>
    <t>241853237176</t>
  </si>
  <si>
    <t>TRANSFERENCIA DE KEINY  LANTIGUA GUZMAN</t>
  </si>
  <si>
    <t>260429002920050461</t>
  </si>
  <si>
    <t>DEPOSITO- PAGO MULTA POR FALTA DE DOCUME</t>
  </si>
  <si>
    <t xml:space="preserve">PAGO MULTA POR FALTA DE DOCUME TO DE ANEMIA </t>
  </si>
  <si>
    <t>241868079085</t>
  </si>
  <si>
    <t>TRANSFERENCIA DE ALBANERYS ALTAGRACIA DE L</t>
  </si>
  <si>
    <t xml:space="preserve">  RAFAEL LIZ</t>
  </si>
  <si>
    <t>202260103454779</t>
  </si>
  <si>
    <t>202W 2605438971 LUIS ENRIQUE AGELAN CASASNOVAS</t>
  </si>
  <si>
    <t>260430003500070362</t>
  </si>
  <si>
    <t>DEPOSITO- MULTA POR PRUEBA DE ANEMIA</t>
  </si>
  <si>
    <t xml:space="preserve">MULTA POR PRUEBA DE ANEMIA DE CABALLO </t>
  </si>
  <si>
    <t>260430003520140221</t>
  </si>
  <si>
    <t>BALANCE SEGÚN BANCO AL 30 DE ABRIL 2026</t>
  </si>
  <si>
    <t>Menos: Cheques en Transito</t>
  </si>
  <si>
    <t>BALANCE CONCILIADO SEGÚN BANCO AL  30/04/2026</t>
  </si>
  <si>
    <t>Balance Conciliado en libro al 31 de marzo 2026</t>
  </si>
  <si>
    <t>MAS: Depositos del mes</t>
  </si>
  <si>
    <t>1,494,840.65</t>
  </si>
  <si>
    <t>TOTAL DEPOSITOS DEL MES</t>
  </si>
  <si>
    <t>BALANCE DISPONIBLE</t>
  </si>
  <si>
    <t>MENOS:</t>
  </si>
  <si>
    <t xml:space="preserve">Cheques emitidos </t>
  </si>
  <si>
    <t>Cargos y comisiones Bancarias</t>
  </si>
  <si>
    <t>Total de Desembolsos</t>
  </si>
  <si>
    <t>BALANCE CONCILIADO SEGÚN LIBRO AL  30/04/2026</t>
  </si>
  <si>
    <t xml:space="preserve">  PREPARADO POR:</t>
  </si>
  <si>
    <t xml:space="preserve">     REVISADO POR</t>
  </si>
  <si>
    <t xml:space="preserve">    REVISADO POR:</t>
  </si>
  <si>
    <t>LIC. ROXANNA PICHARDO</t>
  </si>
  <si>
    <t xml:space="preserve">   ENC. CONTABILIDAD</t>
  </si>
  <si>
    <t>ENC. DPTO. FINANCIERO</t>
  </si>
  <si>
    <t>Instalaciones Temporales</t>
  </si>
  <si>
    <t>TOTAL GASTOS Y APLICACIONES
FINANCIERAS, ABRIL 2026</t>
  </si>
  <si>
    <t>TOTAL EGRESOS DEL MES DE ABRIL 2026</t>
  </si>
  <si>
    <t>COMISIONES Y CARGOS BANCARIOS DELMES DE ABRIL 2026</t>
  </si>
  <si>
    <t>TOTAL GENERAL GASTOS DEL MES DE ABRIL 2026.</t>
  </si>
  <si>
    <t xml:space="preserve">TOTAL EJECUTADO EN EL MES DE ABRIL 2026.  CTA. FONDO REP. DE ANTICIPOS FINANCIEROS. </t>
  </si>
  <si>
    <t>TOTAL GENERAL DEBITO/CREDITO MES DE ABRIL 2026</t>
  </si>
  <si>
    <t>CARGOS Y COMISIIONES BANCARIAS DE ABRIL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</si>
</sst>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RD$&quot;* #,##0.00_);_(&quot;RD$&quot;* \(#,##0.00\);_(&quot;RD$&quot;* &quot;-&quot;??_);_(@_)"/>
    <numFmt numFmtId="166" formatCode="_([$€]* #,##0.00_);_([$€]* \(#,##0.00\);_([$€]* &quot;-&quot;??_);_(@_)"/>
    <numFmt numFmtId="167" formatCode="&quot; &quot;* #,##0.00&quot; &quot;;&quot;-&quot;* #,##0.00&quot; &quot;;&quot; &quot;* &quot;-&quot;#&quot; &quot;;&quot; &quot;@&quot; &quot;"/>
    <numFmt numFmtId="168" formatCode="dd\/mm\/yyyy"/>
    <numFmt numFmtId="169" formatCode="_-&quot;RD$&quot;* #,##0.00_-;\-&quot;RD$&quot;* #,##0.00_-;_-&quot;RD$&quot;* &quot;-&quot;??_-;_-@_-"/>
    <numFmt numFmtId="170" formatCode="#,##0.00;[Red]#,##0.00"/>
    <numFmt numFmtId="171" formatCode="_(* #,##0.0_);_(* \(#,##0.0\);_(* &quot;-&quot;??_);_(@_)"/>
    <numFmt numFmtId="175" formatCode="0;[Red]0"/>
  </numFmts>
  <fonts count="13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8"/>
      <name val="Cambria"/>
      <family val="1"/>
      <scheme val="major"/>
    </font>
    <font>
      <sz val="10"/>
      <name val="Cambria"/>
      <family val="1"/>
      <scheme val="major"/>
    </font>
    <font>
      <sz val="11"/>
      <name val="Cambria"/>
      <family val="1"/>
      <scheme val="major"/>
    </font>
    <font>
      <sz val="11"/>
      <name val="Calibri"/>
      <family val="2"/>
      <scheme val="minor"/>
    </font>
    <font>
      <b/>
      <sz val="14"/>
      <name val="Cambria"/>
      <family val="1"/>
      <scheme val="major"/>
    </font>
    <font>
      <b/>
      <sz val="13"/>
      <name val="Cambria"/>
      <family val="1"/>
      <scheme val="major"/>
    </font>
    <font>
      <b/>
      <sz val="16"/>
      <name val="Cambria"/>
      <family val="1"/>
      <scheme val="major"/>
    </font>
    <font>
      <sz val="13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sz val="9"/>
      <color rgb="FF000000"/>
      <name val="Arial"/>
      <family val="2"/>
    </font>
    <font>
      <b/>
      <sz val="11"/>
      <name val="Cambria"/>
      <family val="1"/>
      <scheme val="major"/>
    </font>
    <font>
      <sz val="10"/>
      <name val="Cambria"/>
      <family val="1"/>
    </font>
    <font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2"/>
      <name val="Cambria"/>
      <family val="1"/>
      <scheme val="maj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mbria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b/>
      <sz val="10"/>
      <name val="Cambria"/>
      <family val="1"/>
    </font>
    <font>
      <b/>
      <u/>
      <sz val="10"/>
      <name val="Cambria"/>
      <family val="1"/>
      <scheme val="major"/>
    </font>
    <font>
      <b/>
      <sz val="10"/>
      <color rgb="FF000000"/>
      <name val="Cambria"/>
      <family val="1"/>
    </font>
    <font>
      <b/>
      <sz val="11"/>
      <color rgb="FF000000"/>
      <name val="Calibri"/>
      <family val="2"/>
    </font>
    <font>
      <b/>
      <sz val="9"/>
      <color rgb="FF000000"/>
      <name val="Arial"/>
      <family val="2"/>
    </font>
    <font>
      <sz val="10"/>
      <color rgb="FF003300"/>
      <name val="Arial"/>
      <family val="2"/>
    </font>
    <font>
      <sz val="10"/>
      <color rgb="FF000000"/>
      <name val="Cambria"/>
      <family val="1"/>
    </font>
    <font>
      <b/>
      <sz val="10"/>
      <color rgb="FF000000"/>
      <name val="Arial"/>
      <family val="2"/>
    </font>
    <font>
      <b/>
      <sz val="9"/>
      <color rgb="FF000000"/>
      <name val="Cambria"/>
      <family val="1"/>
    </font>
    <font>
      <sz val="8"/>
      <name val="Arial"/>
      <family val="2"/>
    </font>
    <font>
      <b/>
      <sz val="12"/>
      <color rgb="FFFF00FF"/>
      <name val="Cambria"/>
      <family val="1"/>
      <scheme val="major"/>
    </font>
    <font>
      <sz val="11"/>
      <color rgb="FF000000"/>
      <name val="Arial"/>
      <family val="2"/>
    </font>
    <font>
      <sz val="14"/>
      <name val="Cambria"/>
      <family val="1"/>
      <scheme val="major"/>
    </font>
    <font>
      <sz val="10"/>
      <name val="Calibri"/>
      <family val="2"/>
      <scheme val="minor"/>
    </font>
    <font>
      <b/>
      <sz val="11"/>
      <color rgb="FFFF00FF"/>
      <name val="Arial"/>
      <family val="2"/>
    </font>
    <font>
      <b/>
      <sz val="12"/>
      <color indexed="63"/>
      <name val="Arial"/>
      <family val="2"/>
    </font>
    <font>
      <b/>
      <sz val="11"/>
      <color rgb="FF000000"/>
      <name val="Cambria"/>
      <family val="1"/>
    </font>
    <font>
      <b/>
      <sz val="14"/>
      <color theme="1"/>
      <name val="Arial"/>
      <family val="2"/>
    </font>
    <font>
      <b/>
      <u/>
      <sz val="12"/>
      <name val="Cambria"/>
      <family val="1"/>
      <scheme val="major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6"/>
      <name val="Arial"/>
      <family val="2"/>
    </font>
    <font>
      <sz val="14"/>
      <color indexed="8"/>
      <name val="Calibri"/>
      <family val="2"/>
      <scheme val="minor"/>
    </font>
    <font>
      <b/>
      <sz val="13"/>
      <color rgb="FFFF00FF"/>
      <name val="Cambria"/>
      <family val="1"/>
      <scheme val="major"/>
    </font>
    <font>
      <b/>
      <sz val="13"/>
      <name val="Arial"/>
      <family val="2"/>
    </font>
    <font>
      <sz val="13"/>
      <name val="Arial"/>
      <family val="2"/>
    </font>
    <font>
      <b/>
      <sz val="13"/>
      <color indexed="8"/>
      <name val="Arial"/>
      <family val="2"/>
    </font>
    <font>
      <b/>
      <sz val="13"/>
      <color rgb="FF000000"/>
      <name val="Arial"/>
      <family val="2"/>
    </font>
    <font>
      <b/>
      <sz val="13"/>
      <color theme="1"/>
      <name val="Arial"/>
      <family val="2"/>
    </font>
    <font>
      <sz val="13"/>
      <color indexed="8"/>
      <name val="Arial"/>
      <family val="2"/>
    </font>
    <font>
      <sz val="13"/>
      <color theme="1"/>
      <name val="Arial"/>
      <family val="2"/>
    </font>
    <font>
      <sz val="13"/>
      <color rgb="FF000000"/>
      <name val="Arial"/>
      <family val="2"/>
    </font>
    <font>
      <sz val="14"/>
      <color theme="1"/>
      <name val="Arial"/>
      <family val="2"/>
    </font>
    <font>
      <sz val="12"/>
      <color indexed="63"/>
      <name val="Arial"/>
      <family val="2"/>
    </font>
    <font>
      <b/>
      <sz val="11"/>
      <color rgb="FFFF00FF"/>
      <name val="Cambria"/>
      <family val="1"/>
      <scheme val="major"/>
    </font>
    <font>
      <sz val="11"/>
      <color indexed="8"/>
      <name val="Arial"/>
      <family val="2"/>
    </font>
    <font>
      <b/>
      <sz val="11"/>
      <color rgb="FF000000"/>
      <name val="Arial"/>
      <family val="2"/>
    </font>
    <font>
      <b/>
      <sz val="11"/>
      <color indexed="8"/>
      <name val="Arial"/>
      <family val="2"/>
    </font>
    <font>
      <sz val="11"/>
      <color rgb="FF7A7A7A"/>
      <name val="Arial"/>
      <family val="2"/>
    </font>
    <font>
      <sz val="12"/>
      <color indexed="8"/>
      <name val="Arial"/>
      <family val="2"/>
    </font>
    <font>
      <b/>
      <sz val="12"/>
      <color rgb="FF000000"/>
      <name val="Arial"/>
      <family val="2"/>
    </font>
    <font>
      <b/>
      <sz val="12"/>
      <color indexed="8"/>
      <name val="Arial"/>
      <family val="2"/>
    </font>
    <font>
      <b/>
      <sz val="20"/>
      <name val="Cambria"/>
      <family val="1"/>
      <scheme val="major"/>
    </font>
    <font>
      <b/>
      <sz val="11"/>
      <color indexed="63"/>
      <name val="Arial"/>
      <family val="2"/>
    </font>
    <font>
      <b/>
      <sz val="13"/>
      <color rgb="FFFF00FF"/>
      <name val="Arial"/>
      <family val="2"/>
    </font>
    <font>
      <b/>
      <sz val="18"/>
      <name val="Arial"/>
      <family val="2"/>
    </font>
    <font>
      <sz val="12"/>
      <color rgb="FF003300"/>
      <name val="Arial"/>
      <family val="2"/>
    </font>
    <font>
      <sz val="12"/>
      <color theme="1"/>
      <name val="Calibri"/>
      <family val="2"/>
      <scheme val="minor"/>
    </font>
    <font>
      <sz val="13"/>
      <color rgb="FFFF00FF"/>
      <name val="Arial"/>
      <family val="2"/>
    </font>
    <font>
      <b/>
      <sz val="13"/>
      <color rgb="FF00B050"/>
      <name val="Arial"/>
      <family val="2"/>
    </font>
    <font>
      <sz val="14"/>
      <color rgb="FF000000"/>
      <name val="Arial"/>
      <family val="2"/>
    </font>
    <font>
      <b/>
      <sz val="14"/>
      <color theme="1"/>
      <name val="Cambria"/>
      <family val="1"/>
    </font>
    <font>
      <b/>
      <sz val="16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3" tint="-0.499984740745262"/>
      <name val="Cambria"/>
      <family val="1"/>
      <scheme val="major"/>
    </font>
    <font>
      <b/>
      <sz val="14"/>
      <color rgb="FF000000"/>
      <name val="Arial"/>
      <family val="2"/>
    </font>
    <font>
      <sz val="16"/>
      <color theme="1"/>
      <name val="Arial"/>
      <family val="2"/>
    </font>
    <font>
      <sz val="14"/>
      <color indexed="63"/>
      <name val="Arial"/>
      <family val="2"/>
    </font>
    <font>
      <b/>
      <sz val="14"/>
      <color indexed="63"/>
      <name val="Arial"/>
      <family val="2"/>
    </font>
    <font>
      <sz val="14"/>
      <color rgb="FF333333"/>
      <name val="Arial"/>
      <family val="2"/>
    </font>
    <font>
      <sz val="16"/>
      <name val="Cambria"/>
      <family val="1"/>
      <scheme val="major"/>
    </font>
    <font>
      <sz val="12"/>
      <name val="Cambria"/>
      <family val="1"/>
    </font>
    <font>
      <b/>
      <sz val="14"/>
      <color rgb="FF365F91"/>
      <name val="Calibri"/>
      <family val="2"/>
      <scheme val="minor"/>
    </font>
    <font>
      <b/>
      <sz val="18"/>
      <color rgb="FF365F91"/>
      <name val="Calibri"/>
      <family val="2"/>
      <scheme val="minor"/>
    </font>
    <font>
      <b/>
      <i/>
      <sz val="12"/>
      <color theme="1"/>
      <name val="Cambria"/>
      <family val="1"/>
    </font>
    <font>
      <b/>
      <sz val="12"/>
      <color theme="1"/>
      <name val="Cambria"/>
      <family val="1"/>
    </font>
    <font>
      <b/>
      <sz val="10"/>
      <color rgb="FF000000"/>
      <name val="Century Gothic"/>
      <family val="2"/>
    </font>
    <font>
      <b/>
      <sz val="14"/>
      <color indexed="8"/>
      <name val="Arial"/>
      <family val="2"/>
    </font>
    <font>
      <b/>
      <sz val="16"/>
      <color rgb="FF000000"/>
      <name val="Century Gothic"/>
      <family val="2"/>
    </font>
    <font>
      <b/>
      <sz val="12"/>
      <color indexed="8"/>
      <name val="Calibri"/>
      <family val="2"/>
    </font>
    <font>
      <b/>
      <sz val="10"/>
      <name val="Arial"/>
      <family val="2"/>
    </font>
    <font>
      <sz val="12"/>
      <color rgb="FFFF00FF"/>
      <name val="Arial"/>
      <family val="2"/>
    </font>
    <font>
      <sz val="11"/>
      <color indexed="63"/>
      <name val="Arial"/>
      <family val="2"/>
    </font>
    <font>
      <b/>
      <sz val="16"/>
      <color theme="1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E0E0E0"/>
      </left>
      <right style="medium">
        <color rgb="FFE0E0E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156">
    <xf numFmtId="0" fontId="0" fillId="0" borderId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6" fillId="0" borderId="0"/>
    <xf numFmtId="0" fontId="15" fillId="0" borderId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7" fillId="0" borderId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7" borderId="0" applyNumberFormat="0" applyBorder="0" applyAlignment="0" applyProtection="0"/>
    <xf numFmtId="0" fontId="37" fillId="10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21" borderId="0" applyNumberFormat="0" applyBorder="0" applyAlignment="0" applyProtection="0"/>
    <xf numFmtId="0" fontId="39" fillId="5" borderId="0" applyNumberFormat="0" applyBorder="0" applyAlignment="0" applyProtection="0"/>
    <xf numFmtId="0" fontId="40" fillId="3" borderId="9" applyNumberFormat="0" applyAlignment="0" applyProtection="0"/>
    <xf numFmtId="0" fontId="41" fillId="22" borderId="10" applyNumberFormat="0" applyAlignment="0" applyProtection="0"/>
    <xf numFmtId="0" fontId="42" fillId="0" borderId="0" applyNumberFormat="0" applyFill="0" applyBorder="0" applyAlignment="0" applyProtection="0"/>
    <xf numFmtId="0" fontId="43" fillId="6" borderId="0" applyNumberFormat="0" applyBorder="0" applyAlignment="0" applyProtection="0"/>
    <xf numFmtId="0" fontId="44" fillId="0" borderId="12" applyNumberFormat="0" applyFill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6" fillId="0" borderId="0" applyNumberFormat="0" applyFill="0" applyBorder="0" applyAlignment="0" applyProtection="0"/>
    <xf numFmtId="0" fontId="47" fillId="9" borderId="9" applyNumberFormat="0" applyAlignment="0" applyProtection="0"/>
    <xf numFmtId="0" fontId="48" fillId="0" borderId="11" applyNumberFormat="0" applyFill="0" applyAlignment="0" applyProtection="0"/>
    <xf numFmtId="0" fontId="49" fillId="23" borderId="0" applyNumberFormat="0" applyBorder="0" applyAlignment="0" applyProtection="0"/>
    <xf numFmtId="0" fontId="37" fillId="24" borderId="15" applyNumberFormat="0" applyFont="0" applyAlignment="0" applyProtection="0"/>
    <xf numFmtId="0" fontId="50" fillId="3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4" fontId="16" fillId="0" borderId="0" applyFont="0" applyFill="0" applyBorder="0" applyAlignment="0" applyProtection="0"/>
    <xf numFmtId="0" fontId="37" fillId="0" borderId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7" borderId="0" applyNumberFormat="0" applyBorder="0" applyAlignment="0" applyProtection="0"/>
    <xf numFmtId="0" fontId="37" fillId="10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21" borderId="0" applyNumberFormat="0" applyBorder="0" applyAlignment="0" applyProtection="0"/>
    <xf numFmtId="0" fontId="39" fillId="5" borderId="0" applyNumberFormat="0" applyBorder="0" applyAlignment="0" applyProtection="0"/>
    <xf numFmtId="0" fontId="40" fillId="3" borderId="9" applyNumberFormat="0" applyAlignment="0" applyProtection="0"/>
    <xf numFmtId="0" fontId="4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50" fillId="3" borderId="16" applyNumberFormat="0" applyAlignment="0" applyProtection="0"/>
    <xf numFmtId="0" fontId="51" fillId="0" borderId="0" applyNumberFormat="0" applyFill="0" applyBorder="0" applyAlignment="0" applyProtection="0"/>
    <xf numFmtId="0" fontId="40" fillId="3" borderId="18" applyNumberFormat="0" applyAlignment="0" applyProtection="0"/>
    <xf numFmtId="0" fontId="50" fillId="3" borderId="19" applyNumberFormat="0" applyAlignment="0" applyProtection="0"/>
    <xf numFmtId="0" fontId="52" fillId="0" borderId="20" applyNumberFormat="0" applyFill="0" applyAlignment="0" applyProtection="0"/>
    <xf numFmtId="0" fontId="40" fillId="3" borderId="18" applyNumberFormat="0" applyAlignment="0" applyProtection="0"/>
    <xf numFmtId="0" fontId="47" fillId="9" borderId="18" applyNumberFormat="0" applyAlignment="0" applyProtection="0"/>
    <xf numFmtId="0" fontId="37" fillId="24" borderId="21" applyNumberFormat="0" applyFont="0" applyAlignment="0" applyProtection="0"/>
    <xf numFmtId="0" fontId="50" fillId="3" borderId="19" applyNumberFormat="0" applyAlignment="0" applyProtection="0"/>
    <xf numFmtId="0" fontId="40" fillId="3" borderId="22" applyNumberFormat="0" applyAlignment="0" applyProtection="0"/>
    <xf numFmtId="0" fontId="50" fillId="3" borderId="23" applyNumberFormat="0" applyAlignment="0" applyProtection="0"/>
    <xf numFmtId="0" fontId="52" fillId="0" borderId="24" applyNumberFormat="0" applyFill="0" applyAlignment="0" applyProtection="0"/>
    <xf numFmtId="0" fontId="40" fillId="3" borderId="22" applyNumberFormat="0" applyAlignment="0" applyProtection="0"/>
    <xf numFmtId="0" fontId="47" fillId="9" borderId="22" applyNumberFormat="0" applyAlignment="0" applyProtection="0"/>
    <xf numFmtId="0" fontId="37" fillId="24" borderId="25" applyNumberFormat="0" applyFont="0" applyAlignment="0" applyProtection="0"/>
    <xf numFmtId="0" fontId="50" fillId="3" borderId="2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0" fillId="3" borderId="26" applyNumberFormat="0" applyAlignment="0" applyProtection="0"/>
    <xf numFmtId="0" fontId="50" fillId="3" borderId="27" applyNumberFormat="0" applyAlignment="0" applyProtection="0"/>
    <xf numFmtId="0" fontId="52" fillId="0" borderId="28" applyNumberFormat="0" applyFill="0" applyAlignment="0" applyProtection="0"/>
    <xf numFmtId="0" fontId="40" fillId="3" borderId="26" applyNumberFormat="0" applyAlignment="0" applyProtection="0"/>
    <xf numFmtId="0" fontId="47" fillId="9" borderId="26" applyNumberFormat="0" applyAlignment="0" applyProtection="0"/>
    <xf numFmtId="0" fontId="37" fillId="24" borderId="29" applyNumberFormat="0" applyFont="0" applyAlignment="0" applyProtection="0"/>
    <xf numFmtId="0" fontId="50" fillId="3" borderId="27" applyNumberFormat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57" fillId="0" borderId="0"/>
    <xf numFmtId="43" fontId="5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6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0" fillId="0" borderId="0"/>
    <xf numFmtId="43" fontId="10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6" fillId="0" borderId="0"/>
    <xf numFmtId="0" fontId="57" fillId="0" borderId="0"/>
    <xf numFmtId="43" fontId="5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21">
    <xf numFmtId="0" fontId="0" fillId="0" borderId="0" xfId="0"/>
    <xf numFmtId="0" fontId="16" fillId="0" borderId="0" xfId="7" applyAlignment="1">
      <alignment horizontal="center"/>
    </xf>
    <xf numFmtId="0" fontId="16" fillId="0" borderId="0" xfId="7"/>
    <xf numFmtId="0" fontId="23" fillId="0" borderId="0" xfId="7" applyFont="1"/>
    <xf numFmtId="0" fontId="22" fillId="0" borderId="0" xfId="7" applyFont="1" applyAlignment="1">
      <alignment horizontal="center"/>
    </xf>
    <xf numFmtId="43" fontId="18" fillId="0" borderId="0" xfId="2" applyFont="1" applyFill="1"/>
    <xf numFmtId="43" fontId="29" fillId="0" borderId="0" xfId="10" applyFont="1" applyFill="1" applyAlignment="1">
      <alignment horizontal="center" wrapText="1"/>
    </xf>
    <xf numFmtId="49" fontId="32" fillId="0" borderId="0" xfId="0" applyNumberFormat="1" applyFont="1" applyAlignment="1" applyProtection="1">
      <alignment horizontal="center"/>
      <protection locked="0"/>
    </xf>
    <xf numFmtId="0" fontId="23" fillId="0" borderId="0" xfId="7" applyFont="1" applyAlignment="1">
      <alignment horizontal="center"/>
    </xf>
    <xf numFmtId="43" fontId="18" fillId="0" borderId="0" xfId="2" applyFont="1" applyFill="1" applyAlignment="1"/>
    <xf numFmtId="49" fontId="23" fillId="0" borderId="0" xfId="0" applyNumberFormat="1" applyFont="1" applyAlignment="1" applyProtection="1">
      <alignment horizontal="center"/>
      <protection locked="0"/>
    </xf>
    <xf numFmtId="0" fontId="29" fillId="0" borderId="0" xfId="7" applyFont="1" applyAlignment="1">
      <alignment horizontal="center"/>
    </xf>
    <xf numFmtId="0" fontId="18" fillId="0" borderId="0" xfId="0" applyFont="1"/>
    <xf numFmtId="43" fontId="18" fillId="0" borderId="0" xfId="2" applyFont="1" applyFill="1" applyBorder="1" applyAlignment="1">
      <alignment horizontal="right"/>
    </xf>
    <xf numFmtId="43" fontId="56" fillId="0" borderId="0" xfId="2" applyFont="1" applyFill="1" applyAlignment="1">
      <alignment horizontal="center"/>
    </xf>
    <xf numFmtId="0" fontId="18" fillId="0" borderId="0" xfId="0" applyFont="1" applyAlignment="1">
      <alignment horizontal="left"/>
    </xf>
    <xf numFmtId="43" fontId="60" fillId="0" borderId="0" xfId="2" applyFont="1" applyFill="1" applyAlignment="1"/>
    <xf numFmtId="43" fontId="60" fillId="0" borderId="0" xfId="2" applyFont="1" applyFill="1" applyBorder="1" applyAlignment="1">
      <alignment horizontal="center"/>
    </xf>
    <xf numFmtId="43" fontId="60" fillId="0" borderId="0" xfId="2" applyFont="1" applyFill="1" applyAlignment="1">
      <alignment horizontal="center"/>
    </xf>
    <xf numFmtId="0" fontId="60" fillId="0" borderId="0" xfId="145" applyFont="1"/>
    <xf numFmtId="0" fontId="29" fillId="0" borderId="0" xfId="7" applyFont="1" applyAlignment="1">
      <alignment horizontal="left"/>
    </xf>
    <xf numFmtId="0" fontId="29" fillId="0" borderId="0" xfId="7" applyFont="1" applyAlignment="1">
      <alignment horizontal="left" wrapText="1"/>
    </xf>
    <xf numFmtId="0" fontId="22" fillId="0" borderId="0" xfId="7" applyFont="1" applyAlignment="1">
      <alignment horizontal="left"/>
    </xf>
    <xf numFmtId="43" fontId="22" fillId="0" borderId="0" xfId="2" applyFont="1" applyFill="1" applyBorder="1" applyAlignment="1">
      <alignment horizontal="right"/>
    </xf>
    <xf numFmtId="43" fontId="22" fillId="0" borderId="0" xfId="2" applyFont="1" applyFill="1" applyAlignment="1">
      <alignment horizontal="right"/>
    </xf>
    <xf numFmtId="0" fontId="29" fillId="0" borderId="0" xfId="7" applyFont="1" applyAlignment="1">
      <alignment horizontal="right"/>
    </xf>
    <xf numFmtId="43" fontId="22" fillId="0" borderId="0" xfId="2" applyFont="1" applyFill="1" applyAlignment="1">
      <alignment horizontal="left"/>
    </xf>
    <xf numFmtId="0" fontId="65" fillId="0" borderId="0" xfId="7" applyFont="1" applyAlignment="1">
      <alignment wrapText="1"/>
    </xf>
    <xf numFmtId="43" fontId="18" fillId="0" borderId="0" xfId="2" applyFont="1" applyFill="1" applyBorder="1" applyAlignment="1">
      <alignment horizontal="left"/>
    </xf>
    <xf numFmtId="0" fontId="20" fillId="0" borderId="0" xfId="7" applyFont="1"/>
    <xf numFmtId="0" fontId="18" fillId="0" borderId="0" xfId="7" applyFont="1"/>
    <xf numFmtId="0" fontId="60" fillId="0" borderId="0" xfId="145" applyFont="1" applyAlignment="1">
      <alignment horizontal="right"/>
    </xf>
    <xf numFmtId="0" fontId="18" fillId="0" borderId="0" xfId="145" applyFont="1" applyAlignment="1">
      <alignment horizontal="left"/>
    </xf>
    <xf numFmtId="0" fontId="60" fillId="0" borderId="0" xfId="0" applyFont="1" applyAlignment="1">
      <alignment horizontal="right"/>
    </xf>
    <xf numFmtId="0" fontId="60" fillId="0" borderId="0" xfId="0" applyFont="1" applyAlignment="1">
      <alignment horizontal="left"/>
    </xf>
    <xf numFmtId="0" fontId="60" fillId="0" borderId="0" xfId="0" applyFont="1"/>
    <xf numFmtId="43" fontId="18" fillId="0" borderId="0" xfId="2" applyFont="1"/>
    <xf numFmtId="0" fontId="35" fillId="0" borderId="1" xfId="7" applyFont="1" applyBorder="1" applyAlignment="1">
      <alignment wrapText="1"/>
    </xf>
    <xf numFmtId="0" fontId="22" fillId="0" borderId="0" xfId="7" applyFont="1"/>
    <xf numFmtId="0" fontId="64" fillId="0" borderId="0" xfId="7" applyFont="1"/>
    <xf numFmtId="0" fontId="29" fillId="25" borderId="0" xfId="7" applyFont="1" applyFill="1"/>
    <xf numFmtId="0" fontId="29" fillId="0" borderId="0" xfId="7" applyFont="1"/>
    <xf numFmtId="0" fontId="65" fillId="0" borderId="0" xfId="7" applyFont="1" applyAlignment="1">
      <alignment horizontal="left"/>
    </xf>
    <xf numFmtId="0" fontId="65" fillId="0" borderId="0" xfId="7" applyFont="1"/>
    <xf numFmtId="0" fontId="65" fillId="25" borderId="0" xfId="7" applyFont="1" applyFill="1" applyAlignment="1">
      <alignment horizontal="left"/>
    </xf>
    <xf numFmtId="0" fontId="65" fillId="25" borderId="0" xfId="7" applyFont="1" applyFill="1"/>
    <xf numFmtId="0" fontId="31" fillId="0" borderId="0" xfId="7" applyFont="1"/>
    <xf numFmtId="0" fontId="62" fillId="0" borderId="0" xfId="7" applyFont="1" applyAlignment="1">
      <alignment wrapText="1"/>
    </xf>
    <xf numFmtId="0" fontId="67" fillId="0" borderId="0" xfId="7" applyFont="1"/>
    <xf numFmtId="0" fontId="68" fillId="0" borderId="0" xfId="7" applyFont="1" applyAlignment="1">
      <alignment wrapText="1"/>
    </xf>
    <xf numFmtId="0" fontId="33" fillId="0" borderId="0" xfId="7" applyFont="1"/>
    <xf numFmtId="0" fontId="63" fillId="0" borderId="0" xfId="7" applyFont="1"/>
    <xf numFmtId="0" fontId="70" fillId="0" borderId="0" xfId="7" applyFont="1"/>
    <xf numFmtId="0" fontId="62" fillId="0" borderId="0" xfId="7" applyFont="1"/>
    <xf numFmtId="0" fontId="31" fillId="0" borderId="0" xfId="7" applyFont="1" applyAlignment="1">
      <alignment wrapText="1"/>
    </xf>
    <xf numFmtId="0" fontId="69" fillId="0" borderId="0" xfId="7" applyFont="1"/>
    <xf numFmtId="0" fontId="74" fillId="0" borderId="0" xfId="7" applyFont="1"/>
    <xf numFmtId="0" fontId="31" fillId="25" borderId="0" xfId="7" applyFont="1" applyFill="1"/>
    <xf numFmtId="0" fontId="71" fillId="0" borderId="0" xfId="7" applyFont="1"/>
    <xf numFmtId="0" fontId="33" fillId="0" borderId="0" xfId="7" applyFont="1" applyAlignment="1">
      <alignment wrapText="1"/>
    </xf>
    <xf numFmtId="0" fontId="65" fillId="0" borderId="0" xfId="7" applyFont="1" applyAlignment="1">
      <alignment horizontal="left" wrapText="1"/>
    </xf>
    <xf numFmtId="0" fontId="69" fillId="0" borderId="0" xfId="7" applyFont="1" applyAlignment="1">
      <alignment wrapText="1"/>
    </xf>
    <xf numFmtId="0" fontId="59" fillId="25" borderId="0" xfId="7" applyFont="1" applyFill="1"/>
    <xf numFmtId="43" fontId="22" fillId="0" borderId="0" xfId="2" applyFont="1" applyFill="1" applyAlignment="1"/>
    <xf numFmtId="43" fontId="29" fillId="0" borderId="0" xfId="2" applyFont="1" applyFill="1" applyBorder="1" applyAlignment="1">
      <alignment horizontal="right"/>
    </xf>
    <xf numFmtId="0" fontId="65" fillId="25" borderId="0" xfId="7" applyFont="1" applyFill="1" applyAlignment="1">
      <alignment wrapText="1"/>
    </xf>
    <xf numFmtId="0" fontId="33" fillId="25" borderId="0" xfId="7" applyFont="1" applyFill="1"/>
    <xf numFmtId="0" fontId="29" fillId="25" borderId="0" xfId="7" applyFont="1" applyFill="1" applyAlignment="1">
      <alignment horizontal="right"/>
    </xf>
    <xf numFmtId="0" fontId="30" fillId="0" borderId="0" xfId="7" applyFont="1" applyAlignment="1">
      <alignment horizontal="center"/>
    </xf>
    <xf numFmtId="43" fontId="23" fillId="0" borderId="0" xfId="4" applyFont="1" applyFill="1" applyAlignment="1">
      <alignment horizontal="center"/>
    </xf>
    <xf numFmtId="0" fontId="76" fillId="0" borderId="0" xfId="7" applyFont="1"/>
    <xf numFmtId="43" fontId="24" fillId="0" borderId="0" xfId="4" applyFont="1" applyFill="1" applyAlignment="1">
      <alignment horizontal="center"/>
    </xf>
    <xf numFmtId="0" fontId="24" fillId="0" borderId="0" xfId="7" applyFont="1"/>
    <xf numFmtId="0" fontId="56" fillId="0" borderId="0" xfId="7" applyFont="1"/>
    <xf numFmtId="43" fontId="20" fillId="0" borderId="0" xfId="2" applyFont="1" applyFill="1" applyBorder="1" applyAlignment="1"/>
    <xf numFmtId="0" fontId="20" fillId="0" borderId="0" xfId="7" applyFont="1" applyAlignment="1">
      <alignment horizontal="center"/>
    </xf>
    <xf numFmtId="0" fontId="20" fillId="0" borderId="0" xfId="0" applyFont="1" applyAlignment="1">
      <alignment horizontal="left"/>
    </xf>
    <xf numFmtId="0" fontId="20" fillId="0" borderId="1" xfId="0" applyFont="1" applyBorder="1"/>
    <xf numFmtId="0" fontId="18" fillId="0" borderId="0" xfId="7" applyFont="1" applyAlignment="1">
      <alignment horizontal="center"/>
    </xf>
    <xf numFmtId="43" fontId="32" fillId="0" borderId="0" xfId="2" applyFont="1" applyBorder="1" applyAlignment="1" applyProtection="1">
      <alignment horizontal="center"/>
      <protection locked="0"/>
    </xf>
    <xf numFmtId="43" fontId="23" fillId="0" borderId="0" xfId="2" applyFont="1" applyBorder="1" applyAlignment="1">
      <alignment horizontal="center"/>
    </xf>
    <xf numFmtId="43" fontId="20" fillId="0" borderId="0" xfId="2" applyFont="1" applyBorder="1"/>
    <xf numFmtId="169" fontId="34" fillId="0" borderId="0" xfId="2" applyNumberFormat="1" applyFont="1" applyFill="1" applyBorder="1" applyAlignment="1">
      <alignment wrapText="1"/>
    </xf>
    <xf numFmtId="43" fontId="35" fillId="0" borderId="1" xfId="7" applyNumberFormat="1" applyFont="1" applyBorder="1" applyAlignment="1">
      <alignment wrapText="1"/>
    </xf>
    <xf numFmtId="0" fontId="34" fillId="0" borderId="0" xfId="7" applyFont="1" applyAlignment="1">
      <alignment horizontal="center" wrapText="1"/>
    </xf>
    <xf numFmtId="168" fontId="18" fillId="0" borderId="0" xfId="0" applyNumberFormat="1" applyFont="1" applyAlignment="1">
      <alignment horizontal="left" wrapText="1"/>
    </xf>
    <xf numFmtId="0" fontId="66" fillId="0" borderId="0" xfId="7" applyFont="1"/>
    <xf numFmtId="0" fontId="30" fillId="0" borderId="0" xfId="7" applyFont="1"/>
    <xf numFmtId="0" fontId="63" fillId="27" borderId="0" xfId="7" applyFont="1" applyFill="1"/>
    <xf numFmtId="0" fontId="59" fillId="27" borderId="0" xfId="7" applyFont="1" applyFill="1"/>
    <xf numFmtId="0" fontId="22" fillId="0" borderId="0" xfId="7" applyFont="1" applyAlignment="1">
      <alignment horizontal="center" wrapText="1"/>
    </xf>
    <xf numFmtId="0" fontId="20" fillId="0" borderId="0" xfId="0" applyFont="1"/>
    <xf numFmtId="0" fontId="56" fillId="0" borderId="0" xfId="7" applyFont="1" applyAlignment="1">
      <alignment horizontal="left"/>
    </xf>
    <xf numFmtId="43" fontId="56" fillId="0" borderId="0" xfId="2" applyFont="1" applyFill="1" applyAlignment="1">
      <alignment horizontal="right"/>
    </xf>
    <xf numFmtId="0" fontId="56" fillId="0" borderId="0" xfId="7" applyFont="1" applyAlignment="1">
      <alignment horizontal="center"/>
    </xf>
    <xf numFmtId="0" fontId="81" fillId="0" borderId="0" xfId="7" applyFont="1"/>
    <xf numFmtId="43" fontId="30" fillId="0" borderId="0" xfId="2" applyFont="1" applyFill="1" applyBorder="1" applyAlignment="1">
      <alignment horizontal="right"/>
    </xf>
    <xf numFmtId="43" fontId="56" fillId="0" borderId="0" xfId="2" applyFont="1" applyFill="1" applyBorder="1" applyAlignment="1">
      <alignment horizontal="right"/>
    </xf>
    <xf numFmtId="43" fontId="56" fillId="0" borderId="0" xfId="7" applyNumberFormat="1" applyFont="1"/>
    <xf numFmtId="0" fontId="30" fillId="25" borderId="0" xfId="7" applyFont="1" applyFill="1"/>
    <xf numFmtId="0" fontId="30" fillId="0" borderId="0" xfId="7" applyFont="1" applyAlignment="1">
      <alignment horizontal="left" wrapText="1"/>
    </xf>
    <xf numFmtId="43" fontId="56" fillId="0" borderId="0" xfId="10" applyFont="1" applyFill="1" applyBorder="1" applyAlignment="1"/>
    <xf numFmtId="0" fontId="81" fillId="0" borderId="33" xfId="7" applyFont="1" applyBorder="1" applyAlignment="1">
      <alignment horizontal="left" wrapText="1"/>
    </xf>
    <xf numFmtId="43" fontId="30" fillId="0" borderId="0" xfId="10" applyFont="1" applyFill="1" applyAlignment="1">
      <alignment horizontal="center" wrapText="1"/>
    </xf>
    <xf numFmtId="43" fontId="82" fillId="0" borderId="0" xfId="2" applyFont="1" applyFill="1" applyBorder="1"/>
    <xf numFmtId="43" fontId="18" fillId="0" borderId="3" xfId="2" applyFont="1" applyFill="1" applyBorder="1" applyAlignment="1"/>
    <xf numFmtId="0" fontId="35" fillId="0" borderId="0" xfId="7" applyFont="1" applyAlignment="1">
      <alignment horizontal="center"/>
    </xf>
    <xf numFmtId="0" fontId="35" fillId="0" borderId="0" xfId="0" applyFont="1" applyAlignment="1">
      <alignment horizontal="right"/>
    </xf>
    <xf numFmtId="0" fontId="78" fillId="0" borderId="0" xfId="0" applyFont="1" applyAlignment="1">
      <alignment horizontal="right"/>
    </xf>
    <xf numFmtId="43" fontId="23" fillId="0" borderId="0" xfId="2" applyFont="1" applyFill="1" applyBorder="1" applyAlignment="1">
      <alignment horizontal="center"/>
    </xf>
    <xf numFmtId="43" fontId="20" fillId="0" borderId="0" xfId="2" applyFont="1" applyFill="1" applyAlignment="1">
      <alignment horizontal="center"/>
    </xf>
    <xf numFmtId="0" fontId="0" fillId="0" borderId="0" xfId="0" applyAlignment="1">
      <alignment horizontal="left"/>
    </xf>
    <xf numFmtId="0" fontId="26" fillId="0" borderId="0" xfId="7" applyFont="1" applyAlignment="1">
      <alignment horizontal="center"/>
    </xf>
    <xf numFmtId="0" fontId="28" fillId="0" borderId="0" xfId="0" applyFont="1" applyAlignment="1">
      <alignment horizontal="center"/>
    </xf>
    <xf numFmtId="43" fontId="28" fillId="0" borderId="0" xfId="4" applyFont="1" applyFill="1" applyAlignment="1"/>
    <xf numFmtId="0" fontId="28" fillId="0" borderId="0" xfId="0" applyFont="1"/>
    <xf numFmtId="0" fontId="26" fillId="0" borderId="0" xfId="0" applyFont="1" applyAlignment="1">
      <alignment horizontal="center"/>
    </xf>
    <xf numFmtId="43" fontId="87" fillId="0" borderId="0" xfId="2" applyFont="1" applyFill="1" applyAlignment="1"/>
    <xf numFmtId="0" fontId="89" fillId="0" borderId="0" xfId="7" applyFont="1"/>
    <xf numFmtId="49" fontId="90" fillId="0" borderId="1" xfId="0" applyNumberFormat="1" applyFont="1" applyBorder="1" applyAlignment="1">
      <alignment horizontal="center"/>
    </xf>
    <xf numFmtId="49" fontId="90" fillId="0" borderId="1" xfId="0" applyNumberFormat="1" applyFont="1" applyBorder="1" applyAlignment="1">
      <alignment horizontal="left"/>
    </xf>
    <xf numFmtId="0" fontId="89" fillId="0" borderId="0" xfId="0" applyFont="1"/>
    <xf numFmtId="0" fontId="91" fillId="25" borderId="1" xfId="0" applyFont="1" applyFill="1" applyBorder="1" applyAlignment="1">
      <alignment horizontal="center"/>
    </xf>
    <xf numFmtId="43" fontId="88" fillId="0" borderId="0" xfId="2" applyFont="1" applyFill="1" applyBorder="1" applyAlignment="1"/>
    <xf numFmtId="43" fontId="88" fillId="0" borderId="0" xfId="2" applyFont="1" applyFill="1" applyBorder="1" applyAlignment="1">
      <alignment horizontal="center"/>
    </xf>
    <xf numFmtId="0" fontId="91" fillId="0" borderId="0" xfId="0" applyFont="1" applyAlignment="1">
      <alignment horizontal="center"/>
    </xf>
    <xf numFmtId="49" fontId="90" fillId="0" borderId="0" xfId="0" applyNumberFormat="1" applyFont="1" applyAlignment="1">
      <alignment horizontal="left"/>
    </xf>
    <xf numFmtId="49" fontId="93" fillId="0" borderId="1" xfId="0" applyNumberFormat="1" applyFont="1" applyBorder="1" applyAlignment="1">
      <alignment horizontal="center"/>
    </xf>
    <xf numFmtId="49" fontId="93" fillId="0" borderId="1" xfId="0" applyNumberFormat="1" applyFont="1" applyBorder="1" applyAlignment="1">
      <alignment horizontal="left"/>
    </xf>
    <xf numFmtId="49" fontId="93" fillId="0" borderId="1" xfId="0" applyNumberFormat="1" applyFont="1" applyBorder="1" applyAlignment="1">
      <alignment wrapText="1"/>
    </xf>
    <xf numFmtId="0" fontId="89" fillId="0" borderId="1" xfId="0" applyFont="1" applyBorder="1" applyAlignment="1">
      <alignment horizontal="center" wrapText="1"/>
    </xf>
    <xf numFmtId="0" fontId="95" fillId="0" borderId="1" xfId="0" applyFont="1" applyBorder="1" applyAlignment="1">
      <alignment wrapText="1"/>
    </xf>
    <xf numFmtId="0" fontId="91" fillId="0" borderId="1" xfId="0" applyFont="1" applyBorder="1" applyAlignment="1">
      <alignment wrapText="1"/>
    </xf>
    <xf numFmtId="0" fontId="88" fillId="0" borderId="0" xfId="0" applyFont="1"/>
    <xf numFmtId="0" fontId="88" fillId="0" borderId="1" xfId="0" applyFont="1" applyBorder="1" applyAlignment="1">
      <alignment horizontal="center"/>
    </xf>
    <xf numFmtId="0" fontId="89" fillId="0" borderId="1" xfId="0" applyFont="1" applyBorder="1" applyAlignment="1">
      <alignment horizontal="center"/>
    </xf>
    <xf numFmtId="0" fontId="89" fillId="0" borderId="1" xfId="0" applyFont="1" applyBorder="1" applyAlignment="1">
      <alignment wrapText="1"/>
    </xf>
    <xf numFmtId="0" fontId="91" fillId="0" borderId="1" xfId="0" applyFont="1" applyBorder="1" applyAlignment="1">
      <alignment horizontal="center"/>
    </xf>
    <xf numFmtId="49" fontId="90" fillId="25" borderId="1" xfId="0" applyNumberFormat="1" applyFont="1" applyFill="1" applyBorder="1" applyAlignment="1">
      <alignment horizontal="left"/>
    </xf>
    <xf numFmtId="0" fontId="88" fillId="0" borderId="1" xfId="2" applyNumberFormat="1" applyFont="1" applyFill="1" applyBorder="1" applyAlignment="1">
      <alignment horizontal="center"/>
    </xf>
    <xf numFmtId="0" fontId="90" fillId="0" borderId="1" xfId="0" applyFont="1" applyBorder="1" applyAlignment="1">
      <alignment horizontal="left"/>
    </xf>
    <xf numFmtId="0" fontId="91" fillId="25" borderId="1" xfId="0" applyFont="1" applyFill="1" applyBorder="1"/>
    <xf numFmtId="0" fontId="91" fillId="0" borderId="1" xfId="0" applyFont="1" applyBorder="1"/>
    <xf numFmtId="49" fontId="93" fillId="0" borderId="1" xfId="0" applyNumberFormat="1" applyFont="1" applyBorder="1" applyAlignment="1">
      <alignment horizontal="left" wrapText="1"/>
    </xf>
    <xf numFmtId="49" fontId="90" fillId="25" borderId="1" xfId="0" applyNumberFormat="1" applyFont="1" applyFill="1" applyBorder="1" applyAlignment="1">
      <alignment horizontal="center"/>
    </xf>
    <xf numFmtId="49" fontId="90" fillId="0" borderId="1" xfId="0" applyNumberFormat="1" applyFont="1" applyBorder="1" applyAlignment="1">
      <alignment wrapText="1"/>
    </xf>
    <xf numFmtId="0" fontId="92" fillId="0" borderId="1" xfId="0" applyFont="1" applyBorder="1" applyAlignment="1">
      <alignment horizontal="center"/>
    </xf>
    <xf numFmtId="0" fontId="94" fillId="0" borderId="1" xfId="0" applyFont="1" applyBorder="1" applyAlignment="1">
      <alignment horizontal="center"/>
    </xf>
    <xf numFmtId="0" fontId="94" fillId="0" borderId="1" xfId="0" applyFont="1" applyBorder="1" applyAlignment="1">
      <alignment horizontal="left" wrapText="1"/>
    </xf>
    <xf numFmtId="49" fontId="90" fillId="25" borderId="1" xfId="0" applyNumberFormat="1" applyFont="1" applyFill="1" applyBorder="1" applyAlignment="1">
      <alignment wrapText="1"/>
    </xf>
    <xf numFmtId="49" fontId="90" fillId="0" borderId="31" xfId="0" applyNumberFormat="1" applyFont="1" applyBorder="1" applyAlignment="1">
      <alignment horizontal="center"/>
    </xf>
    <xf numFmtId="0" fontId="91" fillId="0" borderId="31" xfId="0" applyFont="1" applyBorder="1" applyAlignment="1">
      <alignment wrapText="1"/>
    </xf>
    <xf numFmtId="49" fontId="93" fillId="0" borderId="7" xfId="0" applyNumberFormat="1" applyFont="1" applyBorder="1" applyAlignment="1">
      <alignment horizontal="center"/>
    </xf>
    <xf numFmtId="0" fontId="95" fillId="0" borderId="7" xfId="0" applyFont="1" applyBorder="1" applyAlignment="1">
      <alignment wrapText="1"/>
    </xf>
    <xf numFmtId="0" fontId="88" fillId="25" borderId="1" xfId="0" applyFont="1" applyFill="1" applyBorder="1" applyAlignment="1">
      <alignment wrapText="1"/>
    </xf>
    <xf numFmtId="0" fontId="88" fillId="25" borderId="1" xfId="0" applyFont="1" applyFill="1" applyBorder="1" applyAlignment="1">
      <alignment horizontal="center"/>
    </xf>
    <xf numFmtId="0" fontId="88" fillId="25" borderId="1" xfId="0" applyFont="1" applyFill="1" applyBorder="1"/>
    <xf numFmtId="0" fontId="88" fillId="0" borderId="1" xfId="0" applyFont="1" applyBorder="1"/>
    <xf numFmtId="49" fontId="93" fillId="25" borderId="1" xfId="0" applyNumberFormat="1" applyFont="1" applyFill="1" applyBorder="1" applyAlignment="1">
      <alignment horizontal="center"/>
    </xf>
    <xf numFmtId="49" fontId="93" fillId="0" borderId="0" xfId="0" applyNumberFormat="1" applyFont="1" applyAlignment="1">
      <alignment horizontal="center"/>
    </xf>
    <xf numFmtId="0" fontId="88" fillId="0" borderId="0" xfId="0" applyFont="1" applyAlignment="1">
      <alignment wrapText="1"/>
    </xf>
    <xf numFmtId="0" fontId="89" fillId="0" borderId="0" xfId="0" applyFont="1" applyAlignment="1">
      <alignment horizontal="center"/>
    </xf>
    <xf numFmtId="0" fontId="26" fillId="0" borderId="0" xfId="7" applyFont="1" applyAlignment="1">
      <alignment horizontal="center" wrapText="1"/>
    </xf>
    <xf numFmtId="49" fontId="26" fillId="0" borderId="0" xfId="0" applyNumberFormat="1" applyFont="1" applyAlignment="1" applyProtection="1">
      <alignment horizontal="center"/>
      <protection locked="0"/>
    </xf>
    <xf numFmtId="0" fontId="26" fillId="0" borderId="0" xfId="7" applyFont="1" applyAlignment="1">
      <alignment horizontal="left" wrapText="1"/>
    </xf>
    <xf numFmtId="0" fontId="28" fillId="0" borderId="3" xfId="0" applyFont="1" applyBorder="1"/>
    <xf numFmtId="43" fontId="28" fillId="0" borderId="0" xfId="2" applyFont="1" applyBorder="1" applyAlignment="1"/>
    <xf numFmtId="43" fontId="28" fillId="0" borderId="0" xfId="0" applyNumberFormat="1" applyFont="1"/>
    <xf numFmtId="0" fontId="35" fillId="25" borderId="1" xfId="7" applyFont="1" applyFill="1" applyBorder="1" applyAlignment="1">
      <alignment horizontal="center"/>
    </xf>
    <xf numFmtId="0" fontId="35" fillId="25" borderId="1" xfId="7" applyFont="1" applyFill="1" applyBorder="1"/>
    <xf numFmtId="0" fontId="20" fillId="0" borderId="0" xfId="7" applyFont="1" applyAlignment="1">
      <alignment horizontal="center" wrapText="1"/>
    </xf>
    <xf numFmtId="0" fontId="56" fillId="0" borderId="0" xfId="7" applyFont="1" applyAlignment="1">
      <alignment horizontal="left" wrapText="1"/>
    </xf>
    <xf numFmtId="0" fontId="20" fillId="0" borderId="0" xfId="0" applyFont="1" applyAlignment="1">
      <alignment horizontal="center"/>
    </xf>
    <xf numFmtId="43" fontId="34" fillId="0" borderId="0" xfId="2" applyFont="1" applyFill="1" applyAlignment="1">
      <alignment horizontal="center" wrapText="1"/>
    </xf>
    <xf numFmtId="43" fontId="32" fillId="0" borderId="0" xfId="2" applyFont="1" applyFill="1" applyBorder="1" applyAlignment="1" applyProtection="1">
      <alignment horizontal="center"/>
      <protection locked="0"/>
    </xf>
    <xf numFmtId="43" fontId="20" fillId="0" borderId="0" xfId="2" applyFont="1" applyFill="1"/>
    <xf numFmtId="43" fontId="36" fillId="0" borderId="0" xfId="2" applyFont="1" applyFill="1" applyBorder="1" applyAlignment="1">
      <alignment horizontal="right"/>
    </xf>
    <xf numFmtId="0" fontId="80" fillId="0" borderId="0" xfId="7" applyFont="1" applyAlignment="1">
      <alignment wrapText="1"/>
    </xf>
    <xf numFmtId="43" fontId="23" fillId="0" borderId="0" xfId="2" applyFont="1" applyFill="1" applyAlignment="1">
      <alignment horizontal="right"/>
    </xf>
    <xf numFmtId="43" fontId="32" fillId="0" borderId="0" xfId="2" applyFont="1" applyFill="1" applyBorder="1" applyAlignment="1">
      <alignment horizontal="right"/>
    </xf>
    <xf numFmtId="43" fontId="23" fillId="0" borderId="0" xfId="2" applyFont="1" applyFill="1" applyBorder="1" applyAlignment="1">
      <alignment horizontal="right"/>
    </xf>
    <xf numFmtId="43" fontId="36" fillId="0" borderId="3" xfId="2" applyFont="1" applyFill="1" applyBorder="1" applyAlignment="1">
      <alignment horizontal="right"/>
    </xf>
    <xf numFmtId="43" fontId="32" fillId="0" borderId="0" xfId="2" applyFont="1" applyFill="1" applyAlignment="1">
      <alignment horizontal="right"/>
    </xf>
    <xf numFmtId="43" fontId="32" fillId="0" borderId="3" xfId="2" applyFont="1" applyFill="1" applyBorder="1" applyAlignment="1">
      <alignment horizontal="right"/>
    </xf>
    <xf numFmtId="43" fontId="18" fillId="0" borderId="0" xfId="2" applyFont="1" applyFill="1" applyBorder="1" applyAlignment="1"/>
    <xf numFmtId="43" fontId="23" fillId="0" borderId="3" xfId="2" applyFont="1" applyFill="1" applyBorder="1" applyAlignment="1">
      <alignment horizontal="right"/>
    </xf>
    <xf numFmtId="43" fontId="36" fillId="0" borderId="0" xfId="2" applyFont="1" applyFill="1" applyBorder="1" applyAlignment="1"/>
    <xf numFmtId="43" fontId="18" fillId="0" borderId="3" xfId="2" applyFont="1" applyFill="1" applyBorder="1" applyAlignment="1">
      <alignment horizontal="right"/>
    </xf>
    <xf numFmtId="43" fontId="59" fillId="0" borderId="33" xfId="2" applyFont="1" applyFill="1" applyBorder="1" applyAlignment="1">
      <alignment horizontal="right"/>
    </xf>
    <xf numFmtId="43" fontId="23" fillId="0" borderId="0" xfId="10" applyFont="1" applyFill="1" applyBorder="1" applyAlignment="1"/>
    <xf numFmtId="43" fontId="35" fillId="0" borderId="0" xfId="4" applyFont="1" applyFill="1" applyAlignment="1">
      <alignment horizontal="left"/>
    </xf>
    <xf numFmtId="43" fontId="20" fillId="0" borderId="0" xfId="2" applyFont="1" applyFill="1" applyAlignment="1">
      <alignment horizontal="right"/>
    </xf>
    <xf numFmtId="43" fontId="20" fillId="0" borderId="0" xfId="2" applyFont="1" applyFill="1" applyAlignment="1"/>
    <xf numFmtId="43" fontId="20" fillId="0" borderId="0" xfId="2" applyFont="1" applyFill="1" applyAlignment="1">
      <alignment horizontal="left" wrapText="1"/>
    </xf>
    <xf numFmtId="43" fontId="35" fillId="25" borderId="1" xfId="2" applyFont="1" applyFill="1" applyBorder="1" applyAlignment="1">
      <alignment horizontal="center" wrapText="1"/>
    </xf>
    <xf numFmtId="43" fontId="35" fillId="25" borderId="1" xfId="2" applyFont="1" applyFill="1" applyBorder="1" applyAlignment="1">
      <alignment horizontal="center"/>
    </xf>
    <xf numFmtId="0" fontId="20" fillId="2" borderId="1" xfId="131" applyFont="1" applyFill="1" applyBorder="1" applyAlignment="1">
      <alignment wrapText="1"/>
    </xf>
    <xf numFmtId="168" fontId="20" fillId="0" borderId="0" xfId="0" applyNumberFormat="1" applyFont="1" applyAlignment="1">
      <alignment horizontal="left" wrapText="1"/>
    </xf>
    <xf numFmtId="43" fontId="20" fillId="0" borderId="0" xfId="2" applyFont="1" applyFill="1" applyBorder="1" applyAlignment="1">
      <alignment horizontal="left"/>
    </xf>
    <xf numFmtId="0" fontId="82" fillId="0" borderId="0" xfId="145" applyFont="1"/>
    <xf numFmtId="43" fontId="82" fillId="0" borderId="0" xfId="2" applyFont="1" applyFill="1" applyAlignment="1"/>
    <xf numFmtId="43" fontId="82" fillId="0" borderId="0" xfId="2" applyFont="1" applyFill="1" applyAlignment="1">
      <alignment horizontal="center"/>
    </xf>
    <xf numFmtId="43" fontId="30" fillId="0" borderId="0" xfId="2" applyFont="1" applyFill="1" applyBorder="1" applyAlignment="1">
      <alignment horizontal="center"/>
    </xf>
    <xf numFmtId="49" fontId="30" fillId="0" borderId="0" xfId="0" applyNumberFormat="1" applyFont="1" applyAlignment="1" applyProtection="1">
      <alignment horizontal="center"/>
      <protection locked="0"/>
    </xf>
    <xf numFmtId="49" fontId="30" fillId="0" borderId="0" xfId="2" applyNumberFormat="1" applyFont="1" applyFill="1" applyAlignment="1">
      <alignment horizontal="center"/>
    </xf>
    <xf numFmtId="43" fontId="56" fillId="0" borderId="0" xfId="2" applyFont="1" applyFill="1" applyBorder="1" applyAlignment="1" applyProtection="1">
      <alignment horizontal="center"/>
      <protection locked="0"/>
    </xf>
    <xf numFmtId="0" fontId="35" fillId="0" borderId="0" xfId="0" applyFont="1" applyAlignment="1">
      <alignment horizontal="left"/>
    </xf>
    <xf numFmtId="43" fontId="20" fillId="0" borderId="0" xfId="2" applyFont="1" applyFill="1" applyAlignment="1">
      <alignment horizontal="center" wrapText="1"/>
    </xf>
    <xf numFmtId="43" fontId="20" fillId="0" borderId="0" xfId="2" applyFont="1" applyFill="1" applyAlignment="1">
      <alignment wrapText="1"/>
    </xf>
    <xf numFmtId="43" fontId="30" fillId="25" borderId="34" xfId="7" applyNumberFormat="1" applyFont="1" applyFill="1" applyBorder="1"/>
    <xf numFmtId="0" fontId="81" fillId="0" borderId="0" xfId="7" applyFont="1" applyAlignment="1">
      <alignment horizontal="left" wrapText="1"/>
    </xf>
    <xf numFmtId="0" fontId="20" fillId="0" borderId="33" xfId="0" applyFont="1" applyBorder="1"/>
    <xf numFmtId="43" fontId="20" fillId="0" borderId="0" xfId="2" applyFont="1" applyFill="1" applyBorder="1"/>
    <xf numFmtId="0" fontId="30" fillId="25" borderId="0" xfId="7" applyFont="1" applyFill="1" applyAlignment="1">
      <alignment horizontal="left" wrapText="1"/>
    </xf>
    <xf numFmtId="43" fontId="30" fillId="25" borderId="34" xfId="10" applyFont="1" applyFill="1" applyBorder="1" applyAlignment="1"/>
    <xf numFmtId="43" fontId="35" fillId="0" borderId="0" xfId="7" applyNumberFormat="1" applyFont="1"/>
    <xf numFmtId="0" fontId="91" fillId="27" borderId="1" xfId="0" applyFont="1" applyFill="1" applyBorder="1" applyAlignment="1">
      <alignment horizontal="center"/>
    </xf>
    <xf numFmtId="49" fontId="90" fillId="27" borderId="1" xfId="0" applyNumberFormat="1" applyFont="1" applyFill="1" applyBorder="1" applyAlignment="1">
      <alignment horizontal="left" wrapText="1"/>
    </xf>
    <xf numFmtId="43" fontId="23" fillId="0" borderId="0" xfId="2" applyFont="1" applyFill="1" applyAlignment="1"/>
    <xf numFmtId="43" fontId="32" fillId="0" borderId="0" xfId="2" applyFont="1" applyFill="1" applyAlignment="1"/>
    <xf numFmtId="43" fontId="98" fillId="0" borderId="0" xfId="2" applyFont="1" applyFill="1" applyAlignment="1">
      <alignment horizontal="center"/>
    </xf>
    <xf numFmtId="43" fontId="98" fillId="0" borderId="0" xfId="2" applyFont="1" applyFill="1" applyAlignment="1"/>
    <xf numFmtId="43" fontId="36" fillId="0" borderId="1" xfId="2" applyFont="1" applyFill="1" applyBorder="1" applyAlignment="1">
      <alignment wrapText="1"/>
    </xf>
    <xf numFmtId="43" fontId="36" fillId="0" borderId="1" xfId="2" applyFont="1" applyFill="1" applyBorder="1" applyAlignment="1"/>
    <xf numFmtId="43" fontId="18" fillId="0" borderId="1" xfId="2" applyFont="1" applyFill="1" applyBorder="1" applyAlignment="1"/>
    <xf numFmtId="43" fontId="18" fillId="0" borderId="1" xfId="2" applyFont="1" applyFill="1" applyBorder="1" applyAlignment="1">
      <alignment horizontal="left"/>
    </xf>
    <xf numFmtId="43" fontId="99" fillId="0" borderId="1" xfId="144" applyFont="1" applyFill="1" applyBorder="1" applyAlignment="1"/>
    <xf numFmtId="43" fontId="61" fillId="0" borderId="31" xfId="2" applyFont="1" applyFill="1" applyBorder="1" applyAlignment="1"/>
    <xf numFmtId="43" fontId="36" fillId="0" borderId="31" xfId="2" applyFont="1" applyFill="1" applyBorder="1" applyAlignment="1"/>
    <xf numFmtId="43" fontId="74" fillId="0" borderId="1" xfId="2" applyFont="1" applyFill="1" applyBorder="1" applyAlignment="1"/>
    <xf numFmtId="43" fontId="99" fillId="0" borderId="1" xfId="144" applyFont="1" applyFill="1" applyBorder="1" applyAlignment="1">
      <alignment horizontal="right"/>
    </xf>
    <xf numFmtId="43" fontId="36" fillId="25" borderId="31" xfId="2" applyFont="1" applyFill="1" applyBorder="1" applyAlignment="1"/>
    <xf numFmtId="43" fontId="36" fillId="0" borderId="30" xfId="2" applyFont="1" applyFill="1" applyBorder="1" applyAlignment="1"/>
    <xf numFmtId="43" fontId="36" fillId="0" borderId="7" xfId="2" applyFont="1" applyFill="1" applyBorder="1" applyAlignment="1"/>
    <xf numFmtId="43" fontId="18" fillId="0" borderId="7" xfId="2" applyFont="1" applyFill="1" applyBorder="1" applyAlignment="1"/>
    <xf numFmtId="43" fontId="101" fillId="0" borderId="31" xfId="144" applyFont="1" applyFill="1" applyBorder="1" applyAlignment="1"/>
    <xf numFmtId="43" fontId="18" fillId="0" borderId="32" xfId="2" applyFont="1" applyFill="1" applyBorder="1" applyAlignment="1"/>
    <xf numFmtId="43" fontId="18" fillId="0" borderId="31" xfId="2" applyFont="1" applyFill="1" applyBorder="1" applyAlignment="1"/>
    <xf numFmtId="43" fontId="36" fillId="0" borderId="8" xfId="2" applyFont="1" applyFill="1" applyBorder="1" applyAlignment="1"/>
    <xf numFmtId="43" fontId="36" fillId="25" borderId="31" xfId="2" applyFont="1" applyFill="1" applyBorder="1" applyAlignment="1">
      <alignment horizontal="right"/>
    </xf>
    <xf numFmtId="43" fontId="36" fillId="0" borderId="8" xfId="2" applyFont="1" applyFill="1" applyBorder="1" applyAlignment="1">
      <alignment horizontal="left"/>
    </xf>
    <xf numFmtId="43" fontId="36" fillId="0" borderId="1" xfId="2" applyFont="1" applyFill="1" applyBorder="1" applyAlignment="1">
      <alignment horizontal="left"/>
    </xf>
    <xf numFmtId="43" fontId="100" fillId="0" borderId="1" xfId="2" applyFont="1" applyFill="1" applyBorder="1" applyAlignment="1"/>
    <xf numFmtId="43" fontId="36" fillId="0" borderId="31" xfId="2" applyFont="1" applyFill="1" applyBorder="1" applyAlignment="1">
      <alignment horizontal="left"/>
    </xf>
    <xf numFmtId="43" fontId="100" fillId="0" borderId="31" xfId="2" applyFont="1" applyFill="1" applyBorder="1" applyAlignment="1"/>
    <xf numFmtId="43" fontId="36" fillId="25" borderId="31" xfId="2" applyFont="1" applyFill="1" applyBorder="1" applyAlignment="1">
      <alignment horizontal="left"/>
    </xf>
    <xf numFmtId="43" fontId="18" fillId="25" borderId="31" xfId="2" applyFont="1" applyFill="1" applyBorder="1" applyAlignment="1"/>
    <xf numFmtId="43" fontId="36" fillId="0" borderId="35" xfId="2" applyFont="1" applyFill="1" applyBorder="1" applyAlignment="1"/>
    <xf numFmtId="43" fontId="36" fillId="25" borderId="1" xfId="2" applyFont="1" applyFill="1" applyBorder="1" applyAlignment="1"/>
    <xf numFmtId="43" fontId="36" fillId="25" borderId="6" xfId="2" applyFont="1" applyFill="1" applyBorder="1" applyAlignment="1"/>
    <xf numFmtId="43" fontId="77" fillId="0" borderId="0" xfId="2" applyFont="1" applyFill="1" applyBorder="1" applyAlignment="1"/>
    <xf numFmtId="43" fontId="36" fillId="0" borderId="0" xfId="2" applyFont="1" applyFill="1" applyAlignment="1"/>
    <xf numFmtId="43" fontId="23" fillId="0" borderId="0" xfId="2" applyFont="1" applyFill="1" applyBorder="1" applyAlignment="1"/>
    <xf numFmtId="43" fontId="32" fillId="0" borderId="0" xfId="2" applyFont="1" applyFill="1" applyBorder="1" applyAlignment="1"/>
    <xf numFmtId="43" fontId="59" fillId="25" borderId="0" xfId="2" applyFont="1" applyFill="1" applyBorder="1" applyAlignment="1">
      <alignment horizontal="right" wrapText="1"/>
    </xf>
    <xf numFmtId="43" fontId="63" fillId="27" borderId="0" xfId="2" applyFont="1" applyFill="1"/>
    <xf numFmtId="43" fontId="59" fillId="25" borderId="0" xfId="2" applyFont="1" applyFill="1"/>
    <xf numFmtId="49" fontId="32" fillId="0" borderId="0" xfId="7" applyNumberFormat="1" applyFont="1" applyAlignment="1" applyProtection="1">
      <alignment horizontal="center"/>
      <protection locked="0"/>
    </xf>
    <xf numFmtId="43" fontId="18" fillId="0" borderId="0" xfId="2" applyFont="1" applyAlignment="1">
      <alignment horizontal="left"/>
    </xf>
    <xf numFmtId="43" fontId="36" fillId="0" borderId="0" xfId="2" applyFont="1" applyFill="1" applyBorder="1" applyAlignment="1">
      <alignment wrapText="1"/>
    </xf>
    <xf numFmtId="0" fontId="16" fillId="0" borderId="0" xfId="0" applyFont="1"/>
    <xf numFmtId="0" fontId="20" fillId="0" borderId="0" xfId="145" applyFont="1" applyAlignment="1">
      <alignment horizontal="center"/>
    </xf>
    <xf numFmtId="43" fontId="0" fillId="0" borderId="0" xfId="2" applyFont="1"/>
    <xf numFmtId="43" fontId="32" fillId="25" borderId="34" xfId="2" applyFont="1" applyFill="1" applyBorder="1" applyAlignment="1">
      <alignment horizontal="right"/>
    </xf>
    <xf numFmtId="0" fontId="36" fillId="25" borderId="1" xfId="7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0" xfId="145" applyFont="1" applyAlignment="1">
      <alignment horizontal="left"/>
    </xf>
    <xf numFmtId="43" fontId="23" fillId="0" borderId="3" xfId="2" applyFont="1" applyBorder="1" applyAlignment="1"/>
    <xf numFmtId="0" fontId="18" fillId="0" borderId="0" xfId="7" applyFont="1" applyAlignment="1">
      <alignment horizontal="center" wrapText="1"/>
    </xf>
    <xf numFmtId="0" fontId="20" fillId="0" borderId="1" xfId="0" applyFont="1" applyBorder="1" applyAlignment="1">
      <alignment wrapText="1"/>
    </xf>
    <xf numFmtId="43" fontId="36" fillId="25" borderId="0" xfId="2" applyFont="1" applyFill="1" applyBorder="1" applyAlignment="1">
      <alignment wrapText="1"/>
    </xf>
    <xf numFmtId="43" fontId="36" fillId="25" borderId="6" xfId="2" applyFont="1" applyFill="1" applyBorder="1"/>
    <xf numFmtId="43" fontId="32" fillId="25" borderId="0" xfId="2" applyFont="1" applyFill="1" applyAlignment="1">
      <alignment horizontal="right"/>
    </xf>
    <xf numFmtId="43" fontId="0" fillId="0" borderId="0" xfId="0" applyNumberFormat="1"/>
    <xf numFmtId="43" fontId="82" fillId="0" borderId="0" xfId="2" applyFont="1" applyFill="1" applyBorder="1" applyAlignment="1"/>
    <xf numFmtId="0" fontId="106" fillId="0" borderId="0" xfId="7" applyFont="1" applyAlignment="1">
      <alignment horizontal="center"/>
    </xf>
    <xf numFmtId="0" fontId="34" fillId="0" borderId="0" xfId="0" applyFont="1" applyAlignment="1">
      <alignment horizontal="center"/>
    </xf>
    <xf numFmtId="43" fontId="103" fillId="0" borderId="1" xfId="144" applyFont="1" applyBorder="1" applyAlignment="1">
      <alignment horizontal="right"/>
    </xf>
    <xf numFmtId="43" fontId="34" fillId="0" borderId="0" xfId="2" applyFont="1" applyAlignment="1">
      <alignment horizontal="center" wrapText="1"/>
    </xf>
    <xf numFmtId="0" fontId="35" fillId="0" borderId="0" xfId="0" applyFont="1"/>
    <xf numFmtId="0" fontId="20" fillId="0" borderId="1" xfId="0" applyFont="1" applyBorder="1" applyAlignment="1">
      <alignment horizontal="center" wrapText="1"/>
    </xf>
    <xf numFmtId="49" fontId="103" fillId="0" borderId="1" xfId="0" applyNumberFormat="1" applyFont="1" applyBorder="1" applyAlignment="1">
      <alignment wrapText="1"/>
    </xf>
    <xf numFmtId="49" fontId="103" fillId="0" borderId="1" xfId="0" applyNumberFormat="1" applyFont="1" applyBorder="1" applyAlignment="1">
      <alignment horizontal="center"/>
    </xf>
    <xf numFmtId="4" fontId="20" fillId="0" borderId="1" xfId="0" applyNumberFormat="1" applyFont="1" applyBorder="1"/>
    <xf numFmtId="0" fontId="20" fillId="0" borderId="1" xfId="0" applyFont="1" applyBorder="1" applyAlignment="1">
      <alignment horizontal="left"/>
    </xf>
    <xf numFmtId="0" fontId="83" fillId="0" borderId="1" xfId="0" applyFont="1" applyBorder="1" applyAlignment="1">
      <alignment horizontal="left" wrapText="1"/>
    </xf>
    <xf numFmtId="49" fontId="103" fillId="0" borderId="1" xfId="0" applyNumberFormat="1" applyFont="1" applyBorder="1" applyAlignment="1">
      <alignment horizontal="left"/>
    </xf>
    <xf numFmtId="0" fontId="20" fillId="0" borderId="0" xfId="0" applyFont="1" applyAlignment="1">
      <alignment wrapText="1"/>
    </xf>
    <xf numFmtId="168" fontId="20" fillId="2" borderId="1" xfId="0" applyNumberFormat="1" applyFont="1" applyFill="1" applyBorder="1" applyAlignment="1">
      <alignment horizontal="left" wrapText="1"/>
    </xf>
    <xf numFmtId="43" fontId="36" fillId="0" borderId="0" xfId="2" applyFont="1" applyFill="1" applyBorder="1"/>
    <xf numFmtId="43" fontId="60" fillId="0" borderId="0" xfId="2" applyFont="1" applyAlignment="1">
      <alignment horizontal="right"/>
    </xf>
    <xf numFmtId="43" fontId="35" fillId="0" borderId="0" xfId="2" applyFont="1" applyAlignment="1">
      <alignment horizontal="right"/>
    </xf>
    <xf numFmtId="43" fontId="18" fillId="0" borderId="0" xfId="2" applyFont="1" applyAlignment="1">
      <alignment horizontal="left" wrapText="1"/>
    </xf>
    <xf numFmtId="0" fontId="36" fillId="0" borderId="0" xfId="7" applyFont="1" applyAlignment="1">
      <alignment horizontal="center" wrapText="1"/>
    </xf>
    <xf numFmtId="43" fontId="20" fillId="0" borderId="1" xfId="2" applyFont="1" applyFill="1" applyBorder="1" applyAlignment="1"/>
    <xf numFmtId="43" fontId="108" fillId="0" borderId="0" xfId="2" applyFont="1"/>
    <xf numFmtId="43" fontId="89" fillId="0" borderId="0" xfId="7" applyNumberFormat="1" applyFont="1"/>
    <xf numFmtId="0" fontId="82" fillId="0" borderId="0" xfId="0" applyFont="1"/>
    <xf numFmtId="0" fontId="19" fillId="0" borderId="0" xfId="7" applyFont="1"/>
    <xf numFmtId="43" fontId="82" fillId="0" borderId="1" xfId="2" applyFont="1" applyFill="1" applyBorder="1" applyAlignment="1"/>
    <xf numFmtId="43" fontId="34" fillId="0" borderId="0" xfId="2" applyFont="1" applyBorder="1"/>
    <xf numFmtId="0" fontId="110" fillId="0" borderId="1" xfId="0" applyFont="1" applyBorder="1" applyAlignment="1">
      <alignment horizontal="center" wrapText="1"/>
    </xf>
    <xf numFmtId="43" fontId="103" fillId="0" borderId="1" xfId="144" applyFont="1" applyFill="1" applyBorder="1" applyAlignment="1">
      <alignment horizontal="right"/>
    </xf>
    <xf numFmtId="43" fontId="83" fillId="0" borderId="1" xfId="2" applyFont="1" applyFill="1" applyBorder="1" applyAlignment="1"/>
    <xf numFmtId="43" fontId="35" fillId="0" borderId="30" xfId="2" applyFont="1" applyFill="1" applyBorder="1" applyAlignment="1"/>
    <xf numFmtId="43" fontId="20" fillId="0" borderId="30" xfId="2" applyFont="1" applyFill="1" applyBorder="1" applyAlignment="1"/>
    <xf numFmtId="43" fontId="20" fillId="0" borderId="7" xfId="2" applyFont="1" applyFill="1" applyBorder="1" applyAlignment="1"/>
    <xf numFmtId="43" fontId="20" fillId="0" borderId="1" xfId="2" applyFont="1" applyFill="1" applyBorder="1" applyAlignment="1">
      <alignment horizontal="center"/>
    </xf>
    <xf numFmtId="49" fontId="105" fillId="0" borderId="1" xfId="0" applyNumberFormat="1" applyFont="1" applyBorder="1" applyAlignment="1">
      <alignment horizontal="center"/>
    </xf>
    <xf numFmtId="43" fontId="20" fillId="0" borderId="1" xfId="2" applyFont="1" applyFill="1" applyBorder="1" applyAlignment="1">
      <alignment horizontal="left"/>
    </xf>
    <xf numFmtId="43" fontId="35" fillId="0" borderId="1" xfId="2" applyFont="1" applyFill="1" applyBorder="1" applyAlignment="1"/>
    <xf numFmtId="49" fontId="103" fillId="0" borderId="1" xfId="143" applyNumberFormat="1" applyFont="1" applyBorder="1" applyAlignment="1">
      <alignment horizontal="left" wrapText="1"/>
    </xf>
    <xf numFmtId="0" fontId="20" fillId="0" borderId="1" xfId="2" applyNumberFormat="1" applyFont="1" applyFill="1" applyBorder="1" applyAlignment="1">
      <alignment horizontal="center"/>
    </xf>
    <xf numFmtId="43" fontId="20" fillId="0" borderId="36" xfId="2" applyFont="1" applyFill="1" applyBorder="1" applyAlignment="1"/>
    <xf numFmtId="0" fontId="83" fillId="0" borderId="1" xfId="0" applyFont="1" applyBorder="1"/>
    <xf numFmtId="0" fontId="83" fillId="0" borderId="1" xfId="0" applyFont="1" applyBorder="1" applyAlignment="1">
      <alignment wrapText="1"/>
    </xf>
    <xf numFmtId="43" fontId="83" fillId="0" borderId="30" xfId="2" applyFont="1" applyFill="1" applyBorder="1" applyAlignment="1"/>
    <xf numFmtId="43" fontId="104" fillId="0" borderId="30" xfId="2" applyFont="1" applyFill="1" applyBorder="1" applyAlignment="1"/>
    <xf numFmtId="43" fontId="103" fillId="0" borderId="1" xfId="144" applyFont="1" applyFill="1" applyBorder="1" applyAlignment="1"/>
    <xf numFmtId="43" fontId="20" fillId="0" borderId="32" xfId="2" applyFont="1" applyFill="1" applyBorder="1" applyAlignment="1"/>
    <xf numFmtId="43" fontId="83" fillId="0" borderId="7" xfId="2" applyFont="1" applyFill="1" applyBorder="1" applyAlignment="1">
      <alignment horizontal="right"/>
    </xf>
    <xf numFmtId="43" fontId="35" fillId="0" borderId="7" xfId="2" applyFont="1" applyFill="1" applyBorder="1" applyAlignment="1"/>
    <xf numFmtId="43" fontId="20" fillId="0" borderId="31" xfId="2" applyFont="1" applyFill="1" applyBorder="1" applyAlignment="1"/>
    <xf numFmtId="0" fontId="61" fillId="25" borderId="0" xfId="145" applyFont="1" applyFill="1" applyAlignment="1">
      <alignment horizontal="left" wrapText="1"/>
    </xf>
    <xf numFmtId="0" fontId="36" fillId="0" borderId="0" xfId="7" applyFont="1" applyAlignment="1">
      <alignment horizontal="center"/>
    </xf>
    <xf numFmtId="43" fontId="36" fillId="25" borderId="37" xfId="2" applyFont="1" applyFill="1" applyBorder="1" applyAlignment="1"/>
    <xf numFmtId="43" fontId="16" fillId="0" borderId="0" xfId="2" applyFont="1"/>
    <xf numFmtId="0" fontId="16" fillId="0" borderId="0" xfId="0" applyFont="1" applyAlignment="1">
      <alignment horizontal="left"/>
    </xf>
    <xf numFmtId="43" fontId="89" fillId="0" borderId="0" xfId="2" applyFont="1"/>
    <xf numFmtId="43" fontId="18" fillId="0" borderId="30" xfId="2" applyFont="1" applyFill="1" applyBorder="1" applyAlignment="1"/>
    <xf numFmtId="0" fontId="75" fillId="0" borderId="0" xfId="7" applyFont="1" applyAlignment="1">
      <alignment horizontal="center"/>
    </xf>
    <xf numFmtId="43" fontId="35" fillId="0" borderId="0" xfId="2" applyFont="1" applyFill="1" applyAlignment="1"/>
    <xf numFmtId="43" fontId="30" fillId="0" borderId="0" xfId="2" applyFont="1" applyFill="1" applyAlignment="1" applyProtection="1">
      <protection locked="0"/>
    </xf>
    <xf numFmtId="43" fontId="30" fillId="0" borderId="0" xfId="2" applyFont="1" applyFill="1" applyBorder="1" applyAlignment="1" applyProtection="1">
      <alignment horizontal="center"/>
      <protection locked="0"/>
    </xf>
    <xf numFmtId="43" fontId="56" fillId="0" borderId="0" xfId="2" applyFont="1" applyFill="1" applyAlignment="1" applyProtection="1">
      <alignment horizontal="center"/>
      <protection locked="0"/>
    </xf>
    <xf numFmtId="4" fontId="20" fillId="0" borderId="0" xfId="2" applyNumberFormat="1" applyFont="1" applyFill="1" applyBorder="1" applyAlignment="1"/>
    <xf numFmtId="0" fontId="19" fillId="25" borderId="5" xfId="7" applyFont="1" applyFill="1" applyBorder="1"/>
    <xf numFmtId="43" fontId="19" fillId="25" borderId="5" xfId="7" applyNumberFormat="1" applyFont="1" applyFill="1" applyBorder="1"/>
    <xf numFmtId="0" fontId="102" fillId="0" borderId="38" xfId="0" applyFont="1" applyBorder="1" applyAlignment="1">
      <alignment horizontal="left" vertical="center"/>
    </xf>
    <xf numFmtId="0" fontId="19" fillId="0" borderId="0" xfId="7" applyFont="1" applyAlignment="1">
      <alignment horizontal="center" wrapText="1"/>
    </xf>
    <xf numFmtId="43" fontId="89" fillId="0" borderId="0" xfId="0" applyNumberFormat="1" applyFont="1"/>
    <xf numFmtId="43" fontId="20" fillId="25" borderId="1" xfId="2" applyFont="1" applyFill="1" applyBorder="1" applyAlignment="1"/>
    <xf numFmtId="43" fontId="82" fillId="0" borderId="7" xfId="2" applyFont="1" applyFill="1" applyBorder="1" applyAlignment="1"/>
    <xf numFmtId="43" fontId="84" fillId="0" borderId="0" xfId="2" applyFont="1" applyFill="1" applyBorder="1"/>
    <xf numFmtId="43" fontId="112" fillId="0" borderId="0" xfId="2" applyFont="1" applyBorder="1"/>
    <xf numFmtId="43" fontId="113" fillId="0" borderId="0" xfId="2" applyFont="1" applyBorder="1"/>
    <xf numFmtId="43" fontId="20" fillId="25" borderId="31" xfId="2" applyFont="1" applyFill="1" applyBorder="1" applyAlignment="1"/>
    <xf numFmtId="0" fontId="82" fillId="0" borderId="0" xfId="0" applyFont="1" applyAlignment="1">
      <alignment horizontal="left"/>
    </xf>
    <xf numFmtId="43" fontId="20" fillId="0" borderId="0" xfId="2" applyFont="1" applyFill="1" applyBorder="1" applyAlignment="1">
      <alignment horizontal="right"/>
    </xf>
    <xf numFmtId="43" fontId="82" fillId="0" borderId="0" xfId="2" applyFont="1" applyFill="1" applyBorder="1" applyAlignment="1">
      <alignment horizontal="right"/>
    </xf>
    <xf numFmtId="43" fontId="82" fillId="0" borderId="0" xfId="2" applyFont="1" applyFill="1" applyBorder="1" applyAlignment="1">
      <alignment horizontal="center"/>
    </xf>
    <xf numFmtId="43" fontId="56" fillId="0" borderId="0" xfId="2" applyFont="1" applyFill="1" applyBorder="1" applyAlignment="1">
      <alignment horizontal="center"/>
    </xf>
    <xf numFmtId="43" fontId="56" fillId="0" borderId="0" xfId="2" applyFont="1" applyFill="1" applyAlignment="1" applyProtection="1">
      <protection locked="0"/>
    </xf>
    <xf numFmtId="43" fontId="20" fillId="0" borderId="0" xfId="2" applyFont="1" applyFill="1" applyAlignment="1">
      <alignment horizontal="left"/>
    </xf>
    <xf numFmtId="0" fontId="25" fillId="0" borderId="0" xfId="0" applyFont="1" applyAlignment="1">
      <alignment horizontal="center"/>
    </xf>
    <xf numFmtId="0" fontId="25" fillId="0" borderId="0" xfId="7" applyFont="1" applyAlignment="1">
      <alignment horizontal="center"/>
    </xf>
    <xf numFmtId="0" fontId="115" fillId="0" borderId="0" xfId="0" applyFont="1" applyAlignment="1">
      <alignment horizontal="center"/>
    </xf>
    <xf numFmtId="4" fontId="20" fillId="0" borderId="1" xfId="2" applyNumberFormat="1" applyFont="1" applyFill="1" applyBorder="1" applyAlignment="1">
      <alignment wrapText="1"/>
    </xf>
    <xf numFmtId="0" fontId="82" fillId="0" borderId="0" xfId="0" applyFont="1" applyAlignment="1">
      <alignment horizontal="right"/>
    </xf>
    <xf numFmtId="0" fontId="82" fillId="0" borderId="0" xfId="145" applyFont="1" applyAlignment="1">
      <alignment horizontal="right"/>
    </xf>
    <xf numFmtId="43" fontId="23" fillId="0" borderId="0" xfId="2" applyFont="1" applyFill="1" applyBorder="1" applyAlignment="1" applyProtection="1">
      <alignment horizontal="center"/>
      <protection locked="0"/>
    </xf>
    <xf numFmtId="0" fontId="60" fillId="0" borderId="0" xfId="145" applyFont="1" applyAlignment="1">
      <alignment horizontal="left"/>
    </xf>
    <xf numFmtId="0" fontId="35" fillId="25" borderId="5" xfId="131" applyFont="1" applyFill="1" applyBorder="1" applyAlignment="1">
      <alignment wrapText="1"/>
    </xf>
    <xf numFmtId="4" fontId="78" fillId="25" borderId="5" xfId="0" applyNumberFormat="1" applyFont="1" applyFill="1" applyBorder="1" applyAlignment="1">
      <alignment horizontal="right"/>
    </xf>
    <xf numFmtId="4" fontId="35" fillId="25" borderId="5" xfId="2" applyNumberFormat="1" applyFont="1" applyFill="1" applyBorder="1" applyAlignment="1"/>
    <xf numFmtId="0" fontId="115" fillId="0" borderId="0" xfId="0" applyFont="1"/>
    <xf numFmtId="0" fontId="75" fillId="0" borderId="0" xfId="7" applyFont="1"/>
    <xf numFmtId="0" fontId="34" fillId="0" borderId="0" xfId="7" applyFont="1"/>
    <xf numFmtId="43" fontId="112" fillId="0" borderId="0" xfId="2" applyFont="1"/>
    <xf numFmtId="43" fontId="20" fillId="0" borderId="8" xfId="2" applyFont="1" applyFill="1" applyBorder="1" applyAlignment="1"/>
    <xf numFmtId="0" fontId="23" fillId="0" borderId="0" xfId="0" applyFont="1"/>
    <xf numFmtId="43" fontId="73" fillId="0" borderId="0" xfId="0" applyNumberFormat="1" applyFont="1"/>
    <xf numFmtId="43" fontId="32" fillId="0" borderId="0" xfId="0" applyNumberFormat="1" applyFont="1"/>
    <xf numFmtId="43" fontId="36" fillId="0" borderId="31" xfId="0" applyNumberFormat="1" applyFont="1" applyBorder="1"/>
    <xf numFmtId="43" fontId="20" fillId="0" borderId="1" xfId="2" applyFont="1" applyBorder="1" applyAlignment="1"/>
    <xf numFmtId="43" fontId="18" fillId="0" borderId="0" xfId="0" applyNumberFormat="1" applyFont="1"/>
    <xf numFmtId="0" fontId="32" fillId="0" borderId="0" xfId="7" applyFont="1"/>
    <xf numFmtId="49" fontId="36" fillId="0" borderId="0" xfId="0" applyNumberFormat="1" applyFont="1" applyProtection="1">
      <protection locked="0"/>
    </xf>
    <xf numFmtId="49" fontId="105" fillId="0" borderId="1" xfId="0" applyNumberFormat="1" applyFont="1" applyBorder="1" applyAlignment="1">
      <alignment wrapText="1"/>
    </xf>
    <xf numFmtId="49" fontId="105" fillId="0" borderId="1" xfId="0" applyNumberFormat="1" applyFont="1" applyBorder="1" applyAlignment="1">
      <alignment horizontal="left" wrapText="1"/>
    </xf>
    <xf numFmtId="0" fontId="104" fillId="0" borderId="1" xfId="0" applyFont="1" applyBorder="1" applyAlignment="1">
      <alignment wrapText="1"/>
    </xf>
    <xf numFmtId="49" fontId="84" fillId="0" borderId="1" xfId="0" applyNumberFormat="1" applyFont="1" applyBorder="1" applyAlignment="1">
      <alignment wrapText="1"/>
    </xf>
    <xf numFmtId="0" fontId="30" fillId="0" borderId="0" xfId="7" applyFont="1" applyAlignment="1">
      <alignment horizontal="center" wrapText="1"/>
    </xf>
    <xf numFmtId="43" fontId="103" fillId="0" borderId="1" xfId="144" applyFont="1" applyBorder="1" applyAlignment="1">
      <alignment horizontal="right" vertical="center"/>
    </xf>
    <xf numFmtId="43" fontId="89" fillId="2" borderId="0" xfId="7" applyNumberFormat="1" applyFont="1" applyFill="1"/>
    <xf numFmtId="0" fontId="85" fillId="0" borderId="0" xfId="7" applyFont="1" applyAlignment="1">
      <alignment horizontal="center"/>
    </xf>
    <xf numFmtId="0" fontId="116" fillId="0" borderId="0" xfId="2" applyNumberFormat="1" applyFont="1" applyFill="1" applyBorder="1" applyAlignment="1"/>
    <xf numFmtId="0" fontId="88" fillId="25" borderId="30" xfId="2" applyNumberFormat="1" applyFont="1" applyFill="1" applyBorder="1" applyAlignment="1">
      <alignment horizontal="center"/>
    </xf>
    <xf numFmtId="0" fontId="91" fillId="25" borderId="30" xfId="0" applyFont="1" applyFill="1" applyBorder="1"/>
    <xf numFmtId="43" fontId="36" fillId="25" borderId="30" xfId="2" applyFont="1" applyFill="1" applyBorder="1" applyAlignment="1"/>
    <xf numFmtId="49" fontId="20" fillId="0" borderId="1" xfId="0" applyNumberFormat="1" applyFont="1" applyBorder="1" applyAlignment="1">
      <alignment wrapText="1"/>
    </xf>
    <xf numFmtId="43" fontId="36" fillId="25" borderId="1" xfId="2" applyFont="1" applyFill="1" applyBorder="1" applyAlignment="1">
      <alignment horizontal="center" wrapText="1"/>
    </xf>
    <xf numFmtId="43" fontId="36" fillId="25" borderId="1" xfId="2" applyFont="1" applyFill="1" applyBorder="1" applyAlignment="1">
      <alignment horizontal="center"/>
    </xf>
    <xf numFmtId="0" fontId="36" fillId="25" borderId="1" xfId="7" applyFont="1" applyFill="1" applyBorder="1" applyAlignment="1">
      <alignment horizontal="left"/>
    </xf>
    <xf numFmtId="43" fontId="36" fillId="25" borderId="1" xfId="2" applyFont="1" applyFill="1" applyBorder="1" applyAlignment="1">
      <alignment horizontal="left"/>
    </xf>
    <xf numFmtId="43" fontId="20" fillId="0" borderId="1" xfId="2" applyFont="1" applyFill="1" applyBorder="1" applyAlignment="1">
      <alignment wrapText="1"/>
    </xf>
    <xf numFmtId="43" fontId="60" fillId="0" borderId="0" xfId="2" applyFont="1"/>
    <xf numFmtId="49" fontId="56" fillId="0" borderId="0" xfId="0" applyNumberFormat="1" applyFont="1" applyAlignment="1" applyProtection="1">
      <alignment horizontal="center" wrapText="1"/>
      <protection locked="0"/>
    </xf>
    <xf numFmtId="0" fontId="82" fillId="0" borderId="0" xfId="145" applyFont="1" applyAlignment="1">
      <alignment horizontal="center"/>
    </xf>
    <xf numFmtId="49" fontId="30" fillId="0" borderId="3" xfId="0" applyNumberFormat="1" applyFont="1" applyBorder="1" applyAlignment="1" applyProtection="1">
      <alignment horizontal="center"/>
      <protection locked="0"/>
    </xf>
    <xf numFmtId="49" fontId="30" fillId="0" borderId="3" xfId="0" applyNumberFormat="1" applyFont="1" applyBorder="1" applyAlignment="1" applyProtection="1">
      <alignment horizontal="center" wrapText="1"/>
      <protection locked="0"/>
    </xf>
    <xf numFmtId="49" fontId="56" fillId="0" borderId="0" xfId="0" applyNumberFormat="1" applyFont="1" applyAlignment="1" applyProtection="1">
      <alignment horizontal="center"/>
      <protection locked="0"/>
    </xf>
    <xf numFmtId="49" fontId="56" fillId="0" borderId="0" xfId="0" applyNumberFormat="1" applyFont="1" applyProtection="1">
      <protection locked="0"/>
    </xf>
    <xf numFmtId="49" fontId="56" fillId="0" borderId="4" xfId="0" applyNumberFormat="1" applyFont="1" applyBorder="1" applyAlignment="1" applyProtection="1">
      <alignment horizontal="center" wrapText="1"/>
      <protection locked="0"/>
    </xf>
    <xf numFmtId="0" fontId="82" fillId="0" borderId="0" xfId="145" applyFont="1" applyAlignment="1">
      <alignment horizontal="left" wrapText="1"/>
    </xf>
    <xf numFmtId="0" fontId="61" fillId="0" borderId="0" xfId="145" applyFont="1" applyAlignment="1">
      <alignment horizontal="right" indent="1"/>
    </xf>
    <xf numFmtId="0" fontId="61" fillId="0" borderId="0" xfId="145" applyFont="1" applyAlignment="1">
      <alignment horizontal="left" wrapText="1"/>
    </xf>
    <xf numFmtId="0" fontId="61" fillId="0" borderId="0" xfId="145" applyFont="1" applyAlignment="1">
      <alignment horizontal="left"/>
    </xf>
    <xf numFmtId="0" fontId="82" fillId="0" borderId="0" xfId="0" applyFont="1" applyAlignment="1">
      <alignment wrapText="1"/>
    </xf>
    <xf numFmtId="168" fontId="20" fillId="0" borderId="0" xfId="0" applyNumberFormat="1" applyFont="1" applyAlignment="1">
      <alignment horizontal="right" wrapText="1"/>
    </xf>
    <xf numFmtId="0" fontId="20" fillId="0" borderId="0" xfId="131" applyFont="1" applyAlignment="1">
      <alignment wrapText="1"/>
    </xf>
    <xf numFmtId="4" fontId="97" fillId="0" borderId="0" xfId="0" applyNumberFormat="1" applyFont="1" applyAlignment="1">
      <alignment horizontal="right"/>
    </xf>
    <xf numFmtId="0" fontId="82" fillId="0" borderId="0" xfId="145" applyFont="1" applyAlignment="1">
      <alignment wrapText="1"/>
    </xf>
    <xf numFmtId="0" fontId="82" fillId="0" borderId="0" xfId="145" applyFont="1" applyAlignment="1">
      <alignment horizontal="left"/>
    </xf>
    <xf numFmtId="49" fontId="56" fillId="0" borderId="0" xfId="0" applyNumberFormat="1" applyFont="1" applyAlignment="1" applyProtection="1">
      <alignment horizontal="left"/>
      <protection locked="0"/>
    </xf>
    <xf numFmtId="0" fontId="85" fillId="0" borderId="0" xfId="0" applyFont="1"/>
    <xf numFmtId="43" fontId="85" fillId="0" borderId="0" xfId="2" applyFont="1" applyBorder="1"/>
    <xf numFmtId="0" fontId="34" fillId="0" borderId="0" xfId="0" applyFont="1" applyAlignment="1">
      <alignment horizontal="left"/>
    </xf>
    <xf numFmtId="0" fontId="34" fillId="0" borderId="1" xfId="0" applyFont="1" applyBorder="1" applyAlignment="1">
      <alignment horizontal="left"/>
    </xf>
    <xf numFmtId="0" fontId="34" fillId="0" borderId="1" xfId="0" applyFont="1" applyBorder="1"/>
    <xf numFmtId="0" fontId="60" fillId="0" borderId="0" xfId="145" applyFont="1" applyAlignment="1">
      <alignment horizontal="left" wrapText="1"/>
    </xf>
    <xf numFmtId="43" fontId="60" fillId="0" borderId="0" xfId="2" applyFont="1" applyFill="1" applyBorder="1" applyAlignment="1">
      <alignment horizontal="right"/>
    </xf>
    <xf numFmtId="0" fontId="60" fillId="0" borderId="0" xfId="0" applyFont="1" applyAlignment="1">
      <alignment horizontal="left" wrapText="1"/>
    </xf>
    <xf numFmtId="0" fontId="19" fillId="25" borderId="1" xfId="0" applyFont="1" applyFill="1" applyBorder="1" applyAlignment="1">
      <alignment wrapText="1"/>
    </xf>
    <xf numFmtId="49" fontId="90" fillId="0" borderId="7" xfId="0" applyNumberFormat="1" applyFont="1" applyBorder="1" applyAlignment="1">
      <alignment horizontal="center"/>
    </xf>
    <xf numFmtId="0" fontId="92" fillId="0" borderId="7" xfId="0" applyFont="1" applyBorder="1"/>
    <xf numFmtId="43" fontId="36" fillId="27" borderId="31" xfId="2" applyFont="1" applyFill="1" applyBorder="1" applyAlignment="1"/>
    <xf numFmtId="43" fontId="61" fillId="0" borderId="7" xfId="2" applyFont="1" applyFill="1" applyBorder="1" applyAlignment="1"/>
    <xf numFmtId="0" fontId="29" fillId="26" borderId="2" xfId="0" applyFont="1" applyFill="1" applyBorder="1" applyAlignment="1">
      <alignment horizontal="center"/>
    </xf>
    <xf numFmtId="0" fontId="29" fillId="25" borderId="2" xfId="0" applyFont="1" applyFill="1" applyBorder="1" applyAlignment="1">
      <alignment horizontal="center" wrapText="1"/>
    </xf>
    <xf numFmtId="0" fontId="118" fillId="25" borderId="2" xfId="0" applyFont="1" applyFill="1" applyBorder="1" applyAlignment="1">
      <alignment wrapText="1"/>
    </xf>
    <xf numFmtId="43" fontId="29" fillId="25" borderId="1" xfId="2" applyFont="1" applyFill="1" applyBorder="1" applyAlignment="1">
      <alignment wrapText="1"/>
    </xf>
    <xf numFmtId="43" fontId="23" fillId="0" borderId="0" xfId="2" applyFont="1" applyBorder="1" applyAlignment="1" applyProtection="1">
      <alignment horizontal="center"/>
      <protection locked="0"/>
    </xf>
    <xf numFmtId="0" fontId="19" fillId="25" borderId="1" xfId="7" applyFont="1" applyFill="1" applyBorder="1" applyAlignment="1">
      <alignment horizontal="center"/>
    </xf>
    <xf numFmtId="43" fontId="19" fillId="25" borderId="1" xfId="2" applyFont="1" applyFill="1" applyBorder="1" applyAlignment="1"/>
    <xf numFmtId="0" fontId="114" fillId="0" borderId="1" xfId="0" applyFont="1" applyBorder="1" applyAlignment="1">
      <alignment wrapText="1"/>
    </xf>
    <xf numFmtId="0" fontId="20" fillId="2" borderId="1" xfId="0" applyFont="1" applyFill="1" applyBorder="1"/>
    <xf numFmtId="0" fontId="35" fillId="25" borderId="30" xfId="0" applyFont="1" applyFill="1" applyBorder="1" applyAlignment="1">
      <alignment horizontal="center"/>
    </xf>
    <xf numFmtId="0" fontId="35" fillId="25" borderId="30" xfId="0" applyFont="1" applyFill="1" applyBorder="1" applyAlignment="1">
      <alignment horizontal="left"/>
    </xf>
    <xf numFmtId="43" fontId="20" fillId="25" borderId="1" xfId="2" applyFont="1" applyFill="1" applyBorder="1" applyAlignment="1">
      <alignment horizontal="center"/>
    </xf>
    <xf numFmtId="0" fontId="34" fillId="0" borderId="0" xfId="7" applyFont="1" applyAlignment="1">
      <alignment horizontal="center"/>
    </xf>
    <xf numFmtId="0" fontId="120" fillId="0" borderId="0" xfId="145" applyFont="1"/>
    <xf numFmtId="168" fontId="20" fillId="2" borderId="1" xfId="0" applyNumberFormat="1" applyFont="1" applyFill="1" applyBorder="1" applyAlignment="1">
      <alignment horizontal="center" wrapText="1"/>
    </xf>
    <xf numFmtId="168" fontId="20" fillId="0" borderId="1" xfId="0" applyNumberFormat="1" applyFont="1" applyBorder="1" applyAlignment="1">
      <alignment horizontal="center" wrapText="1"/>
    </xf>
    <xf numFmtId="0" fontId="78" fillId="25" borderId="1" xfId="0" applyFont="1" applyFill="1" applyBorder="1" applyAlignment="1">
      <alignment horizontal="left"/>
    </xf>
    <xf numFmtId="43" fontId="20" fillId="25" borderId="1" xfId="2" applyFont="1" applyFill="1" applyBorder="1" applyAlignment="1">
      <alignment horizontal="left"/>
    </xf>
    <xf numFmtId="43" fontId="19" fillId="0" borderId="0" xfId="7" applyNumberFormat="1" applyFont="1"/>
    <xf numFmtId="171" fontId="23" fillId="0" borderId="0" xfId="2" applyNumberFormat="1" applyFont="1" applyFill="1" applyAlignment="1">
      <alignment horizontal="right"/>
    </xf>
    <xf numFmtId="43" fontId="34" fillId="0" borderId="1" xfId="2" applyFont="1" applyFill="1" applyBorder="1"/>
    <xf numFmtId="168" fontId="34" fillId="0" borderId="0" xfId="0" applyNumberFormat="1" applyFont="1" applyAlignment="1">
      <alignment horizontal="left" wrapText="1"/>
    </xf>
    <xf numFmtId="0" fontId="122" fillId="0" borderId="0" xfId="0" applyFont="1" applyAlignment="1">
      <alignment horizontal="right"/>
    </xf>
    <xf numFmtId="168" fontId="89" fillId="0" borderId="33" xfId="0" applyNumberFormat="1" applyFont="1" applyBorder="1" applyAlignment="1">
      <alignment horizontal="left" wrapText="1"/>
    </xf>
    <xf numFmtId="168" fontId="89" fillId="0" borderId="0" xfId="0" applyNumberFormat="1" applyFont="1" applyAlignment="1">
      <alignment horizontal="left" wrapText="1"/>
    </xf>
    <xf numFmtId="0" fontId="88" fillId="0" borderId="33" xfId="0" applyFont="1" applyBorder="1" applyAlignment="1">
      <alignment horizontal="right"/>
    </xf>
    <xf numFmtId="0" fontId="88" fillId="0" borderId="0" xfId="7" applyFont="1" applyAlignment="1">
      <alignment horizontal="center"/>
    </xf>
    <xf numFmtId="0" fontId="88" fillId="0" borderId="0" xfId="7" applyFont="1" applyAlignment="1">
      <alignment horizontal="center" wrapText="1"/>
    </xf>
    <xf numFmtId="0" fontId="122" fillId="25" borderId="0" xfId="0" applyFont="1" applyFill="1" applyAlignment="1">
      <alignment horizontal="left"/>
    </xf>
    <xf numFmtId="43" fontId="122" fillId="25" borderId="5" xfId="2" applyFont="1" applyFill="1" applyBorder="1" applyAlignment="1">
      <alignment horizontal="left"/>
    </xf>
    <xf numFmtId="43" fontId="23" fillId="0" borderId="3" xfId="2" applyFont="1" applyBorder="1" applyAlignment="1">
      <alignment horizontal="center"/>
    </xf>
    <xf numFmtId="0" fontId="19" fillId="0" borderId="0" xfId="7" applyFont="1" applyAlignment="1">
      <alignment horizontal="center"/>
    </xf>
    <xf numFmtId="0" fontId="129" fillId="0" borderId="0" xfId="0" applyFont="1" applyAlignment="1">
      <alignment horizontal="center"/>
    </xf>
    <xf numFmtId="43" fontId="18" fillId="0" borderId="0" xfId="145" applyNumberFormat="1" applyFont="1" applyAlignment="1">
      <alignment horizontal="left"/>
    </xf>
    <xf numFmtId="0" fontId="34" fillId="0" borderId="0" xfId="0" applyFont="1"/>
    <xf numFmtId="43" fontId="96" fillId="0" borderId="0" xfId="145" applyNumberFormat="1" applyFont="1"/>
    <xf numFmtId="49" fontId="23" fillId="0" borderId="0" xfId="7" applyNumberFormat="1" applyFont="1" applyProtection="1">
      <protection locked="0"/>
    </xf>
    <xf numFmtId="0" fontId="60" fillId="0" borderId="3" xfId="145" applyFont="1" applyBorder="1"/>
    <xf numFmtId="43" fontId="20" fillId="0" borderId="39" xfId="2" applyFont="1" applyFill="1" applyBorder="1" applyAlignment="1"/>
    <xf numFmtId="43" fontId="104" fillId="0" borderId="32" xfId="2" applyFont="1" applyFill="1" applyBorder="1" applyAlignment="1"/>
    <xf numFmtId="43" fontId="74" fillId="0" borderId="31" xfId="2" applyFont="1" applyFill="1" applyBorder="1" applyAlignment="1"/>
    <xf numFmtId="43" fontId="103" fillId="0" borderId="1" xfId="144" applyFont="1" applyFill="1" applyBorder="1" applyAlignment="1">
      <alignment horizontal="right" vertical="center"/>
    </xf>
    <xf numFmtId="43" fontId="25" fillId="0" borderId="0" xfId="2" applyFont="1" applyAlignment="1">
      <alignment horizontal="center"/>
    </xf>
    <xf numFmtId="0" fontId="18" fillId="25" borderId="1" xfId="7" applyFont="1" applyFill="1" applyBorder="1" applyAlignment="1">
      <alignment horizontal="center"/>
    </xf>
    <xf numFmtId="43" fontId="96" fillId="0" borderId="1" xfId="145" applyNumberFormat="1" applyFont="1" applyBorder="1"/>
    <xf numFmtId="0" fontId="86" fillId="0" borderId="0" xfId="143" applyFont="1"/>
    <xf numFmtId="0" fontId="86" fillId="0" borderId="0" xfId="143" applyFont="1" applyAlignment="1">
      <alignment horizontal="center"/>
    </xf>
    <xf numFmtId="43" fontId="86" fillId="0" borderId="0" xfId="2" applyFont="1" applyAlignment="1">
      <alignment horizontal="left"/>
    </xf>
    <xf numFmtId="0" fontId="86" fillId="0" borderId="0" xfId="143" applyFont="1" applyAlignment="1">
      <alignment horizontal="left"/>
    </xf>
    <xf numFmtId="43" fontId="61" fillId="0" borderId="0" xfId="2" applyFont="1" applyFill="1" applyBorder="1"/>
    <xf numFmtId="43" fontId="60" fillId="0" borderId="0" xfId="2" applyFont="1" applyBorder="1"/>
    <xf numFmtId="43" fontId="60" fillId="0" borderId="0" xfId="2" applyFont="1" applyFill="1" applyBorder="1"/>
    <xf numFmtId="43" fontId="60" fillId="0" borderId="0" xfId="2" applyFont="1" applyFill="1"/>
    <xf numFmtId="0" fontId="84" fillId="0" borderId="0" xfId="145" applyFont="1" applyAlignment="1">
      <alignment horizontal="center" wrapText="1"/>
    </xf>
    <xf numFmtId="43" fontId="20" fillId="0" borderId="0" xfId="2" applyFont="1" applyFill="1" applyBorder="1" applyAlignment="1">
      <alignment horizontal="left" wrapText="1"/>
    </xf>
    <xf numFmtId="0" fontId="82" fillId="0" borderId="0" xfId="145" applyFont="1" applyAlignment="1">
      <alignment horizontal="center" wrapText="1"/>
    </xf>
    <xf numFmtId="0" fontId="60" fillId="0" borderId="0" xfId="0" applyFont="1" applyAlignment="1">
      <alignment horizontal="center"/>
    </xf>
    <xf numFmtId="0" fontId="60" fillId="0" borderId="0" xfId="145" applyFont="1" applyAlignment="1">
      <alignment horizontal="center"/>
    </xf>
    <xf numFmtId="168" fontId="107" fillId="25" borderId="1" xfId="0" applyNumberFormat="1" applyFont="1" applyFill="1" applyBorder="1" applyAlignment="1">
      <alignment horizontal="center"/>
    </xf>
    <xf numFmtId="0" fontId="107" fillId="25" borderId="1" xfId="0" applyFont="1" applyFill="1" applyBorder="1"/>
    <xf numFmtId="0" fontId="36" fillId="25" borderId="1" xfId="0" applyFont="1" applyFill="1" applyBorder="1" applyAlignment="1">
      <alignment horizontal="left" wrapText="1"/>
    </xf>
    <xf numFmtId="43" fontId="20" fillId="0" borderId="0" xfId="0" applyNumberFormat="1" applyFont="1"/>
    <xf numFmtId="0" fontId="131" fillId="29" borderId="1" xfId="143" applyFont="1" applyFill="1" applyBorder="1" applyAlignment="1">
      <alignment horizontal="center" wrapText="1"/>
    </xf>
    <xf numFmtId="43" fontId="131" fillId="29" borderId="1" xfId="144" applyFont="1" applyFill="1" applyBorder="1" applyAlignment="1">
      <alignment horizontal="right"/>
    </xf>
    <xf numFmtId="43" fontId="35" fillId="26" borderId="1" xfId="2" applyFont="1" applyFill="1" applyBorder="1" applyAlignment="1">
      <alignment horizontal="center"/>
    </xf>
    <xf numFmtId="0" fontId="18" fillId="0" borderId="1" xfId="0" applyFont="1" applyBorder="1" applyAlignment="1">
      <alignment horizontal="left"/>
    </xf>
    <xf numFmtId="0" fontId="18" fillId="2" borderId="1" xfId="131" applyFont="1" applyFill="1" applyBorder="1" applyAlignment="1">
      <alignment wrapText="1"/>
    </xf>
    <xf numFmtId="0" fontId="35" fillId="0" borderId="30" xfId="0" applyFont="1" applyBorder="1" applyAlignment="1">
      <alignment horizontal="center"/>
    </xf>
    <xf numFmtId="0" fontId="35" fillId="0" borderId="30" xfId="0" applyFont="1" applyBorder="1" applyAlignment="1">
      <alignment horizontal="left"/>
    </xf>
    <xf numFmtId="0" fontId="111" fillId="0" borderId="0" xfId="0" applyFont="1"/>
    <xf numFmtId="0" fontId="35" fillId="0" borderId="0" xfId="131" applyFont="1" applyAlignment="1">
      <alignment wrapText="1"/>
    </xf>
    <xf numFmtId="2" fontId="117" fillId="0" borderId="5" xfId="0" applyNumberFormat="1" applyFont="1" applyBorder="1"/>
    <xf numFmtId="43" fontId="84" fillId="0" borderId="5" xfId="0" applyNumberFormat="1" applyFont="1" applyBorder="1"/>
    <xf numFmtId="43" fontId="111" fillId="0" borderId="0" xfId="0" applyNumberFormat="1" applyFont="1"/>
    <xf numFmtId="49" fontId="30" fillId="0" borderId="0" xfId="0" applyNumberFormat="1" applyFont="1" applyProtection="1">
      <protection locked="0"/>
    </xf>
    <xf numFmtId="49" fontId="56" fillId="0" borderId="0" xfId="0" applyNumberFormat="1" applyFont="1" applyAlignment="1" applyProtection="1">
      <alignment wrapText="1"/>
      <protection locked="0"/>
    </xf>
    <xf numFmtId="43" fontId="84" fillId="25" borderId="1" xfId="2" applyFont="1" applyFill="1" applyBorder="1"/>
    <xf numFmtId="43" fontId="101" fillId="0" borderId="31" xfId="144" applyFont="1" applyFill="1" applyBorder="1" applyAlignment="1">
      <alignment horizontal="right"/>
    </xf>
    <xf numFmtId="49" fontId="103" fillId="0" borderId="1" xfId="0" applyNumberFormat="1" applyFont="1" applyBorder="1" applyAlignment="1">
      <alignment horizontal="left" wrapText="1"/>
    </xf>
    <xf numFmtId="43" fontId="20" fillId="0" borderId="1" xfId="0" applyNumberFormat="1" applyFont="1" applyBorder="1"/>
    <xf numFmtId="0" fontId="18" fillId="0" borderId="1" xfId="0" applyFont="1" applyBorder="1"/>
    <xf numFmtId="0" fontId="18" fillId="2" borderId="1" xfId="0" applyFont="1" applyFill="1" applyBorder="1"/>
    <xf numFmtId="0" fontId="25" fillId="0" borderId="0" xfId="7" applyFont="1"/>
    <xf numFmtId="168" fontId="20" fillId="25" borderId="1" xfId="0" applyNumberFormat="1" applyFont="1" applyFill="1" applyBorder="1" applyAlignment="1">
      <alignment horizontal="center" wrapText="1"/>
    </xf>
    <xf numFmtId="0" fontId="20" fillId="25" borderId="1" xfId="0" applyFont="1" applyFill="1" applyBorder="1" applyAlignment="1">
      <alignment horizontal="left"/>
    </xf>
    <xf numFmtId="0" fontId="84" fillId="25" borderId="0" xfId="145" applyFont="1" applyFill="1"/>
    <xf numFmtId="43" fontId="35" fillId="25" borderId="0" xfId="2" applyFont="1" applyFill="1" applyAlignment="1">
      <alignment horizontal="left"/>
    </xf>
    <xf numFmtId="43" fontId="84" fillId="25" borderId="5" xfId="2" applyFont="1" applyFill="1" applyBorder="1" applyAlignment="1"/>
    <xf numFmtId="43" fontId="84" fillId="25" borderId="5" xfId="2" applyFont="1" applyFill="1" applyBorder="1" applyAlignment="1">
      <alignment horizontal="center"/>
    </xf>
    <xf numFmtId="169" fontId="20" fillId="0" borderId="1" xfId="2" applyNumberFormat="1" applyFont="1" applyFill="1" applyBorder="1" applyAlignment="1">
      <alignment wrapText="1"/>
    </xf>
    <xf numFmtId="43" fontId="135" fillId="0" borderId="0" xfId="2" applyFont="1" applyFill="1" applyAlignment="1"/>
    <xf numFmtId="0" fontId="124" fillId="0" borderId="0" xfId="7" applyFont="1" applyAlignment="1">
      <alignment horizontal="center"/>
    </xf>
    <xf numFmtId="0" fontId="130" fillId="0" borderId="0" xfId="143" applyFont="1" applyAlignment="1">
      <alignment horizontal="center" vertical="center"/>
    </xf>
    <xf numFmtId="49" fontId="103" fillId="0" borderId="1" xfId="143" applyNumberFormat="1" applyFont="1" applyBorder="1" applyAlignment="1">
      <alignment horizontal="left" vertical="center"/>
    </xf>
    <xf numFmtId="49" fontId="103" fillId="0" borderId="1" xfId="143" applyNumberFormat="1" applyFont="1" applyBorder="1" applyAlignment="1">
      <alignment horizontal="left" vertical="center" wrapText="1"/>
    </xf>
    <xf numFmtId="49" fontId="133" fillId="29" borderId="1" xfId="143" applyNumberFormat="1" applyFont="1" applyFill="1" applyBorder="1" applyAlignment="1">
      <alignment horizontal="left"/>
    </xf>
    <xf numFmtId="0" fontId="57" fillId="29" borderId="1" xfId="143" applyFill="1" applyBorder="1"/>
    <xf numFmtId="43" fontId="60" fillId="0" borderId="0" xfId="0" applyNumberFormat="1" applyFont="1"/>
    <xf numFmtId="0" fontId="61" fillId="25" borderId="1" xfId="0" applyFont="1" applyFill="1" applyBorder="1" applyAlignment="1">
      <alignment horizontal="center"/>
    </xf>
    <xf numFmtId="0" fontId="107" fillId="25" borderId="1" xfId="0" applyFont="1" applyFill="1" applyBorder="1" applyAlignment="1">
      <alignment horizontal="center"/>
    </xf>
    <xf numFmtId="43" fontId="107" fillId="25" borderId="1" xfId="2" applyFont="1" applyFill="1" applyBorder="1" applyAlignment="1">
      <alignment horizontal="center"/>
    </xf>
    <xf numFmtId="168" fontId="18" fillId="0" borderId="1" xfId="0" applyNumberFormat="1" applyFont="1" applyBorder="1" applyAlignment="1">
      <alignment wrapText="1"/>
    </xf>
    <xf numFmtId="43" fontId="18" fillId="2" borderId="1" xfId="2" applyFont="1" applyFill="1" applyBorder="1" applyAlignment="1">
      <alignment wrapText="1"/>
    </xf>
    <xf numFmtId="170" fontId="18" fillId="2" borderId="1" xfId="2" applyNumberFormat="1" applyFont="1" applyFill="1" applyBorder="1" applyAlignment="1">
      <alignment wrapText="1"/>
    </xf>
    <xf numFmtId="43" fontId="60" fillId="0" borderId="1" xfId="2" applyFont="1" applyFill="1" applyBorder="1"/>
    <xf numFmtId="175" fontId="18" fillId="0" borderId="1" xfId="0" applyNumberFormat="1" applyFont="1" applyBorder="1" applyAlignment="1">
      <alignment horizontal="left"/>
    </xf>
    <xf numFmtId="168" fontId="18" fillId="2" borderId="1" xfId="0" applyNumberFormat="1" applyFont="1" applyFill="1" applyBorder="1" applyAlignment="1">
      <alignment wrapText="1"/>
    </xf>
    <xf numFmtId="0" fontId="18" fillId="2" borderId="1" xfId="0" applyFont="1" applyFill="1" applyBorder="1" applyAlignment="1">
      <alignment horizontal="left"/>
    </xf>
    <xf numFmtId="168" fontId="18" fillId="2" borderId="1" xfId="0" applyNumberFormat="1" applyFont="1" applyFill="1" applyBorder="1" applyAlignment="1">
      <alignment horizontal="right" wrapText="1"/>
    </xf>
    <xf numFmtId="0" fontId="18" fillId="2" borderId="1" xfId="131" applyFont="1" applyFill="1" applyBorder="1" applyAlignment="1">
      <alignment horizontal="left" wrapText="1"/>
    </xf>
    <xf numFmtId="168" fontId="18" fillId="0" borderId="1" xfId="0" applyNumberFormat="1" applyFont="1" applyBorder="1" applyAlignment="1">
      <alignment horizontal="right" wrapText="1"/>
    </xf>
    <xf numFmtId="168" fontId="18" fillId="2" borderId="1" xfId="0" applyNumberFormat="1" applyFont="1" applyFill="1" applyBorder="1" applyAlignment="1">
      <alignment horizontal="center" wrapText="1"/>
    </xf>
    <xf numFmtId="0" fontId="107" fillId="25" borderId="1" xfId="0" applyFont="1" applyFill="1" applyBorder="1" applyAlignment="1">
      <alignment horizontal="left"/>
    </xf>
    <xf numFmtId="0" fontId="61" fillId="0" borderId="40" xfId="0" applyFont="1" applyBorder="1"/>
    <xf numFmtId="43" fontId="61" fillId="0" borderId="40" xfId="2" applyFont="1" applyFill="1" applyBorder="1"/>
    <xf numFmtId="43" fontId="61" fillId="0" borderId="40" xfId="2" applyFont="1" applyFill="1" applyBorder="1" applyAlignment="1">
      <alignment horizontal="left" indent="1"/>
    </xf>
    <xf numFmtId="43" fontId="60" fillId="0" borderId="0" xfId="2" applyFont="1" applyAlignment="1"/>
    <xf numFmtId="43" fontId="23" fillId="0" borderId="0" xfId="2" applyFont="1" applyFill="1" applyBorder="1" applyAlignment="1">
      <alignment horizontal="left"/>
    </xf>
    <xf numFmtId="43" fontId="23" fillId="0" borderId="0" xfId="2" applyFont="1" applyFill="1" applyAlignment="1" applyProtection="1">
      <protection locked="0"/>
    </xf>
    <xf numFmtId="43" fontId="23" fillId="0" borderId="33" xfId="2" applyFont="1" applyFill="1" applyBorder="1" applyAlignment="1" applyProtection="1">
      <alignment horizontal="center"/>
      <protection locked="0"/>
    </xf>
    <xf numFmtId="43" fontId="23" fillId="0" borderId="0" xfId="2" applyFont="1" applyFill="1" applyAlignment="1" applyProtection="1">
      <alignment horizontal="center"/>
      <protection locked="0"/>
    </xf>
    <xf numFmtId="0" fontId="60" fillId="0" borderId="33" xfId="145" applyFont="1" applyBorder="1"/>
    <xf numFmtId="43" fontId="23" fillId="0" borderId="0" xfId="2" applyFont="1" applyFill="1" applyAlignment="1" applyProtection="1">
      <alignment horizontal="left"/>
      <protection locked="0"/>
    </xf>
    <xf numFmtId="43" fontId="18" fillId="0" borderId="0" xfId="2" applyFont="1" applyFill="1" applyBorder="1" applyAlignment="1">
      <alignment horizontal="left" wrapText="1"/>
    </xf>
    <xf numFmtId="0" fontId="18" fillId="0" borderId="0" xfId="0" applyFont="1" applyAlignment="1">
      <alignment horizontal="center"/>
    </xf>
    <xf numFmtId="43" fontId="18" fillId="0" borderId="0" xfId="2" applyFont="1" applyFill="1" applyAlignment="1">
      <alignment horizontal="center" wrapText="1"/>
    </xf>
    <xf numFmtId="43" fontId="18" fillId="0" borderId="0" xfId="2" applyFont="1" applyFill="1" applyAlignment="1">
      <alignment wrapText="1"/>
    </xf>
    <xf numFmtId="43" fontId="18" fillId="0" borderId="0" xfId="2" applyFont="1" applyFill="1" applyAlignment="1">
      <alignment horizontal="left" wrapText="1"/>
    </xf>
    <xf numFmtId="49" fontId="18" fillId="0" borderId="0" xfId="0" applyNumberFormat="1" applyFont="1" applyAlignment="1" applyProtection="1">
      <alignment horizontal="center"/>
      <protection locked="0"/>
    </xf>
    <xf numFmtId="43" fontId="18" fillId="0" borderId="0" xfId="2" applyFont="1" applyFill="1" applyAlignment="1" applyProtection="1">
      <protection locked="0"/>
    </xf>
    <xf numFmtId="43" fontId="18" fillId="0" borderId="33" xfId="2" applyFont="1" applyFill="1" applyBorder="1" applyAlignment="1" applyProtection="1">
      <alignment horizontal="center"/>
      <protection locked="0"/>
    </xf>
    <xf numFmtId="43" fontId="18" fillId="0" borderId="0" xfId="2" applyFont="1" applyFill="1" applyAlignment="1" applyProtection="1">
      <alignment horizontal="center"/>
      <protection locked="0"/>
    </xf>
    <xf numFmtId="43" fontId="18" fillId="0" borderId="0" xfId="2" applyFont="1" applyAlignment="1" applyProtection="1">
      <alignment horizontal="center" wrapText="1"/>
      <protection locked="0"/>
    </xf>
    <xf numFmtId="43" fontId="18" fillId="0" borderId="0" xfId="2" applyFont="1" applyFill="1" applyAlignment="1" applyProtection="1">
      <alignment horizontal="left"/>
      <protection locked="0"/>
    </xf>
    <xf numFmtId="0" fontId="61" fillId="0" borderId="42" xfId="0" applyFont="1" applyBorder="1"/>
    <xf numFmtId="43" fontId="61" fillId="0" borderId="42" xfId="2" applyFont="1" applyFill="1" applyBorder="1"/>
    <xf numFmtId="43" fontId="61" fillId="0" borderId="42" xfId="2" applyFont="1" applyFill="1" applyBorder="1" applyAlignment="1">
      <alignment horizontal="left" indent="1"/>
    </xf>
    <xf numFmtId="168" fontId="18" fillId="25" borderId="1" xfId="0" applyNumberFormat="1" applyFont="1" applyFill="1" applyBorder="1" applyAlignment="1">
      <alignment horizontal="right" wrapText="1"/>
    </xf>
    <xf numFmtId="0" fontId="18" fillId="25" borderId="1" xfId="0" applyFont="1" applyFill="1" applyBorder="1"/>
    <xf numFmtId="49" fontId="136" fillId="25" borderId="1" xfId="0" applyNumberFormat="1" applyFont="1" applyFill="1" applyBorder="1" applyAlignment="1">
      <alignment horizontal="center"/>
    </xf>
    <xf numFmtId="0" fontId="36" fillId="25" borderId="30" xfId="0" applyFont="1" applyFill="1" applyBorder="1" applyAlignment="1">
      <alignment horizontal="center"/>
    </xf>
    <xf numFmtId="0" fontId="36" fillId="25" borderId="30" xfId="0" applyFont="1" applyFill="1" applyBorder="1" applyAlignment="1">
      <alignment horizontal="left"/>
    </xf>
    <xf numFmtId="43" fontId="18" fillId="25" borderId="1" xfId="2" applyFont="1" applyFill="1" applyBorder="1" applyAlignment="1">
      <alignment horizontal="left"/>
    </xf>
    <xf numFmtId="170" fontId="18" fillId="2" borderId="1" xfId="2" applyNumberFormat="1" applyFont="1" applyFill="1" applyBorder="1" applyAlignment="1">
      <alignment horizontal="right"/>
    </xf>
    <xf numFmtId="4" fontId="18" fillId="2" borderId="1" xfId="2" applyNumberFormat="1" applyFont="1" applyFill="1" applyBorder="1"/>
    <xf numFmtId="170" fontId="18" fillId="2" borderId="1" xfId="2" applyNumberFormat="1" applyFont="1" applyFill="1" applyBorder="1" applyAlignment="1"/>
    <xf numFmtId="43" fontId="18" fillId="0" borderId="1" xfId="2" applyFont="1" applyFill="1" applyBorder="1" applyAlignment="1">
      <alignment wrapText="1"/>
    </xf>
    <xf numFmtId="168" fontId="18" fillId="0" borderId="1" xfId="0" applyNumberFormat="1" applyFont="1" applyBorder="1" applyAlignment="1">
      <alignment horizontal="left" wrapText="1"/>
    </xf>
    <xf numFmtId="4" fontId="136" fillId="0" borderId="1" xfId="0" applyNumberFormat="1" applyFont="1" applyBorder="1" applyAlignment="1">
      <alignment horizontal="right"/>
    </xf>
    <xf numFmtId="43" fontId="61" fillId="0" borderId="0" xfId="2" applyFont="1" applyFill="1" applyBorder="1" applyAlignment="1"/>
    <xf numFmtId="43" fontId="18" fillId="0" borderId="0" xfId="2" applyFont="1" applyFill="1" applyBorder="1" applyAlignment="1">
      <alignment horizontal="center" wrapText="1"/>
    </xf>
    <xf numFmtId="43" fontId="18" fillId="0" borderId="0" xfId="2" applyFont="1" applyFill="1" applyBorder="1" applyAlignment="1">
      <alignment wrapText="1"/>
    </xf>
    <xf numFmtId="43" fontId="23" fillId="0" borderId="0" xfId="2" applyFont="1" applyFill="1" applyAlignment="1" applyProtection="1">
      <alignment horizontal="center" wrapText="1"/>
      <protection locked="0"/>
    </xf>
    <xf numFmtId="0" fontId="61" fillId="0" borderId="0" xfId="145" applyFont="1" applyAlignment="1">
      <alignment horizontal="center" wrapText="1"/>
    </xf>
    <xf numFmtId="0" fontId="60" fillId="0" borderId="0" xfId="145" applyFont="1" applyAlignment="1">
      <alignment horizontal="center" wrapText="1"/>
    </xf>
    <xf numFmtId="2" fontId="18" fillId="0" borderId="0" xfId="2" applyNumberFormat="1" applyFont="1" applyAlignment="1">
      <alignment horizontal="right"/>
    </xf>
    <xf numFmtId="0" fontId="36" fillId="0" borderId="0" xfId="0" applyFont="1" applyAlignment="1">
      <alignment horizontal="left"/>
    </xf>
    <xf numFmtId="0" fontId="36" fillId="0" borderId="0" xfId="0" applyFont="1"/>
    <xf numFmtId="43" fontId="36" fillId="0" borderId="0" xfId="2" applyFont="1"/>
    <xf numFmtId="43" fontId="18" fillId="0" borderId="33" xfId="2" applyFont="1" applyBorder="1"/>
    <xf numFmtId="0" fontId="36" fillId="27" borderId="0" xfId="0" applyFont="1" applyFill="1" applyAlignment="1">
      <alignment horizontal="left"/>
    </xf>
    <xf numFmtId="0" fontId="36" fillId="27" borderId="0" xfId="0" applyFont="1" applyFill="1"/>
    <xf numFmtId="43" fontId="36" fillId="27" borderId="5" xfId="2" applyFont="1" applyFill="1" applyBorder="1"/>
    <xf numFmtId="0" fontId="16" fillId="0" borderId="33" xfId="0" applyFont="1" applyBorder="1" applyAlignment="1">
      <alignment horizontal="center"/>
    </xf>
    <xf numFmtId="43" fontId="16" fillId="0" borderId="33" xfId="2" applyFont="1" applyBorder="1"/>
    <xf numFmtId="0" fontId="134" fillId="0" borderId="0" xfId="0" applyFont="1"/>
    <xf numFmtId="0" fontId="16" fillId="0" borderId="42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85" fillId="0" borderId="0" xfId="0" applyFont="1" applyAlignment="1">
      <alignment horizontal="center"/>
    </xf>
    <xf numFmtId="43" fontId="85" fillId="0" borderId="0" xfId="4" applyFont="1" applyFill="1" applyAlignment="1"/>
    <xf numFmtId="43" fontId="85" fillId="0" borderId="0" xfId="2" applyFont="1" applyFill="1" applyAlignment="1">
      <alignment horizontal="center"/>
    </xf>
    <xf numFmtId="43" fontId="85" fillId="0" borderId="0" xfId="2" applyFont="1" applyFill="1" applyAlignment="1">
      <alignment horizontal="right"/>
    </xf>
    <xf numFmtId="43" fontId="85" fillId="0" borderId="0" xfId="2" applyFont="1" applyFill="1" applyAlignment="1"/>
    <xf numFmtId="43" fontId="85" fillId="0" borderId="0" xfId="2" applyFont="1" applyFill="1" applyAlignment="1">
      <alignment horizontal="left" wrapText="1"/>
    </xf>
    <xf numFmtId="43" fontId="18" fillId="0" borderId="0" xfId="2" applyFont="1" applyBorder="1"/>
    <xf numFmtId="4" fontId="18" fillId="2" borderId="0" xfId="2" applyNumberFormat="1" applyFont="1" applyFill="1" applyBorder="1" applyAlignment="1"/>
    <xf numFmtId="0" fontId="18" fillId="2" borderId="0" xfId="131" applyFont="1" applyFill="1" applyAlignment="1">
      <alignment wrapText="1"/>
    </xf>
    <xf numFmtId="168" fontId="18" fillId="2" borderId="0" xfId="0" applyNumberFormat="1" applyFont="1" applyFill="1" applyAlignment="1">
      <alignment horizontal="center" wrapText="1"/>
    </xf>
    <xf numFmtId="0" fontId="18" fillId="2" borderId="0" xfId="0" applyFont="1" applyFill="1" applyAlignment="1">
      <alignment horizontal="left"/>
    </xf>
    <xf numFmtId="0" fontId="107" fillId="28" borderId="43" xfId="0" applyFont="1" applyFill="1" applyBorder="1" applyAlignment="1">
      <alignment horizontal="left"/>
    </xf>
    <xf numFmtId="43" fontId="18" fillId="2" borderId="0" xfId="2" applyFont="1" applyFill="1" applyBorder="1" applyAlignment="1">
      <alignment wrapText="1"/>
    </xf>
    <xf numFmtId="170" fontId="18" fillId="2" borderId="0" xfId="2" applyNumberFormat="1" applyFont="1" applyFill="1" applyBorder="1" applyAlignment="1"/>
    <xf numFmtId="43" fontId="107" fillId="28" borderId="45" xfId="2" applyFont="1" applyFill="1" applyBorder="1" applyAlignment="1">
      <alignment horizontal="left"/>
    </xf>
    <xf numFmtId="43" fontId="107" fillId="28" borderId="44" xfId="2" applyFont="1" applyFill="1" applyBorder="1" applyAlignment="1">
      <alignment horizontal="left"/>
    </xf>
    <xf numFmtId="49" fontId="97" fillId="25" borderId="31" xfId="0" applyNumberFormat="1" applyFont="1" applyFill="1" applyBorder="1" applyAlignment="1">
      <alignment horizontal="center"/>
    </xf>
    <xf numFmtId="4" fontId="78" fillId="25" borderId="6" xfId="0" applyNumberFormat="1" applyFont="1" applyFill="1" applyBorder="1" applyAlignment="1">
      <alignment horizontal="right"/>
    </xf>
    <xf numFmtId="43" fontId="35" fillId="25" borderId="6" xfId="7" applyNumberFormat="1" applyFont="1" applyFill="1" applyBorder="1"/>
    <xf numFmtId="43" fontId="34" fillId="0" borderId="1" xfId="0" applyNumberFormat="1" applyFont="1" applyBorder="1"/>
    <xf numFmtId="49" fontId="35" fillId="0" borderId="0" xfId="0" applyNumberFormat="1" applyFont="1" applyAlignment="1" applyProtection="1">
      <alignment horizontal="center"/>
      <protection locked="0"/>
    </xf>
    <xf numFmtId="43" fontId="20" fillId="0" borderId="0" xfId="2" applyFont="1" applyFill="1" applyAlignment="1" applyProtection="1">
      <alignment horizontal="center"/>
      <protection locked="0"/>
    </xf>
    <xf numFmtId="43" fontId="20" fillId="0" borderId="0" xfId="2" applyFont="1" applyAlignment="1" applyProtection="1">
      <alignment horizontal="center" wrapText="1"/>
      <protection locked="0"/>
    </xf>
    <xf numFmtId="49" fontId="20" fillId="0" borderId="0" xfId="0" applyNumberFormat="1" applyFont="1" applyAlignment="1" applyProtection="1">
      <alignment horizontal="center"/>
      <protection locked="0"/>
    </xf>
    <xf numFmtId="43" fontId="19" fillId="0" borderId="0" xfId="2" applyFont="1" applyFill="1" applyBorder="1" applyAlignment="1"/>
    <xf numFmtId="43" fontId="35" fillId="0" borderId="0" xfId="2" applyFont="1" applyFill="1" applyBorder="1" applyAlignment="1">
      <alignment horizontal="center"/>
    </xf>
    <xf numFmtId="43" fontId="20" fillId="0" borderId="30" xfId="2" applyFont="1" applyFill="1" applyBorder="1" applyAlignment="1">
      <alignment horizontal="left"/>
    </xf>
    <xf numFmtId="43" fontId="36" fillId="0" borderId="1" xfId="2" applyFont="1" applyFill="1" applyBorder="1" applyAlignment="1">
      <alignment horizontal="center" wrapText="1"/>
    </xf>
    <xf numFmtId="0" fontId="79" fillId="27" borderId="0" xfId="7" applyFont="1" applyFill="1" applyAlignment="1">
      <alignment horizontal="left"/>
    </xf>
    <xf numFmtId="0" fontId="65" fillId="27" borderId="0" xfId="7" applyFont="1" applyFill="1"/>
    <xf numFmtId="43" fontId="36" fillId="27" borderId="3" xfId="2" applyFont="1" applyFill="1" applyBorder="1" applyAlignment="1">
      <alignment horizontal="right"/>
    </xf>
    <xf numFmtId="0" fontId="65" fillId="27" borderId="0" xfId="7" applyFont="1" applyFill="1" applyAlignment="1">
      <alignment horizontal="left"/>
    </xf>
    <xf numFmtId="43" fontId="31" fillId="25" borderId="0" xfId="2" applyFont="1" applyFill="1"/>
    <xf numFmtId="43" fontId="33" fillId="25" borderId="0" xfId="2" applyFont="1" applyFill="1"/>
    <xf numFmtId="0" fontId="34" fillId="0" borderId="1" xfId="7" applyFont="1" applyBorder="1"/>
    <xf numFmtId="0" fontId="19" fillId="0" borderId="1" xfId="7" applyFont="1" applyBorder="1"/>
    <xf numFmtId="0" fontId="121" fillId="0" borderId="1" xfId="0" applyFont="1" applyBorder="1" applyAlignment="1">
      <alignment horizontal="left"/>
    </xf>
    <xf numFmtId="0" fontId="122" fillId="0" borderId="1" xfId="0" applyFont="1" applyBorder="1" applyAlignment="1">
      <alignment horizontal="left"/>
    </xf>
    <xf numFmtId="0" fontId="121" fillId="0" borderId="1" xfId="0" applyFont="1" applyBorder="1" applyAlignment="1">
      <alignment horizontal="left" wrapText="1"/>
    </xf>
    <xf numFmtId="0" fontId="35" fillId="28" borderId="1" xfId="0" applyFont="1" applyFill="1" applyBorder="1" applyAlignment="1">
      <alignment horizontal="left" wrapText="1"/>
    </xf>
    <xf numFmtId="43" fontId="84" fillId="28" borderId="1" xfId="2" applyFont="1" applyFill="1" applyBorder="1" applyAlignment="1">
      <alignment horizontal="right"/>
    </xf>
    <xf numFmtId="43" fontId="84" fillId="26" borderId="1" xfId="2" applyFont="1" applyFill="1" applyBorder="1" applyAlignment="1"/>
    <xf numFmtId="43" fontId="82" fillId="2" borderId="1" xfId="2" applyFont="1" applyFill="1" applyBorder="1" applyAlignment="1">
      <alignment horizontal="right"/>
    </xf>
    <xf numFmtId="168" fontId="20" fillId="27" borderId="1" xfId="0" applyNumberFormat="1" applyFont="1" applyFill="1" applyBorder="1" applyAlignment="1">
      <alignment horizontal="left" wrapText="1"/>
    </xf>
    <xf numFmtId="0" fontId="20" fillId="26" borderId="33" xfId="0" applyFont="1" applyFill="1" applyBorder="1"/>
    <xf numFmtId="0" fontId="35" fillId="26" borderId="1" xfId="131" applyFont="1" applyFill="1" applyBorder="1" applyAlignment="1">
      <alignment wrapText="1"/>
    </xf>
    <xf numFmtId="43" fontId="84" fillId="26" borderId="1" xfId="2" applyFont="1" applyFill="1" applyBorder="1" applyAlignment="1">
      <alignment horizontal="right"/>
    </xf>
    <xf numFmtId="0" fontId="61" fillId="25" borderId="0" xfId="145" applyFont="1" applyFill="1" applyAlignment="1">
      <alignment horizontal="left" indent="1"/>
    </xf>
    <xf numFmtId="0" fontId="134" fillId="25" borderId="1" xfId="7" applyFont="1" applyFill="1" applyBorder="1" applyAlignment="1">
      <alignment horizontal="center"/>
    </xf>
    <xf numFmtId="0" fontId="16" fillId="25" borderId="1" xfId="7" applyFill="1" applyBorder="1" applyAlignment="1">
      <alignment horizontal="left"/>
    </xf>
    <xf numFmtId="0" fontId="16" fillId="25" borderId="1" xfId="7" applyFill="1" applyBorder="1" applyAlignment="1">
      <alignment horizontal="center"/>
    </xf>
    <xf numFmtId="43" fontId="134" fillId="25" borderId="1" xfId="2" applyFont="1" applyFill="1" applyBorder="1" applyAlignment="1">
      <alignment horizontal="left"/>
    </xf>
    <xf numFmtId="43" fontId="134" fillId="25" borderId="1" xfId="2" applyFont="1" applyFill="1" applyBorder="1" applyAlignment="1">
      <alignment horizontal="center"/>
    </xf>
    <xf numFmtId="43" fontId="134" fillId="25" borderId="1" xfId="2" applyFont="1" applyFill="1" applyBorder="1" applyAlignment="1">
      <alignment horizontal="center" wrapText="1"/>
    </xf>
    <xf numFmtId="0" fontId="134" fillId="25" borderId="1" xfId="7" applyFont="1" applyFill="1" applyBorder="1" applyAlignment="1">
      <alignment horizontal="center" wrapText="1"/>
    </xf>
    <xf numFmtId="168" fontId="18" fillId="0" borderId="1" xfId="0" applyNumberFormat="1" applyFont="1" applyBorder="1" applyAlignment="1">
      <alignment horizontal="center" wrapText="1"/>
    </xf>
    <xf numFmtId="0" fontId="18" fillId="0" borderId="1" xfId="0" applyFont="1" applyBorder="1" applyAlignment="1">
      <alignment horizontal="center"/>
    </xf>
    <xf numFmtId="0" fontId="18" fillId="0" borderId="1" xfId="131" applyFont="1" applyBorder="1" applyAlignment="1">
      <alignment wrapText="1"/>
    </xf>
    <xf numFmtId="169" fontId="18" fillId="0" borderId="1" xfId="2" applyNumberFormat="1" applyFont="1" applyFill="1" applyBorder="1" applyAlignment="1">
      <alignment wrapText="1"/>
    </xf>
    <xf numFmtId="43" fontId="36" fillId="0" borderId="1" xfId="2" applyFont="1" applyFill="1" applyBorder="1"/>
    <xf numFmtId="43" fontId="18" fillId="0" borderId="1" xfId="2" applyFont="1" applyFill="1" applyBorder="1"/>
    <xf numFmtId="0" fontId="36" fillId="0" borderId="1" xfId="0" applyFont="1" applyBorder="1" applyAlignment="1">
      <alignment horizontal="center"/>
    </xf>
    <xf numFmtId="43" fontId="18" fillId="2" borderId="1" xfId="2" applyFont="1" applyFill="1" applyBorder="1" applyAlignment="1">
      <alignment horizontal="left" wrapText="1"/>
    </xf>
    <xf numFmtId="0" fontId="31" fillId="27" borderId="0" xfId="7" applyFont="1" applyFill="1"/>
    <xf numFmtId="43" fontId="36" fillId="27" borderId="0" xfId="2" applyFont="1" applyFill="1" applyBorder="1" applyAlignment="1">
      <alignment horizontal="right"/>
    </xf>
    <xf numFmtId="0" fontId="35" fillId="0" borderId="0" xfId="7" applyFont="1" applyAlignment="1">
      <alignment horizontal="center"/>
    </xf>
    <xf numFmtId="0" fontId="22" fillId="0" borderId="0" xfId="7" applyFont="1" applyAlignment="1">
      <alignment horizontal="center"/>
    </xf>
    <xf numFmtId="0" fontId="29" fillId="0" borderId="0" xfId="7" applyFont="1" applyAlignment="1">
      <alignment horizontal="center"/>
    </xf>
    <xf numFmtId="0" fontId="69" fillId="0" borderId="0" xfId="7" applyFont="1"/>
    <xf numFmtId="43" fontId="18" fillId="0" borderId="0" xfId="2" applyFont="1" applyFill="1" applyBorder="1" applyAlignment="1">
      <alignment horizontal="right"/>
    </xf>
    <xf numFmtId="43" fontId="36" fillId="0" borderId="0" xfId="2" applyFont="1" applyFill="1" applyBorder="1" applyAlignment="1">
      <alignment horizontal="right"/>
    </xf>
    <xf numFmtId="0" fontId="30" fillId="0" borderId="0" xfId="7" applyFont="1" applyAlignment="1">
      <alignment horizontal="center"/>
    </xf>
    <xf numFmtId="0" fontId="21" fillId="0" borderId="0" xfId="7" applyFont="1" applyAlignment="1">
      <alignment horizontal="center"/>
    </xf>
    <xf numFmtId="0" fontId="27" fillId="0" borderId="0" xfId="7" applyFont="1" applyAlignment="1">
      <alignment horizontal="center"/>
    </xf>
    <xf numFmtId="0" fontId="28" fillId="0" borderId="0" xfId="7" applyFont="1" applyAlignment="1">
      <alignment horizontal="center"/>
    </xf>
    <xf numFmtId="0" fontId="26" fillId="0" borderId="0" xfId="7" applyFont="1" applyAlignment="1">
      <alignment horizontal="center"/>
    </xf>
    <xf numFmtId="0" fontId="25" fillId="0" borderId="0" xfId="7" applyFont="1" applyAlignment="1">
      <alignment horizontal="center"/>
    </xf>
    <xf numFmtId="0" fontId="27" fillId="0" borderId="0" xfId="0" applyFont="1" applyAlignment="1">
      <alignment horizontal="center"/>
    </xf>
    <xf numFmtId="0" fontId="32" fillId="0" borderId="0" xfId="7" applyFont="1" applyAlignment="1">
      <alignment horizontal="center"/>
    </xf>
    <xf numFmtId="0" fontId="32" fillId="0" borderId="3" xfId="7" applyFont="1" applyBorder="1"/>
    <xf numFmtId="0" fontId="32" fillId="0" borderId="0" xfId="7" applyFont="1"/>
    <xf numFmtId="0" fontId="30" fillId="0" borderId="0" xfId="0" applyFont="1" applyAlignment="1">
      <alignment horizontal="center"/>
    </xf>
    <xf numFmtId="0" fontId="124" fillId="0" borderId="0" xfId="0" applyFont="1" applyAlignment="1">
      <alignment horizontal="center"/>
    </xf>
    <xf numFmtId="43" fontId="25" fillId="0" borderId="0" xfId="0" applyNumberFormat="1" applyFont="1" applyAlignment="1">
      <alignment horizontal="center"/>
    </xf>
    <xf numFmtId="49" fontId="23" fillId="0" borderId="0" xfId="0" applyNumberFormat="1" applyFont="1" applyAlignment="1" applyProtection="1">
      <alignment horizontal="center"/>
      <protection locked="0"/>
    </xf>
    <xf numFmtId="0" fontId="19" fillId="0" borderId="0" xfId="7" applyFont="1" applyAlignment="1">
      <alignment horizontal="center" wrapText="1"/>
    </xf>
    <xf numFmtId="43" fontId="34" fillId="0" borderId="0" xfId="2" applyFont="1" applyFill="1" applyBorder="1" applyAlignment="1">
      <alignment horizontal="center"/>
    </xf>
    <xf numFmtId="17" fontId="35" fillId="0" borderId="0" xfId="7" applyNumberFormat="1" applyFont="1" applyAlignment="1">
      <alignment horizontal="center" wrapText="1"/>
    </xf>
    <xf numFmtId="17" fontId="20" fillId="0" borderId="0" xfId="7" applyNumberFormat="1" applyFont="1" applyAlignment="1">
      <alignment horizontal="center" wrapText="1"/>
    </xf>
    <xf numFmtId="0" fontId="124" fillId="0" borderId="0" xfId="7" applyFont="1" applyAlignment="1">
      <alignment horizontal="center"/>
    </xf>
    <xf numFmtId="0" fontId="35" fillId="0" borderId="39" xfId="7" applyFont="1" applyBorder="1" applyAlignment="1">
      <alignment horizontal="left" wrapText="1"/>
    </xf>
    <xf numFmtId="0" fontId="35" fillId="0" borderId="41" xfId="7" applyFont="1" applyBorder="1" applyAlignment="1">
      <alignment horizontal="left" wrapText="1"/>
    </xf>
    <xf numFmtId="49" fontId="23" fillId="0" borderId="0" xfId="7" applyNumberFormat="1" applyFont="1" applyAlignment="1" applyProtection="1">
      <alignment horizontal="center"/>
      <protection locked="0"/>
    </xf>
    <xf numFmtId="43" fontId="23" fillId="0" borderId="3" xfId="2" applyFont="1" applyBorder="1" applyAlignment="1">
      <alignment horizontal="center"/>
    </xf>
    <xf numFmtId="49" fontId="32" fillId="0" borderId="0" xfId="0" applyNumberFormat="1" applyFont="1" applyAlignment="1" applyProtection="1">
      <alignment horizontal="center"/>
      <protection locked="0"/>
    </xf>
    <xf numFmtId="0" fontId="35" fillId="0" borderId="0" xfId="7" applyFont="1" applyAlignment="1">
      <alignment horizontal="center" wrapText="1"/>
    </xf>
    <xf numFmtId="0" fontId="85" fillId="0" borderId="0" xfId="7" applyFont="1" applyAlignment="1">
      <alignment horizontal="center" wrapText="1"/>
    </xf>
    <xf numFmtId="0" fontId="116" fillId="0" borderId="0" xfId="7" applyFont="1" applyAlignment="1">
      <alignment horizontal="center" wrapText="1"/>
    </xf>
    <xf numFmtId="43" fontId="116" fillId="0" borderId="0" xfId="2" applyFont="1" applyFill="1" applyBorder="1" applyAlignment="1">
      <alignment horizontal="center"/>
    </xf>
    <xf numFmtId="0" fontId="137" fillId="0" borderId="0" xfId="7" applyFont="1" applyAlignment="1">
      <alignment horizontal="center" wrapText="1"/>
    </xf>
    <xf numFmtId="0" fontId="120" fillId="0" borderId="0" xfId="0" applyFont="1" applyAlignment="1">
      <alignment horizontal="center" vertical="center" wrapText="1"/>
    </xf>
    <xf numFmtId="0" fontId="137" fillId="0" borderId="0" xfId="0" applyFont="1" applyAlignment="1">
      <alignment horizontal="center" vertical="center" wrapText="1"/>
    </xf>
    <xf numFmtId="0" fontId="116" fillId="0" borderId="0" xfId="7" applyFont="1" applyAlignment="1">
      <alignment horizontal="center"/>
    </xf>
    <xf numFmtId="0" fontId="85" fillId="0" borderId="0" xfId="7" applyFont="1" applyAlignment="1">
      <alignment horizontal="center"/>
    </xf>
    <xf numFmtId="0" fontId="34" fillId="0" borderId="0" xfId="7" applyFont="1" applyAlignment="1">
      <alignment horizontal="center" wrapText="1"/>
    </xf>
    <xf numFmtId="0" fontId="132" fillId="0" borderId="0" xfId="143" applyFont="1" applyAlignment="1">
      <alignment horizontal="center" vertical="center"/>
    </xf>
    <xf numFmtId="0" fontId="16" fillId="0" borderId="33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34" fillId="0" borderId="0" xfId="0" applyFont="1" applyAlignment="1">
      <alignment horizontal="center"/>
    </xf>
    <xf numFmtId="0" fontId="127" fillId="0" borderId="0" xfId="0" applyFont="1" applyAlignment="1">
      <alignment horizontal="center" vertical="center"/>
    </xf>
    <xf numFmtId="0" fontId="126" fillId="0" borderId="0" xfId="0" applyFont="1" applyAlignment="1">
      <alignment horizontal="center" vertical="center"/>
    </xf>
    <xf numFmtId="0" fontId="129" fillId="0" borderId="0" xfId="0" applyFont="1" applyAlignment="1">
      <alignment horizontal="center"/>
    </xf>
    <xf numFmtId="0" fontId="115" fillId="0" borderId="0" xfId="0" applyFont="1" applyAlignment="1">
      <alignment horizontal="center"/>
    </xf>
    <xf numFmtId="0" fontId="125" fillId="0" borderId="0" xfId="0" applyFont="1" applyAlignment="1">
      <alignment horizontal="center"/>
    </xf>
    <xf numFmtId="0" fontId="128" fillId="0" borderId="0" xfId="0" applyFont="1" applyAlignment="1">
      <alignment horizontal="center"/>
    </xf>
    <xf numFmtId="0" fontId="56" fillId="0" borderId="0" xfId="7" applyFont="1" applyAlignment="1">
      <alignment horizontal="center"/>
    </xf>
    <xf numFmtId="0" fontId="19" fillId="0" borderId="0" xfId="7" applyFont="1" applyAlignment="1">
      <alignment horizontal="center"/>
    </xf>
    <xf numFmtId="0" fontId="109" fillId="0" borderId="0" xfId="7" applyFont="1" applyAlignment="1">
      <alignment horizontal="center"/>
    </xf>
    <xf numFmtId="43" fontId="30" fillId="0" borderId="4" xfId="2" applyFont="1" applyFill="1" applyBorder="1" applyAlignment="1">
      <alignment horizontal="center"/>
    </xf>
    <xf numFmtId="0" fontId="75" fillId="0" borderId="0" xfId="7" applyFont="1" applyAlignment="1">
      <alignment horizontal="center"/>
    </xf>
    <xf numFmtId="43" fontId="23" fillId="0" borderId="3" xfId="2" applyFont="1" applyFill="1" applyBorder="1" applyAlignment="1">
      <alignment horizontal="center"/>
    </xf>
    <xf numFmtId="43" fontId="32" fillId="0" borderId="4" xfId="2" applyFont="1" applyFill="1" applyBorder="1" applyAlignment="1">
      <alignment horizontal="center"/>
    </xf>
    <xf numFmtId="17" fontId="19" fillId="0" borderId="0" xfId="7" applyNumberFormat="1" applyFont="1" applyAlignment="1">
      <alignment horizontal="center"/>
    </xf>
    <xf numFmtId="17" fontId="34" fillId="0" borderId="0" xfId="7" applyNumberFormat="1" applyFont="1" applyAlignment="1">
      <alignment horizontal="center" wrapText="1"/>
    </xf>
    <xf numFmtId="17" fontId="19" fillId="0" borderId="0" xfId="7" applyNumberFormat="1" applyFont="1" applyAlignment="1">
      <alignment horizontal="center" wrapText="1"/>
    </xf>
  </cellXfs>
  <cellStyles count="156">
    <cellStyle name="20% - Accent1" xfId="13" xr:uid="{00000000-0005-0000-0000-000000000000}"/>
    <cellStyle name="20% - Accent1 2" xfId="57" xr:uid="{00000000-0005-0000-0000-000001000000}"/>
    <cellStyle name="20% - Accent2" xfId="14" xr:uid="{00000000-0005-0000-0000-000002000000}"/>
    <cellStyle name="20% - Accent2 2" xfId="58" xr:uid="{00000000-0005-0000-0000-000003000000}"/>
    <cellStyle name="20% - Accent3" xfId="15" xr:uid="{00000000-0005-0000-0000-000004000000}"/>
    <cellStyle name="20% - Accent3 2" xfId="59" xr:uid="{00000000-0005-0000-0000-000005000000}"/>
    <cellStyle name="20% - Accent4" xfId="16" xr:uid="{00000000-0005-0000-0000-000006000000}"/>
    <cellStyle name="20% - Accent4 2" xfId="60" xr:uid="{00000000-0005-0000-0000-000007000000}"/>
    <cellStyle name="20% - Accent5" xfId="17" xr:uid="{00000000-0005-0000-0000-000008000000}"/>
    <cellStyle name="20% - Accent5 2" xfId="61" xr:uid="{00000000-0005-0000-0000-000009000000}"/>
    <cellStyle name="20% - Accent6" xfId="18" xr:uid="{00000000-0005-0000-0000-00000A000000}"/>
    <cellStyle name="20% - Accent6 2" xfId="62" xr:uid="{00000000-0005-0000-0000-00000B000000}"/>
    <cellStyle name="40% - Accent1" xfId="19" xr:uid="{00000000-0005-0000-0000-00000C000000}"/>
    <cellStyle name="40% - Accent1 2" xfId="63" xr:uid="{00000000-0005-0000-0000-00000D000000}"/>
    <cellStyle name="40% - Accent2" xfId="20" xr:uid="{00000000-0005-0000-0000-00000E000000}"/>
    <cellStyle name="40% - Accent2 2" xfId="64" xr:uid="{00000000-0005-0000-0000-00000F000000}"/>
    <cellStyle name="40% - Accent3" xfId="21" xr:uid="{00000000-0005-0000-0000-000010000000}"/>
    <cellStyle name="40% - Accent3 2" xfId="65" xr:uid="{00000000-0005-0000-0000-000011000000}"/>
    <cellStyle name="40% - Accent4" xfId="22" xr:uid="{00000000-0005-0000-0000-000012000000}"/>
    <cellStyle name="40% - Accent4 2" xfId="66" xr:uid="{00000000-0005-0000-0000-000013000000}"/>
    <cellStyle name="40% - Accent5" xfId="23" xr:uid="{00000000-0005-0000-0000-000014000000}"/>
    <cellStyle name="40% - Accent5 2" xfId="67" xr:uid="{00000000-0005-0000-0000-000015000000}"/>
    <cellStyle name="40% - Accent6" xfId="24" xr:uid="{00000000-0005-0000-0000-000016000000}"/>
    <cellStyle name="40% - Accent6 2" xfId="68" xr:uid="{00000000-0005-0000-0000-000017000000}"/>
    <cellStyle name="60% - Accent1" xfId="25" xr:uid="{00000000-0005-0000-0000-000018000000}"/>
    <cellStyle name="60% - Accent1 2" xfId="69" xr:uid="{00000000-0005-0000-0000-000019000000}"/>
    <cellStyle name="60% - Accent2" xfId="26" xr:uid="{00000000-0005-0000-0000-00001A000000}"/>
    <cellStyle name="60% - Accent2 2" xfId="70" xr:uid="{00000000-0005-0000-0000-00001B000000}"/>
    <cellStyle name="60% - Accent3" xfId="27" xr:uid="{00000000-0005-0000-0000-00001C000000}"/>
    <cellStyle name="60% - Accent3 2" xfId="71" xr:uid="{00000000-0005-0000-0000-00001D000000}"/>
    <cellStyle name="60% - Accent4" xfId="28" xr:uid="{00000000-0005-0000-0000-00001E000000}"/>
    <cellStyle name="60% - Accent4 2" xfId="72" xr:uid="{00000000-0005-0000-0000-00001F000000}"/>
    <cellStyle name="60% - Accent5" xfId="29" xr:uid="{00000000-0005-0000-0000-000020000000}"/>
    <cellStyle name="60% - Accent5 2" xfId="73" xr:uid="{00000000-0005-0000-0000-000021000000}"/>
    <cellStyle name="60% - Accent6" xfId="30" xr:uid="{00000000-0005-0000-0000-000022000000}"/>
    <cellStyle name="60% - Accent6 2" xfId="74" xr:uid="{00000000-0005-0000-0000-000023000000}"/>
    <cellStyle name="Accent1" xfId="31" xr:uid="{00000000-0005-0000-0000-000024000000}"/>
    <cellStyle name="Accent1 2" xfId="75" xr:uid="{00000000-0005-0000-0000-000025000000}"/>
    <cellStyle name="Accent2" xfId="32" xr:uid="{00000000-0005-0000-0000-000026000000}"/>
    <cellStyle name="Accent2 2" xfId="76" xr:uid="{00000000-0005-0000-0000-000027000000}"/>
    <cellStyle name="Accent3" xfId="33" xr:uid="{00000000-0005-0000-0000-000028000000}"/>
    <cellStyle name="Accent3 2" xfId="77" xr:uid="{00000000-0005-0000-0000-000029000000}"/>
    <cellStyle name="Accent4" xfId="34" xr:uid="{00000000-0005-0000-0000-00002A000000}"/>
    <cellStyle name="Accent4 2" xfId="78" xr:uid="{00000000-0005-0000-0000-00002B000000}"/>
    <cellStyle name="Accent5" xfId="35" xr:uid="{00000000-0005-0000-0000-00002C000000}"/>
    <cellStyle name="Accent5 2" xfId="79" xr:uid="{00000000-0005-0000-0000-00002D000000}"/>
    <cellStyle name="Accent6" xfId="36" xr:uid="{00000000-0005-0000-0000-00002E000000}"/>
    <cellStyle name="Accent6 2" xfId="80" xr:uid="{00000000-0005-0000-0000-00002F000000}"/>
    <cellStyle name="Bad" xfId="37" xr:uid="{00000000-0005-0000-0000-000030000000}"/>
    <cellStyle name="Bad 2" xfId="81" xr:uid="{00000000-0005-0000-0000-000031000000}"/>
    <cellStyle name="Calculation" xfId="38" xr:uid="{00000000-0005-0000-0000-000032000000}"/>
    <cellStyle name="Calculation 2" xfId="82" xr:uid="{00000000-0005-0000-0000-000033000000}"/>
    <cellStyle name="Calculation 2 2" xfId="88" xr:uid="{00000000-0005-0000-0000-000034000000}"/>
    <cellStyle name="Calculation 2 3" xfId="95" xr:uid="{00000000-0005-0000-0000-000035000000}"/>
    <cellStyle name="Calculation 2 4" xfId="105" xr:uid="{00000000-0005-0000-0000-000036000000}"/>
    <cellStyle name="Calculation 3" xfId="91" xr:uid="{00000000-0005-0000-0000-000037000000}"/>
    <cellStyle name="Calculation 4" xfId="98" xr:uid="{00000000-0005-0000-0000-000038000000}"/>
    <cellStyle name="Calculation 5" xfId="108" xr:uid="{00000000-0005-0000-0000-000039000000}"/>
    <cellStyle name="Check Cell" xfId="39" xr:uid="{00000000-0005-0000-0000-00003A000000}"/>
    <cellStyle name="Comma 2" xfId="153" xr:uid="{C1A72BB1-A66C-4B93-8B8A-E76D57FC029E}"/>
    <cellStyle name="Comma 3" xfId="155" xr:uid="{7E845752-1F68-40D4-AEC2-7AA7FB5619B2}"/>
    <cellStyle name="Currency 2" xfId="130" xr:uid="{4FC66015-637E-4F8B-A685-AAD02210F4D4}"/>
    <cellStyle name="Euro" xfId="1" xr:uid="{00000000-0005-0000-0000-00003B000000}"/>
    <cellStyle name="Explanatory Text" xfId="40" xr:uid="{00000000-0005-0000-0000-00003C000000}"/>
    <cellStyle name="Explanatory Text 2" xfId="83" xr:uid="{00000000-0005-0000-0000-00003D000000}"/>
    <cellStyle name="Good" xfId="41" xr:uid="{00000000-0005-0000-0000-00003E000000}"/>
    <cellStyle name="Heading 1" xfId="42" xr:uid="{00000000-0005-0000-0000-00003F000000}"/>
    <cellStyle name="Heading 2" xfId="43" xr:uid="{00000000-0005-0000-0000-000040000000}"/>
    <cellStyle name="Heading 2 2" xfId="84" xr:uid="{00000000-0005-0000-0000-000041000000}"/>
    <cellStyle name="Heading 3" xfId="44" xr:uid="{00000000-0005-0000-0000-000042000000}"/>
    <cellStyle name="Heading 3 2" xfId="85" xr:uid="{00000000-0005-0000-0000-000043000000}"/>
    <cellStyle name="Heading 4" xfId="45" xr:uid="{00000000-0005-0000-0000-000044000000}"/>
    <cellStyle name="Hipervínculo 2" xfId="54" xr:uid="{00000000-0005-0000-0000-000045000000}"/>
    <cellStyle name="Input" xfId="46" xr:uid="{00000000-0005-0000-0000-000046000000}"/>
    <cellStyle name="Input 2" xfId="92" xr:uid="{00000000-0005-0000-0000-000047000000}"/>
    <cellStyle name="Input 3" xfId="99" xr:uid="{00000000-0005-0000-0000-000048000000}"/>
    <cellStyle name="Input 4" xfId="109" xr:uid="{00000000-0005-0000-0000-000049000000}"/>
    <cellStyle name="Linked Cell" xfId="47" xr:uid="{00000000-0005-0000-0000-00004A000000}"/>
    <cellStyle name="Millares" xfId="2" builtinId="3"/>
    <cellStyle name="Millares 10" xfId="6" xr:uid="{00000000-0005-0000-0000-00004C000000}"/>
    <cellStyle name="Millares 10 2" xfId="112" xr:uid="{2208BFEC-B9C5-463B-AA5A-D56BBCE08005}"/>
    <cellStyle name="Millares 10 3" xfId="127" xr:uid="{3BAE6D7F-29B5-404E-971D-811A3832BA60}"/>
    <cellStyle name="Millares 10 4" xfId="139" xr:uid="{26A991EC-3E28-4F65-8096-885511F1A1BA}"/>
    <cellStyle name="Millares 10 4 2" xfId="150" xr:uid="{49D41141-6BC0-43D6-BEAB-F55FC892D25F}"/>
    <cellStyle name="Millares 11" xfId="148" xr:uid="{1A209F3F-52F5-4191-A979-D29F8B7F422F}"/>
    <cellStyle name="Millares 2" xfId="3" xr:uid="{00000000-0005-0000-0000-00004D000000}"/>
    <cellStyle name="Millares 2 2" xfId="119" xr:uid="{BAB028DD-9677-43BA-AEB8-33918DF7710B}"/>
    <cellStyle name="Millares 2 2 2" xfId="10" xr:uid="{00000000-0005-0000-0000-00004E000000}"/>
    <cellStyle name="Millares 2 3" xfId="123" xr:uid="{8199C15E-96F9-41D8-A024-027F2495E946}"/>
    <cellStyle name="Millares 2 4" xfId="129" xr:uid="{0AEC8E60-900E-4B7C-B042-449878E09942}"/>
    <cellStyle name="Millares 2 5" xfId="135" xr:uid="{55084E61-8811-4D12-92C3-B6436DB8A574}"/>
    <cellStyle name="Millares 2 5 2" xfId="136" xr:uid="{2A27B699-A56C-40AF-B7AF-1D0ECDB8ADC9}"/>
    <cellStyle name="Millares 2 6" xfId="144" xr:uid="{EA85E737-C385-4623-83BD-CAF61F374B47}"/>
    <cellStyle name="Millares 3" xfId="102" xr:uid="{00000000-0005-0000-0000-00004F000000}"/>
    <cellStyle name="Millares 4" xfId="116" xr:uid="{ED327588-30B5-417C-B7FF-0B07AE9083AC}"/>
    <cellStyle name="Millares 5" xfId="4" xr:uid="{00000000-0005-0000-0000-000050000000}"/>
    <cellStyle name="Millares 5 2" xfId="11" xr:uid="{00000000-0005-0000-0000-000051000000}"/>
    <cellStyle name="Millares 5 2 2" xfId="104" xr:uid="{00000000-0005-0000-0000-000052000000}"/>
    <cellStyle name="Millares 5 3" xfId="103" xr:uid="{00000000-0005-0000-0000-000053000000}"/>
    <cellStyle name="Millares 6" xfId="118" xr:uid="{2B51BD1B-880F-4E60-889D-0C2A41554326}"/>
    <cellStyle name="Millares 7" xfId="122" xr:uid="{179EA13E-7865-419A-B9E4-356A31BE92E6}"/>
    <cellStyle name="Millares 8" xfId="133" xr:uid="{A9A9D2FB-6FAE-439D-8633-94017CDAE03E}"/>
    <cellStyle name="Millares 9" xfId="146" xr:uid="{D55F4FA6-91C0-4B5D-89EB-B510EECB8E72}"/>
    <cellStyle name="Moneda 2" xfId="9" xr:uid="{00000000-0005-0000-0000-000054000000}"/>
    <cellStyle name="Moneda 2 2" xfId="120" xr:uid="{48024FC0-CC81-4F9C-97EB-3A0FC9D133C3}"/>
    <cellStyle name="Moneda 2 3" xfId="124" xr:uid="{007C81BF-2DDB-40D3-9872-697D09C32FC2}"/>
    <cellStyle name="Moneda 3" xfId="55" xr:uid="{00000000-0005-0000-0000-000055000000}"/>
    <cellStyle name="Neutral 2" xfId="48" xr:uid="{00000000-0005-0000-0000-000056000000}"/>
    <cellStyle name="Normal" xfId="0" builtinId="0"/>
    <cellStyle name="Normal 10" xfId="8" xr:uid="{00000000-0005-0000-0000-000058000000}"/>
    <cellStyle name="Normal 10 2" xfId="113" xr:uid="{C80246EA-38F5-4AA4-A567-0842919C4FCE}"/>
    <cellStyle name="Normal 10 3" xfId="128" xr:uid="{59035B53-ED3B-4384-BC8C-54C3370DCC96}"/>
    <cellStyle name="Normal 10 4" xfId="140" xr:uid="{06EC9F08-795D-4011-9BDF-91F09228CD30}"/>
    <cellStyle name="Normal 10 4 2" xfId="151" xr:uid="{D7D32FA5-B51F-4BF0-AE5C-6820CF2C8656}"/>
    <cellStyle name="Normal 11" xfId="142" xr:uid="{E20FE18C-11F9-4CE1-891A-815C734B9C8C}"/>
    <cellStyle name="Normal 12" xfId="145" xr:uid="{C1099A78-6824-480F-B2CE-42E1A4F894BD}"/>
    <cellStyle name="Normal 13" xfId="5" xr:uid="{00000000-0005-0000-0000-000059000000}"/>
    <cellStyle name="Normal 13 2" xfId="114" xr:uid="{DE8EB7F0-10DA-4F3E-B2E7-8B00951D8091}"/>
    <cellStyle name="Normal 13 3" xfId="126" xr:uid="{0EBEFE68-4566-4F21-A731-6B0BCC9B0261}"/>
    <cellStyle name="Normal 13 4" xfId="138" xr:uid="{E7046A98-CC2E-4C6C-AB83-104CC37CF3A9}"/>
    <cellStyle name="Normal 13 4 2" xfId="149" xr:uid="{63794CFD-6641-49EC-BA18-B8D6A4586D82}"/>
    <cellStyle name="Normal 14" xfId="147" xr:uid="{38326121-A166-454E-9537-59E26339A018}"/>
    <cellStyle name="Normal 15" xfId="152" xr:uid="{F5D097D3-FB3D-4624-AA0C-854D80635273}"/>
    <cellStyle name="Normal 16" xfId="154" xr:uid="{1D784E12-72FA-4BF1-8E7C-8CB6A5298BFA}"/>
    <cellStyle name="Normal 2" xfId="7" xr:uid="{00000000-0005-0000-0000-00005A000000}"/>
    <cellStyle name="Normal 2 2" xfId="56" xr:uid="{00000000-0005-0000-0000-00005B000000}"/>
    <cellStyle name="Normal 2 2 2" xfId="125" xr:uid="{BB9B235D-7368-4271-AA16-BB4FC7619F51}"/>
    <cellStyle name="Normal 2 3" xfId="134" xr:uid="{AC386CEA-C9B7-48B3-94C4-B9A6627B230B}"/>
    <cellStyle name="Normal 2 4" xfId="143" xr:uid="{10529D2B-5474-4900-8A9E-6EC33658B315}"/>
    <cellStyle name="Normal 3" xfId="12" xr:uid="{00000000-0005-0000-0000-00005C000000}"/>
    <cellStyle name="Normal 3 2" xfId="131" xr:uid="{0EA1B313-5569-4EB3-9671-309267A77B21}"/>
    <cellStyle name="Normal 4" xfId="115" xr:uid="{9DA0F271-0EA8-41A8-8B7F-A5BF00F84F4A}"/>
    <cellStyle name="Normal 5" xfId="117" xr:uid="{A31D3B8A-DDC3-43C7-A909-3552B6020DC7}"/>
    <cellStyle name="Normal 6" xfId="121" xr:uid="{EF0C280F-D993-4002-8F5D-D15AEE12DB26}"/>
    <cellStyle name="Normal 7" xfId="132" xr:uid="{9765A24D-0312-4B51-A86B-1E99EFA5894B}"/>
    <cellStyle name="Normal 8" xfId="137" xr:uid="{4081B192-B4B1-4428-B468-AF8E187D8891}"/>
    <cellStyle name="Normal 9" xfId="141" xr:uid="{AF84D441-21C9-484E-A80E-7F4F6A73EA78}"/>
    <cellStyle name="Note" xfId="49" xr:uid="{00000000-0005-0000-0000-00005D000000}"/>
    <cellStyle name="Note 2" xfId="93" xr:uid="{00000000-0005-0000-0000-00005E000000}"/>
    <cellStyle name="Note 3" xfId="100" xr:uid="{00000000-0005-0000-0000-00005F000000}"/>
    <cellStyle name="Note 4" xfId="110" xr:uid="{00000000-0005-0000-0000-000060000000}"/>
    <cellStyle name="Output" xfId="50" xr:uid="{00000000-0005-0000-0000-000061000000}"/>
    <cellStyle name="Output 2" xfId="86" xr:uid="{00000000-0005-0000-0000-000062000000}"/>
    <cellStyle name="Output 2 2" xfId="89" xr:uid="{00000000-0005-0000-0000-000063000000}"/>
    <cellStyle name="Output 2 3" xfId="96" xr:uid="{00000000-0005-0000-0000-000064000000}"/>
    <cellStyle name="Output 2 4" xfId="106" xr:uid="{00000000-0005-0000-0000-000065000000}"/>
    <cellStyle name="Output 3" xfId="94" xr:uid="{00000000-0005-0000-0000-000066000000}"/>
    <cellStyle name="Output 4" xfId="101" xr:uid="{00000000-0005-0000-0000-000067000000}"/>
    <cellStyle name="Output 5" xfId="111" xr:uid="{00000000-0005-0000-0000-000068000000}"/>
    <cellStyle name="Title" xfId="51" xr:uid="{00000000-0005-0000-0000-000069000000}"/>
    <cellStyle name="Title 2" xfId="87" xr:uid="{00000000-0005-0000-0000-00006A000000}"/>
    <cellStyle name="Total 2" xfId="52" xr:uid="{00000000-0005-0000-0000-00006B000000}"/>
    <cellStyle name="Total 2 2" xfId="90" xr:uid="{00000000-0005-0000-0000-00006C000000}"/>
    <cellStyle name="Total 2 3" xfId="97" xr:uid="{00000000-0005-0000-0000-00006D000000}"/>
    <cellStyle name="Total 2 4" xfId="107" xr:uid="{00000000-0005-0000-0000-00006E000000}"/>
    <cellStyle name="Warning Text" xfId="53" xr:uid="{00000000-0005-0000-0000-00006F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996633"/>
      <color rgb="FF808000"/>
      <color rgb="FF5AE5EC"/>
      <color rgb="FFB3DCE7"/>
      <color rgb="FFF17388"/>
      <color rgb="FFFF6600"/>
      <color rgb="FF996600"/>
      <color rgb="FFFF00FF"/>
      <color rgb="FF660033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3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6.png"/><Relationship Id="rId1" Type="http://schemas.openxmlformats.org/officeDocument/2006/relationships/image" Target="../media/image1.emf"/><Relationship Id="rId4" Type="http://schemas.openxmlformats.org/officeDocument/2006/relationships/image" Target="http://www.jmarcano.com/mipais/graficos/escudo.jpg" TargetMode="Externa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5.jpeg"/><Relationship Id="rId1" Type="http://schemas.openxmlformats.org/officeDocument/2006/relationships/image" Target="../media/image1.emf"/><Relationship Id="rId5" Type="http://schemas.openxmlformats.org/officeDocument/2006/relationships/image" Target="http://www.jmarcano.com/mipais/graficos/escudo.jpg" TargetMode="External"/><Relationship Id="rId4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5.jpeg"/><Relationship Id="rId5" Type="http://schemas.openxmlformats.org/officeDocument/2006/relationships/image" Target="../media/image6.png"/><Relationship Id="rId4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7.png"/><Relationship Id="rId4" Type="http://schemas.openxmlformats.org/officeDocument/2006/relationships/image" Target="../media/image5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5.jpeg"/><Relationship Id="rId5" Type="http://schemas.openxmlformats.org/officeDocument/2006/relationships/image" Target="../media/image6.png"/><Relationship Id="rId4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7.pn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5.jpeg"/><Relationship Id="rId1" Type="http://schemas.openxmlformats.org/officeDocument/2006/relationships/image" Target="../media/image1.emf"/><Relationship Id="rId4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5.jpeg"/><Relationship Id="rId5" Type="http://schemas.openxmlformats.org/officeDocument/2006/relationships/image" Target="../media/image6.png"/><Relationship Id="rId4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7.png"/><Relationship Id="rId4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441864</xdr:colOff>
      <xdr:row>0</xdr:row>
      <xdr:rowOff>114300</xdr:rowOff>
    </xdr:from>
    <xdr:to>
      <xdr:col>4</xdr:col>
      <xdr:colOff>1200150</xdr:colOff>
      <xdr:row>2</xdr:row>
      <xdr:rowOff>171450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75814" y="114300"/>
          <a:ext cx="758286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3152775</xdr:colOff>
      <xdr:row>0</xdr:row>
      <xdr:rowOff>0</xdr:rowOff>
    </xdr:from>
    <xdr:to>
      <xdr:col>3</xdr:col>
      <xdr:colOff>0</xdr:colOff>
      <xdr:row>1</xdr:row>
      <xdr:rowOff>238125</xdr:rowOff>
    </xdr:to>
    <xdr:pic>
      <xdr:nvPicPr>
        <xdr:cNvPr id="3" name="3 Imagen" descr="Escudo de la República Dominicana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3457575" y="66675"/>
          <a:ext cx="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3105150</xdr:colOff>
      <xdr:row>0</xdr:row>
      <xdr:rowOff>0</xdr:rowOff>
    </xdr:from>
    <xdr:to>
      <xdr:col>3</xdr:col>
      <xdr:colOff>1</xdr:colOff>
      <xdr:row>2</xdr:row>
      <xdr:rowOff>60256</xdr:rowOff>
    </xdr:to>
    <xdr:pic>
      <xdr:nvPicPr>
        <xdr:cNvPr id="4" name="3 Imagen" descr="Escudo de la República Dominicana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3457575" y="0"/>
          <a:ext cx="1" cy="546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2305050</xdr:colOff>
      <xdr:row>0</xdr:row>
      <xdr:rowOff>57150</xdr:rowOff>
    </xdr:from>
    <xdr:to>
      <xdr:col>3</xdr:col>
      <xdr:colOff>152400</xdr:colOff>
      <xdr:row>2</xdr:row>
      <xdr:rowOff>200025</xdr:rowOff>
    </xdr:to>
    <xdr:pic>
      <xdr:nvPicPr>
        <xdr:cNvPr id="5" name="4 Imagen" descr="Escudo de la República Dominicana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 flipH="1">
          <a:off x="3352800" y="57150"/>
          <a:ext cx="7620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344740</xdr:colOff>
      <xdr:row>0</xdr:row>
      <xdr:rowOff>28576</xdr:rowOff>
    </xdr:from>
    <xdr:to>
      <xdr:col>2</xdr:col>
      <xdr:colOff>1057274</xdr:colOff>
      <xdr:row>2</xdr:row>
      <xdr:rowOff>190501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78115" y="28576"/>
          <a:ext cx="1284034" cy="6477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142876</xdr:colOff>
      <xdr:row>1</xdr:row>
      <xdr:rowOff>142875</xdr:rowOff>
    </xdr:from>
    <xdr:to>
      <xdr:col>4</xdr:col>
      <xdr:colOff>295209</xdr:colOff>
      <xdr:row>3</xdr:row>
      <xdr:rowOff>200025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39076" y="400050"/>
          <a:ext cx="847658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466725</xdr:colOff>
      <xdr:row>1</xdr:row>
      <xdr:rowOff>57150</xdr:rowOff>
    </xdr:from>
    <xdr:to>
      <xdr:col>0</xdr:col>
      <xdr:colOff>1790700</xdr:colOff>
      <xdr:row>4</xdr:row>
      <xdr:rowOff>64505</xdr:rowOff>
    </xdr:to>
    <xdr:pic>
      <xdr:nvPicPr>
        <xdr:cNvPr id="10" name="Imagen 3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6725" y="314325"/>
          <a:ext cx="1323975" cy="778880"/>
        </a:xfrm>
        <a:prstGeom prst="rect">
          <a:avLst/>
        </a:prstGeom>
      </xdr:spPr>
    </xdr:pic>
    <xdr:clientData/>
  </xdr:twoCellAnchor>
  <xdr:twoCellAnchor editAs="oneCell">
    <xdr:from>
      <xdr:col>0</xdr:col>
      <xdr:colOff>3009900</xdr:colOff>
      <xdr:row>1</xdr:row>
      <xdr:rowOff>76200</xdr:rowOff>
    </xdr:from>
    <xdr:to>
      <xdr:col>1</xdr:col>
      <xdr:colOff>695325</xdr:colOff>
      <xdr:row>3</xdr:row>
      <xdr:rowOff>206123</xdr:rowOff>
    </xdr:to>
    <xdr:pic>
      <xdr:nvPicPr>
        <xdr:cNvPr id="9" name="1 Imagen" descr="Escudo de la República Dominicana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r:link="rId4" cstate="print"/>
        <a:srcRect/>
        <a:stretch>
          <a:fillRect/>
        </a:stretch>
      </xdr:blipFill>
      <xdr:spPr bwMode="auto">
        <a:xfrm>
          <a:off x="3009900" y="333375"/>
          <a:ext cx="933450" cy="6442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733426</xdr:colOff>
      <xdr:row>1</xdr:row>
      <xdr:rowOff>38101</xdr:rowOff>
    </xdr:from>
    <xdr:to>
      <xdr:col>3</xdr:col>
      <xdr:colOff>1524000</xdr:colOff>
      <xdr:row>3</xdr:row>
      <xdr:rowOff>90525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1" y="266701"/>
          <a:ext cx="790574" cy="509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3152775</xdr:colOff>
      <xdr:row>1</xdr:row>
      <xdr:rowOff>0</xdr:rowOff>
    </xdr:from>
    <xdr:to>
      <xdr:col>1</xdr:col>
      <xdr:colOff>3152775</xdr:colOff>
      <xdr:row>3</xdr:row>
      <xdr:rowOff>76200</xdr:rowOff>
    </xdr:to>
    <xdr:pic>
      <xdr:nvPicPr>
        <xdr:cNvPr id="8" name="3 Imagen" descr="Escudo de la República Dominicana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4067175" y="66675"/>
          <a:ext cx="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2486024</xdr:colOff>
      <xdr:row>1</xdr:row>
      <xdr:rowOff>28575</xdr:rowOff>
    </xdr:from>
    <xdr:to>
      <xdr:col>2</xdr:col>
      <xdr:colOff>123823</xdr:colOff>
      <xdr:row>3</xdr:row>
      <xdr:rowOff>183981</xdr:rowOff>
    </xdr:to>
    <xdr:pic>
      <xdr:nvPicPr>
        <xdr:cNvPr id="10" name="4 Imagen" descr="Escudo de la República Dominicana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 flipH="1">
          <a:off x="2838449" y="257175"/>
          <a:ext cx="895349" cy="6126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209549</xdr:colOff>
      <xdr:row>0</xdr:row>
      <xdr:rowOff>180975</xdr:rowOff>
    </xdr:from>
    <xdr:to>
      <xdr:col>1</xdr:col>
      <xdr:colOff>1685924</xdr:colOff>
      <xdr:row>3</xdr:row>
      <xdr:rowOff>219075</xdr:rowOff>
    </xdr:to>
    <xdr:pic>
      <xdr:nvPicPr>
        <xdr:cNvPr id="11" name="Imagen 6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61974" y="180975"/>
          <a:ext cx="1476375" cy="7239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1019577</xdr:colOff>
      <xdr:row>2</xdr:row>
      <xdr:rowOff>38256</xdr:rowOff>
    </xdr:from>
    <xdr:to>
      <xdr:col>2</xdr:col>
      <xdr:colOff>2079401</xdr:colOff>
      <xdr:row>4</xdr:row>
      <xdr:rowOff>91226</xdr:rowOff>
    </xdr:to>
    <xdr:pic>
      <xdr:nvPicPr>
        <xdr:cNvPr id="11" name="2 Imagen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95563" y="239488"/>
          <a:ext cx="1059824" cy="6700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0</xdr:colOff>
      <xdr:row>5</xdr:row>
      <xdr:rowOff>106700</xdr:rowOff>
    </xdr:to>
    <xdr:pic>
      <xdr:nvPicPr>
        <xdr:cNvPr id="12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6950" y="295275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751267</xdr:colOff>
      <xdr:row>1</xdr:row>
      <xdr:rowOff>174402</xdr:rowOff>
    </xdr:from>
    <xdr:to>
      <xdr:col>0</xdr:col>
      <xdr:colOff>2562359</xdr:colOff>
      <xdr:row>4</xdr:row>
      <xdr:rowOff>228064</xdr:rowOff>
    </xdr:to>
    <xdr:pic>
      <xdr:nvPicPr>
        <xdr:cNvPr id="16" name="Imagen 6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51267" y="174402"/>
          <a:ext cx="1811092" cy="992746"/>
        </a:xfrm>
        <a:prstGeom prst="rect">
          <a:avLst/>
        </a:prstGeom>
      </xdr:spPr>
    </xdr:pic>
    <xdr:clientData/>
  </xdr:twoCellAnchor>
  <xdr:twoCellAnchor editAs="oneCell">
    <xdr:from>
      <xdr:col>0</xdr:col>
      <xdr:colOff>4031702</xdr:colOff>
      <xdr:row>1</xdr:row>
      <xdr:rowOff>188840</xdr:rowOff>
    </xdr:from>
    <xdr:to>
      <xdr:col>1</xdr:col>
      <xdr:colOff>617108</xdr:colOff>
      <xdr:row>4</xdr:row>
      <xdr:rowOff>93909</xdr:rowOff>
    </xdr:to>
    <xdr:pic>
      <xdr:nvPicPr>
        <xdr:cNvPr id="18" name="4 Imagen" descr="Escudo de la República Dominicana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r:link="rId5" cstate="print"/>
        <a:srcRect/>
        <a:stretch>
          <a:fillRect/>
        </a:stretch>
      </xdr:blipFill>
      <xdr:spPr bwMode="auto">
        <a:xfrm flipH="1">
          <a:off x="4031702" y="390072"/>
          <a:ext cx="1066181" cy="8441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0</xdr:colOff>
      <xdr:row>1</xdr:row>
      <xdr:rowOff>271988</xdr:rowOff>
    </xdr:to>
    <xdr:pic>
      <xdr:nvPicPr>
        <xdr:cNvPr id="2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58100" y="0"/>
          <a:ext cx="0" cy="6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3001816</xdr:colOff>
      <xdr:row>0</xdr:row>
      <xdr:rowOff>150152</xdr:rowOff>
    </xdr:from>
    <xdr:to>
      <xdr:col>2</xdr:col>
      <xdr:colOff>736022</xdr:colOff>
      <xdr:row>2</xdr:row>
      <xdr:rowOff>303067</xdr:rowOff>
    </xdr:to>
    <xdr:pic>
      <xdr:nvPicPr>
        <xdr:cNvPr id="3" name="1 Imagen" descr="Escudo de la República Dominicana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4748066" y="150152"/>
          <a:ext cx="1500911" cy="845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1356591</xdr:colOff>
      <xdr:row>0</xdr:row>
      <xdr:rowOff>191001</xdr:rowOff>
    </xdr:from>
    <xdr:to>
      <xdr:col>4</xdr:col>
      <xdr:colOff>764883</xdr:colOff>
      <xdr:row>2</xdr:row>
      <xdr:rowOff>253714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322955" y="191001"/>
          <a:ext cx="1313292" cy="755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966932</xdr:colOff>
      <xdr:row>0</xdr:row>
      <xdr:rowOff>115453</xdr:rowOff>
    </xdr:from>
    <xdr:to>
      <xdr:col>1</xdr:col>
      <xdr:colOff>1270000</xdr:colOff>
      <xdr:row>3</xdr:row>
      <xdr:rowOff>72158</xdr:rowOff>
    </xdr:to>
    <xdr:pic>
      <xdr:nvPicPr>
        <xdr:cNvPr id="5" name="Imagen 3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66932" y="115453"/>
          <a:ext cx="2049318" cy="96693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952500</xdr:colOff>
      <xdr:row>0</xdr:row>
      <xdr:rowOff>375227</xdr:rowOff>
    </xdr:from>
    <xdr:to>
      <xdr:col>4</xdr:col>
      <xdr:colOff>909205</xdr:colOff>
      <xdr:row>2</xdr:row>
      <xdr:rowOff>346363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6552045" y="375227"/>
          <a:ext cx="1226705" cy="779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977033</xdr:colOff>
      <xdr:row>0</xdr:row>
      <xdr:rowOff>266990</xdr:rowOff>
    </xdr:from>
    <xdr:to>
      <xdr:col>6</xdr:col>
      <xdr:colOff>2333626</xdr:colOff>
      <xdr:row>2</xdr:row>
      <xdr:rowOff>233907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603056" y="266990"/>
          <a:ext cx="1356593" cy="775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250340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40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262751</xdr:rowOff>
    </xdr:to>
    <xdr:pic>
      <xdr:nvPicPr>
        <xdr:cNvPr id="5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53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215033</xdr:colOff>
      <xdr:row>0</xdr:row>
      <xdr:rowOff>0</xdr:rowOff>
    </xdr:from>
    <xdr:to>
      <xdr:col>2</xdr:col>
      <xdr:colOff>750454</xdr:colOff>
      <xdr:row>2</xdr:row>
      <xdr:rowOff>300236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12874" y="0"/>
          <a:ext cx="2180648" cy="110841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691330</xdr:colOff>
      <xdr:row>0</xdr:row>
      <xdr:rowOff>184354</xdr:rowOff>
    </xdr:from>
    <xdr:to>
      <xdr:col>4</xdr:col>
      <xdr:colOff>568427</xdr:colOff>
      <xdr:row>2</xdr:row>
      <xdr:rowOff>491612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128386" y="184354"/>
          <a:ext cx="1305847" cy="1044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553065</xdr:colOff>
      <xdr:row>0</xdr:row>
      <xdr:rowOff>230443</xdr:rowOff>
    </xdr:from>
    <xdr:to>
      <xdr:col>6</xdr:col>
      <xdr:colOff>1950111</xdr:colOff>
      <xdr:row>2</xdr:row>
      <xdr:rowOff>353347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784759" y="230443"/>
          <a:ext cx="1397046" cy="860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322621</xdr:colOff>
      <xdr:row>0</xdr:row>
      <xdr:rowOff>168993</xdr:rowOff>
    </xdr:from>
    <xdr:to>
      <xdr:col>2</xdr:col>
      <xdr:colOff>860323</xdr:colOff>
      <xdr:row>3</xdr:row>
      <xdr:rowOff>88550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689919" y="168993"/>
          <a:ext cx="2304436" cy="11485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552933</xdr:colOff>
      <xdr:row>1</xdr:row>
      <xdr:rowOff>51082</xdr:rowOff>
    </xdr:from>
    <xdr:to>
      <xdr:col>7</xdr:col>
      <xdr:colOff>679609</xdr:colOff>
      <xdr:row>3</xdr:row>
      <xdr:rowOff>216477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35660" y="310855"/>
          <a:ext cx="1209063" cy="8003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1</xdr:row>
      <xdr:rowOff>80215</xdr:rowOff>
    </xdr:to>
    <xdr:pic>
      <xdr:nvPicPr>
        <xdr:cNvPr id="3" name="3 Imagen" descr="Escudo de la República Dominicana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904875" y="28575"/>
          <a:ext cx="0" cy="80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1245826</xdr:colOff>
      <xdr:row>1</xdr:row>
      <xdr:rowOff>75406</xdr:rowOff>
    </xdr:from>
    <xdr:to>
      <xdr:col>3</xdr:col>
      <xdr:colOff>1033318</xdr:colOff>
      <xdr:row>4</xdr:row>
      <xdr:rowOff>86591</xdr:rowOff>
    </xdr:to>
    <xdr:pic>
      <xdr:nvPicPr>
        <xdr:cNvPr id="4" name="3 Imagen" descr="Escudo de la República Dominicana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5589803" y="335179"/>
          <a:ext cx="1144083" cy="9925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591703</xdr:colOff>
      <xdr:row>1</xdr:row>
      <xdr:rowOff>158749</xdr:rowOff>
    </xdr:from>
    <xdr:to>
      <xdr:col>1</xdr:col>
      <xdr:colOff>2366818</xdr:colOff>
      <xdr:row>4</xdr:row>
      <xdr:rowOff>418522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645226" y="418522"/>
          <a:ext cx="1775115" cy="12411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5</xdr:col>
      <xdr:colOff>0</xdr:colOff>
      <xdr:row>2</xdr:row>
      <xdr:rowOff>271987</xdr:rowOff>
    </xdr:to>
    <xdr:pic>
      <xdr:nvPicPr>
        <xdr:cNvPr id="2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524750" y="0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2121476</xdr:colOff>
      <xdr:row>1</xdr:row>
      <xdr:rowOff>86591</xdr:rowOff>
    </xdr:from>
    <xdr:to>
      <xdr:col>3</xdr:col>
      <xdr:colOff>822611</xdr:colOff>
      <xdr:row>3</xdr:row>
      <xdr:rowOff>360795</xdr:rowOff>
    </xdr:to>
    <xdr:pic>
      <xdr:nvPicPr>
        <xdr:cNvPr id="3" name="1 Imagen" descr="Escudo de la República Dominicana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4430567" y="461818"/>
          <a:ext cx="1168976" cy="1024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</xdr:colOff>
      <xdr:row>1</xdr:row>
      <xdr:rowOff>173182</xdr:rowOff>
    </xdr:from>
    <xdr:to>
      <xdr:col>5</xdr:col>
      <xdr:colOff>1212274</xdr:colOff>
      <xdr:row>3</xdr:row>
      <xdr:rowOff>274204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490115" y="548409"/>
          <a:ext cx="1212273" cy="851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813954</xdr:colOff>
      <xdr:row>1</xdr:row>
      <xdr:rowOff>28864</xdr:rowOff>
    </xdr:from>
    <xdr:to>
      <xdr:col>1</xdr:col>
      <xdr:colOff>851477</xdr:colOff>
      <xdr:row>4</xdr:row>
      <xdr:rowOff>47436</xdr:rowOff>
    </xdr:to>
    <xdr:pic>
      <xdr:nvPicPr>
        <xdr:cNvPr id="5" name="Imagen 3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13954" y="28864"/>
          <a:ext cx="1870364" cy="114425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340337</xdr:colOff>
      <xdr:row>0</xdr:row>
      <xdr:rowOff>230443</xdr:rowOff>
    </xdr:from>
    <xdr:to>
      <xdr:col>4</xdr:col>
      <xdr:colOff>513295</xdr:colOff>
      <xdr:row>2</xdr:row>
      <xdr:rowOff>414798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6731305" y="230443"/>
          <a:ext cx="1494167" cy="9985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887923</xdr:colOff>
      <xdr:row>0</xdr:row>
      <xdr:rowOff>0</xdr:rowOff>
    </xdr:from>
    <xdr:to>
      <xdr:col>6</xdr:col>
      <xdr:colOff>2566907</xdr:colOff>
      <xdr:row>2</xdr:row>
      <xdr:rowOff>113009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526864" y="0"/>
          <a:ext cx="1678984" cy="9202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223786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934325" y="381000"/>
          <a:ext cx="0" cy="654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149984</xdr:colOff>
      <xdr:row>0</xdr:row>
      <xdr:rowOff>0</xdr:rowOff>
    </xdr:from>
    <xdr:to>
      <xdr:col>2</xdr:col>
      <xdr:colOff>1072779</xdr:colOff>
      <xdr:row>2</xdr:row>
      <xdr:rowOff>254943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86557" y="0"/>
          <a:ext cx="2167190" cy="10691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929190</xdr:colOff>
      <xdr:row>0</xdr:row>
      <xdr:rowOff>168829</xdr:rowOff>
    </xdr:from>
    <xdr:to>
      <xdr:col>6</xdr:col>
      <xdr:colOff>2681113</xdr:colOff>
      <xdr:row>2</xdr:row>
      <xdr:rowOff>105833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41412" y="168829"/>
          <a:ext cx="1751923" cy="871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274873</xdr:rowOff>
    </xdr:to>
    <xdr:pic>
      <xdr:nvPicPr>
        <xdr:cNvPr id="8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048750" y="314325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792421</xdr:colOff>
      <xdr:row>0</xdr:row>
      <xdr:rowOff>117173</xdr:rowOff>
    </xdr:from>
    <xdr:to>
      <xdr:col>2</xdr:col>
      <xdr:colOff>1199444</xdr:colOff>
      <xdr:row>2</xdr:row>
      <xdr:rowOff>246945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168254" y="117173"/>
          <a:ext cx="2470773" cy="1064633"/>
        </a:xfrm>
        <a:prstGeom prst="rect">
          <a:avLst/>
        </a:prstGeom>
      </xdr:spPr>
    </xdr:pic>
    <xdr:clientData/>
  </xdr:twoCellAnchor>
  <xdr:twoCellAnchor editAs="oneCell">
    <xdr:from>
      <xdr:col>3</xdr:col>
      <xdr:colOff>299861</xdr:colOff>
      <xdr:row>0</xdr:row>
      <xdr:rowOff>299823</xdr:rowOff>
    </xdr:from>
    <xdr:to>
      <xdr:col>4</xdr:col>
      <xdr:colOff>582084</xdr:colOff>
      <xdr:row>2</xdr:row>
      <xdr:rowOff>211667</xdr:rowOff>
    </xdr:to>
    <xdr:pic>
      <xdr:nvPicPr>
        <xdr:cNvPr id="2" name="Picture 1" descr="Escudo de la República Dominicana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390694" y="299823"/>
          <a:ext cx="1693334" cy="84670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2</xdr:row>
      <xdr:rowOff>69942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72575" y="0"/>
          <a:ext cx="0" cy="6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981364</xdr:colOff>
      <xdr:row>0</xdr:row>
      <xdr:rowOff>158749</xdr:rowOff>
    </xdr:from>
    <xdr:to>
      <xdr:col>2</xdr:col>
      <xdr:colOff>2150340</xdr:colOff>
      <xdr:row>2</xdr:row>
      <xdr:rowOff>280322</xdr:rowOff>
    </xdr:to>
    <xdr:pic>
      <xdr:nvPicPr>
        <xdr:cNvPr id="12" name="1 Imagen" descr="Escudo de la República Dominicana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3117273" y="158749"/>
          <a:ext cx="1168976" cy="6988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1832840</xdr:colOff>
      <xdr:row>0</xdr:row>
      <xdr:rowOff>162124</xdr:rowOff>
    </xdr:from>
    <xdr:to>
      <xdr:col>4</xdr:col>
      <xdr:colOff>981363</xdr:colOff>
      <xdr:row>3</xdr:row>
      <xdr:rowOff>14432</xdr:rowOff>
    </xdr:to>
    <xdr:pic>
      <xdr:nvPicPr>
        <xdr:cNvPr id="13" name="2 Imagen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234545" y="162124"/>
          <a:ext cx="1212273" cy="718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380999</xdr:colOff>
      <xdr:row>0</xdr:row>
      <xdr:rowOff>0</xdr:rowOff>
    </xdr:from>
    <xdr:to>
      <xdr:col>1</xdr:col>
      <xdr:colOff>958274</xdr:colOff>
      <xdr:row>3</xdr:row>
      <xdr:rowOff>278345</xdr:rowOff>
    </xdr:to>
    <xdr:pic>
      <xdr:nvPicPr>
        <xdr:cNvPr id="14" name="Imagen 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80999" y="0"/>
          <a:ext cx="1659661" cy="114425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1175741</xdr:colOff>
      <xdr:row>0</xdr:row>
      <xdr:rowOff>119065</xdr:rowOff>
    </xdr:from>
    <xdr:to>
      <xdr:col>4</xdr:col>
      <xdr:colOff>952500</xdr:colOff>
      <xdr:row>3</xdr:row>
      <xdr:rowOff>59531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590233" y="119065"/>
          <a:ext cx="1294806" cy="9227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1830885</xdr:colOff>
      <xdr:row>0</xdr:row>
      <xdr:rowOff>238125</xdr:rowOff>
    </xdr:from>
    <xdr:to>
      <xdr:col>6</xdr:col>
      <xdr:colOff>3318867</xdr:colOff>
      <xdr:row>3</xdr:row>
      <xdr:rowOff>29765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888815" y="238125"/>
          <a:ext cx="1487982" cy="773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299949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40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312360</xdr:rowOff>
    </xdr:to>
    <xdr:pic>
      <xdr:nvPicPr>
        <xdr:cNvPr id="5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53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549377</xdr:colOff>
      <xdr:row>0</xdr:row>
      <xdr:rowOff>163711</xdr:rowOff>
    </xdr:from>
    <xdr:to>
      <xdr:col>2</xdr:col>
      <xdr:colOff>1131094</xdr:colOff>
      <xdr:row>3</xdr:row>
      <xdr:rowOff>229502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037658" y="163711"/>
          <a:ext cx="1995584" cy="104805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122903</xdr:colOff>
      <xdr:row>0</xdr:row>
      <xdr:rowOff>276531</xdr:rowOff>
    </xdr:from>
    <xdr:to>
      <xdr:col>4</xdr:col>
      <xdr:colOff>76813</xdr:colOff>
      <xdr:row>3</xdr:row>
      <xdr:rowOff>6412</xdr:rowOff>
    </xdr:to>
    <xdr:pic>
      <xdr:nvPicPr>
        <xdr:cNvPr id="5" name="1 Imagen" descr="Escudo de la República Dominicana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174476" y="276531"/>
          <a:ext cx="1336572" cy="9281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353346</xdr:colOff>
      <xdr:row>0</xdr:row>
      <xdr:rowOff>322621</xdr:rowOff>
    </xdr:from>
    <xdr:to>
      <xdr:col>6</xdr:col>
      <xdr:colOff>1705281</xdr:colOff>
      <xdr:row>2</xdr:row>
      <xdr:rowOff>236589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182781" y="322621"/>
          <a:ext cx="1351935" cy="712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1090766</xdr:colOff>
      <xdr:row>0</xdr:row>
      <xdr:rowOff>199717</xdr:rowOff>
    </xdr:from>
    <xdr:to>
      <xdr:col>2</xdr:col>
      <xdr:colOff>1136855</xdr:colOff>
      <xdr:row>3</xdr:row>
      <xdr:rowOff>102844</xdr:rowOff>
    </xdr:to>
    <xdr:pic>
      <xdr:nvPicPr>
        <xdr:cNvPr id="7" name="Imagen 3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427339" y="199717"/>
          <a:ext cx="2058629" cy="110143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428624</xdr:colOff>
      <xdr:row>0</xdr:row>
      <xdr:rowOff>0</xdr:rowOff>
    </xdr:from>
    <xdr:ext cx="1743076" cy="1054100"/>
    <xdr:pic>
      <xdr:nvPicPr>
        <xdr:cNvPr id="4" name="Imagen 1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4" y="0"/>
          <a:ext cx="1743076" cy="10541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Yanina%20Rodriguez/Documents/YANINA/CLASIFICADOR%20al%202019.xlsx" TargetMode="External"/><Relationship Id="rId1" Type="http://schemas.openxmlformats.org/officeDocument/2006/relationships/externalLinkPath" Target="/Users/Yanina%20Rodriguez/Documents/YANINA/CLASIFICADOR%20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Hoja1"/>
    </sheetNames>
    <sheetDataSet>
      <sheetData sheetId="0" refreshError="1">
        <row r="322">
          <cell r="C322" t="str">
            <v xml:space="preserve"> Material para limpieza </v>
          </cell>
        </row>
        <row r="324">
          <cell r="C324" t="str">
            <v xml:space="preserve"> Útiles de escritorio, oficina, informática y de enseñanza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7D9BD-DD0E-4097-B98A-C0A9D548E488}">
  <sheetPr>
    <tabColor rgb="FF996633"/>
    <pageSetUpPr fitToPage="1"/>
  </sheetPr>
  <dimension ref="A1:E223"/>
  <sheetViews>
    <sheetView topLeftCell="A205" zoomScaleNormal="100" workbookViewId="0">
      <selection sqref="A1:E220"/>
    </sheetView>
  </sheetViews>
  <sheetFormatPr baseColWidth="10" defaultColWidth="11.42578125" defaultRowHeight="14.25" x14ac:dyDescent="0.2"/>
  <cols>
    <col min="1" max="1" width="7.140625" style="38" customWidth="1"/>
    <col min="2" max="2" width="8.5703125" style="22" customWidth="1"/>
    <col min="3" max="3" width="43.7109375" style="38" customWidth="1"/>
    <col min="4" max="4" width="14.5703125" style="38" customWidth="1"/>
    <col min="5" max="5" width="22.140625" style="178" customWidth="1"/>
    <col min="6" max="213" width="11.42578125" style="38"/>
    <col min="214" max="214" width="59" style="38" customWidth="1"/>
    <col min="215" max="215" width="21" style="38" customWidth="1"/>
    <col min="216" max="216" width="19.28515625" style="38" customWidth="1"/>
    <col min="217" max="224" width="0" style="38" hidden="1" customWidth="1"/>
    <col min="225" max="225" width="13.7109375" style="38" bestFit="1" customWidth="1"/>
    <col min="226" max="226" width="14.7109375" style="38" customWidth="1"/>
    <col min="227" max="469" width="11.42578125" style="38"/>
    <col min="470" max="470" width="59" style="38" customWidth="1"/>
    <col min="471" max="471" width="21" style="38" customWidth="1"/>
    <col min="472" max="472" width="19.28515625" style="38" customWidth="1"/>
    <col min="473" max="480" width="0" style="38" hidden="1" customWidth="1"/>
    <col min="481" max="481" width="13.7109375" style="38" bestFit="1" customWidth="1"/>
    <col min="482" max="482" width="14.7109375" style="38" customWidth="1"/>
    <col min="483" max="725" width="11.42578125" style="38"/>
    <col min="726" max="726" width="59" style="38" customWidth="1"/>
    <col min="727" max="727" width="21" style="38" customWidth="1"/>
    <col min="728" max="728" width="19.28515625" style="38" customWidth="1"/>
    <col min="729" max="736" width="0" style="38" hidden="1" customWidth="1"/>
    <col min="737" max="737" width="13.7109375" style="38" bestFit="1" customWidth="1"/>
    <col min="738" max="738" width="14.7109375" style="38" customWidth="1"/>
    <col min="739" max="981" width="11.42578125" style="38"/>
    <col min="982" max="982" width="59" style="38" customWidth="1"/>
    <col min="983" max="983" width="21" style="38" customWidth="1"/>
    <col min="984" max="984" width="19.28515625" style="38" customWidth="1"/>
    <col min="985" max="992" width="0" style="38" hidden="1" customWidth="1"/>
    <col min="993" max="993" width="13.7109375" style="38" bestFit="1" customWidth="1"/>
    <col min="994" max="994" width="14.7109375" style="38" customWidth="1"/>
    <col min="995" max="1237" width="11.42578125" style="38"/>
    <col min="1238" max="1238" width="59" style="38" customWidth="1"/>
    <col min="1239" max="1239" width="21" style="38" customWidth="1"/>
    <col min="1240" max="1240" width="19.28515625" style="38" customWidth="1"/>
    <col min="1241" max="1248" width="0" style="38" hidden="1" customWidth="1"/>
    <col min="1249" max="1249" width="13.7109375" style="38" bestFit="1" customWidth="1"/>
    <col min="1250" max="1250" width="14.7109375" style="38" customWidth="1"/>
    <col min="1251" max="1493" width="11.42578125" style="38"/>
    <col min="1494" max="1494" width="59" style="38" customWidth="1"/>
    <col min="1495" max="1495" width="21" style="38" customWidth="1"/>
    <col min="1496" max="1496" width="19.28515625" style="38" customWidth="1"/>
    <col min="1497" max="1504" width="0" style="38" hidden="1" customWidth="1"/>
    <col min="1505" max="1505" width="13.7109375" style="38" bestFit="1" customWidth="1"/>
    <col min="1506" max="1506" width="14.7109375" style="38" customWidth="1"/>
    <col min="1507" max="1749" width="11.42578125" style="38"/>
    <col min="1750" max="1750" width="59" style="38" customWidth="1"/>
    <col min="1751" max="1751" width="21" style="38" customWidth="1"/>
    <col min="1752" max="1752" width="19.28515625" style="38" customWidth="1"/>
    <col min="1753" max="1760" width="0" style="38" hidden="1" customWidth="1"/>
    <col min="1761" max="1761" width="13.7109375" style="38" bestFit="1" customWidth="1"/>
    <col min="1762" max="1762" width="14.7109375" style="38" customWidth="1"/>
    <col min="1763" max="2005" width="11.42578125" style="38"/>
    <col min="2006" max="2006" width="59" style="38" customWidth="1"/>
    <col min="2007" max="2007" width="21" style="38" customWidth="1"/>
    <col min="2008" max="2008" width="19.28515625" style="38" customWidth="1"/>
    <col min="2009" max="2016" width="0" style="38" hidden="1" customWidth="1"/>
    <col min="2017" max="2017" width="13.7109375" style="38" bestFit="1" customWidth="1"/>
    <col min="2018" max="2018" width="14.7109375" style="38" customWidth="1"/>
    <col min="2019" max="2261" width="11.42578125" style="38"/>
    <col min="2262" max="2262" width="59" style="38" customWidth="1"/>
    <col min="2263" max="2263" width="21" style="38" customWidth="1"/>
    <col min="2264" max="2264" width="19.28515625" style="38" customWidth="1"/>
    <col min="2265" max="2272" width="0" style="38" hidden="1" customWidth="1"/>
    <col min="2273" max="2273" width="13.7109375" style="38" bestFit="1" customWidth="1"/>
    <col min="2274" max="2274" width="14.7109375" style="38" customWidth="1"/>
    <col min="2275" max="2517" width="11.42578125" style="38"/>
    <col min="2518" max="2518" width="59" style="38" customWidth="1"/>
    <col min="2519" max="2519" width="21" style="38" customWidth="1"/>
    <col min="2520" max="2520" width="19.28515625" style="38" customWidth="1"/>
    <col min="2521" max="2528" width="0" style="38" hidden="1" customWidth="1"/>
    <col min="2529" max="2529" width="13.7109375" style="38" bestFit="1" customWidth="1"/>
    <col min="2530" max="2530" width="14.7109375" style="38" customWidth="1"/>
    <col min="2531" max="2773" width="11.42578125" style="38"/>
    <col min="2774" max="2774" width="59" style="38" customWidth="1"/>
    <col min="2775" max="2775" width="21" style="38" customWidth="1"/>
    <col min="2776" max="2776" width="19.28515625" style="38" customWidth="1"/>
    <col min="2777" max="2784" width="0" style="38" hidden="1" customWidth="1"/>
    <col min="2785" max="2785" width="13.7109375" style="38" bestFit="1" customWidth="1"/>
    <col min="2786" max="2786" width="14.7109375" style="38" customWidth="1"/>
    <col min="2787" max="3029" width="11.42578125" style="38"/>
    <col min="3030" max="3030" width="59" style="38" customWidth="1"/>
    <col min="3031" max="3031" width="21" style="38" customWidth="1"/>
    <col min="3032" max="3032" width="19.28515625" style="38" customWidth="1"/>
    <col min="3033" max="3040" width="0" style="38" hidden="1" customWidth="1"/>
    <col min="3041" max="3041" width="13.7109375" style="38" bestFit="1" customWidth="1"/>
    <col min="3042" max="3042" width="14.7109375" style="38" customWidth="1"/>
    <col min="3043" max="3285" width="11.42578125" style="38"/>
    <col min="3286" max="3286" width="59" style="38" customWidth="1"/>
    <col min="3287" max="3287" width="21" style="38" customWidth="1"/>
    <col min="3288" max="3288" width="19.28515625" style="38" customWidth="1"/>
    <col min="3289" max="3296" width="0" style="38" hidden="1" customWidth="1"/>
    <col min="3297" max="3297" width="13.7109375" style="38" bestFit="1" customWidth="1"/>
    <col min="3298" max="3298" width="14.7109375" style="38" customWidth="1"/>
    <col min="3299" max="3541" width="11.42578125" style="38"/>
    <col min="3542" max="3542" width="59" style="38" customWidth="1"/>
    <col min="3543" max="3543" width="21" style="38" customWidth="1"/>
    <col min="3544" max="3544" width="19.28515625" style="38" customWidth="1"/>
    <col min="3545" max="3552" width="0" style="38" hidden="1" customWidth="1"/>
    <col min="3553" max="3553" width="13.7109375" style="38" bestFit="1" customWidth="1"/>
    <col min="3554" max="3554" width="14.7109375" style="38" customWidth="1"/>
    <col min="3555" max="3797" width="11.42578125" style="38"/>
    <col min="3798" max="3798" width="59" style="38" customWidth="1"/>
    <col min="3799" max="3799" width="21" style="38" customWidth="1"/>
    <col min="3800" max="3800" width="19.28515625" style="38" customWidth="1"/>
    <col min="3801" max="3808" width="0" style="38" hidden="1" customWidth="1"/>
    <col min="3809" max="3809" width="13.7109375" style="38" bestFit="1" customWidth="1"/>
    <col min="3810" max="3810" width="14.7109375" style="38" customWidth="1"/>
    <col min="3811" max="4053" width="11.42578125" style="38"/>
    <col min="4054" max="4054" width="59" style="38" customWidth="1"/>
    <col min="4055" max="4055" width="21" style="38" customWidth="1"/>
    <col min="4056" max="4056" width="19.28515625" style="38" customWidth="1"/>
    <col min="4057" max="4064" width="0" style="38" hidden="1" customWidth="1"/>
    <col min="4065" max="4065" width="13.7109375" style="38" bestFit="1" customWidth="1"/>
    <col min="4066" max="4066" width="14.7109375" style="38" customWidth="1"/>
    <col min="4067" max="4309" width="11.42578125" style="38"/>
    <col min="4310" max="4310" width="59" style="38" customWidth="1"/>
    <col min="4311" max="4311" width="21" style="38" customWidth="1"/>
    <col min="4312" max="4312" width="19.28515625" style="38" customWidth="1"/>
    <col min="4313" max="4320" width="0" style="38" hidden="1" customWidth="1"/>
    <col min="4321" max="4321" width="13.7109375" style="38" bestFit="1" customWidth="1"/>
    <col min="4322" max="4322" width="14.7109375" style="38" customWidth="1"/>
    <col min="4323" max="4565" width="11.42578125" style="38"/>
    <col min="4566" max="4566" width="59" style="38" customWidth="1"/>
    <col min="4567" max="4567" width="21" style="38" customWidth="1"/>
    <col min="4568" max="4568" width="19.28515625" style="38" customWidth="1"/>
    <col min="4569" max="4576" width="0" style="38" hidden="1" customWidth="1"/>
    <col min="4577" max="4577" width="13.7109375" style="38" bestFit="1" customWidth="1"/>
    <col min="4578" max="4578" width="14.7109375" style="38" customWidth="1"/>
    <col min="4579" max="4821" width="11.42578125" style="38"/>
    <col min="4822" max="4822" width="59" style="38" customWidth="1"/>
    <col min="4823" max="4823" width="21" style="38" customWidth="1"/>
    <col min="4824" max="4824" width="19.28515625" style="38" customWidth="1"/>
    <col min="4825" max="4832" width="0" style="38" hidden="1" customWidth="1"/>
    <col min="4833" max="4833" width="13.7109375" style="38" bestFit="1" customWidth="1"/>
    <col min="4834" max="4834" width="14.7109375" style="38" customWidth="1"/>
    <col min="4835" max="5077" width="11.42578125" style="38"/>
    <col min="5078" max="5078" width="59" style="38" customWidth="1"/>
    <col min="5079" max="5079" width="21" style="38" customWidth="1"/>
    <col min="5080" max="5080" width="19.28515625" style="38" customWidth="1"/>
    <col min="5081" max="5088" width="0" style="38" hidden="1" customWidth="1"/>
    <col min="5089" max="5089" width="13.7109375" style="38" bestFit="1" customWidth="1"/>
    <col min="5090" max="5090" width="14.7109375" style="38" customWidth="1"/>
    <col min="5091" max="5333" width="11.42578125" style="38"/>
    <col min="5334" max="5334" width="59" style="38" customWidth="1"/>
    <col min="5335" max="5335" width="21" style="38" customWidth="1"/>
    <col min="5336" max="5336" width="19.28515625" style="38" customWidth="1"/>
    <col min="5337" max="5344" width="0" style="38" hidden="1" customWidth="1"/>
    <col min="5345" max="5345" width="13.7109375" style="38" bestFit="1" customWidth="1"/>
    <col min="5346" max="5346" width="14.7109375" style="38" customWidth="1"/>
    <col min="5347" max="5589" width="11.42578125" style="38"/>
    <col min="5590" max="5590" width="59" style="38" customWidth="1"/>
    <col min="5591" max="5591" width="21" style="38" customWidth="1"/>
    <col min="5592" max="5592" width="19.28515625" style="38" customWidth="1"/>
    <col min="5593" max="5600" width="0" style="38" hidden="1" customWidth="1"/>
    <col min="5601" max="5601" width="13.7109375" style="38" bestFit="1" customWidth="1"/>
    <col min="5602" max="5602" width="14.7109375" style="38" customWidth="1"/>
    <col min="5603" max="5845" width="11.42578125" style="38"/>
    <col min="5846" max="5846" width="59" style="38" customWidth="1"/>
    <col min="5847" max="5847" width="21" style="38" customWidth="1"/>
    <col min="5848" max="5848" width="19.28515625" style="38" customWidth="1"/>
    <col min="5849" max="5856" width="0" style="38" hidden="1" customWidth="1"/>
    <col min="5857" max="5857" width="13.7109375" style="38" bestFit="1" customWidth="1"/>
    <col min="5858" max="5858" width="14.7109375" style="38" customWidth="1"/>
    <col min="5859" max="6101" width="11.42578125" style="38"/>
    <col min="6102" max="6102" width="59" style="38" customWidth="1"/>
    <col min="6103" max="6103" width="21" style="38" customWidth="1"/>
    <col min="6104" max="6104" width="19.28515625" style="38" customWidth="1"/>
    <col min="6105" max="6112" width="0" style="38" hidden="1" customWidth="1"/>
    <col min="6113" max="6113" width="13.7109375" style="38" bestFit="1" customWidth="1"/>
    <col min="6114" max="6114" width="14.7109375" style="38" customWidth="1"/>
    <col min="6115" max="6357" width="11.42578125" style="38"/>
    <col min="6358" max="6358" width="59" style="38" customWidth="1"/>
    <col min="6359" max="6359" width="21" style="38" customWidth="1"/>
    <col min="6360" max="6360" width="19.28515625" style="38" customWidth="1"/>
    <col min="6361" max="6368" width="0" style="38" hidden="1" customWidth="1"/>
    <col min="6369" max="6369" width="13.7109375" style="38" bestFit="1" customWidth="1"/>
    <col min="6370" max="6370" width="14.7109375" style="38" customWidth="1"/>
    <col min="6371" max="6613" width="11.42578125" style="38"/>
    <col min="6614" max="6614" width="59" style="38" customWidth="1"/>
    <col min="6615" max="6615" width="21" style="38" customWidth="1"/>
    <col min="6616" max="6616" width="19.28515625" style="38" customWidth="1"/>
    <col min="6617" max="6624" width="0" style="38" hidden="1" customWidth="1"/>
    <col min="6625" max="6625" width="13.7109375" style="38" bestFit="1" customWidth="1"/>
    <col min="6626" max="6626" width="14.7109375" style="38" customWidth="1"/>
    <col min="6627" max="6869" width="11.42578125" style="38"/>
    <col min="6870" max="6870" width="59" style="38" customWidth="1"/>
    <col min="6871" max="6871" width="21" style="38" customWidth="1"/>
    <col min="6872" max="6872" width="19.28515625" style="38" customWidth="1"/>
    <col min="6873" max="6880" width="0" style="38" hidden="1" customWidth="1"/>
    <col min="6881" max="6881" width="13.7109375" style="38" bestFit="1" customWidth="1"/>
    <col min="6882" max="6882" width="14.7109375" style="38" customWidth="1"/>
    <col min="6883" max="7125" width="11.42578125" style="38"/>
    <col min="7126" max="7126" width="59" style="38" customWidth="1"/>
    <col min="7127" max="7127" width="21" style="38" customWidth="1"/>
    <col min="7128" max="7128" width="19.28515625" style="38" customWidth="1"/>
    <col min="7129" max="7136" width="0" style="38" hidden="1" customWidth="1"/>
    <col min="7137" max="7137" width="13.7109375" style="38" bestFit="1" customWidth="1"/>
    <col min="7138" max="7138" width="14.7109375" style="38" customWidth="1"/>
    <col min="7139" max="7381" width="11.42578125" style="38"/>
    <col min="7382" max="7382" width="59" style="38" customWidth="1"/>
    <col min="7383" max="7383" width="21" style="38" customWidth="1"/>
    <col min="7384" max="7384" width="19.28515625" style="38" customWidth="1"/>
    <col min="7385" max="7392" width="0" style="38" hidden="1" customWidth="1"/>
    <col min="7393" max="7393" width="13.7109375" style="38" bestFit="1" customWidth="1"/>
    <col min="7394" max="7394" width="14.7109375" style="38" customWidth="1"/>
    <col min="7395" max="7637" width="11.42578125" style="38"/>
    <col min="7638" max="7638" width="59" style="38" customWidth="1"/>
    <col min="7639" max="7639" width="21" style="38" customWidth="1"/>
    <col min="7640" max="7640" width="19.28515625" style="38" customWidth="1"/>
    <col min="7641" max="7648" width="0" style="38" hidden="1" customWidth="1"/>
    <col min="7649" max="7649" width="13.7109375" style="38" bestFit="1" customWidth="1"/>
    <col min="7650" max="7650" width="14.7109375" style="38" customWidth="1"/>
    <col min="7651" max="7893" width="11.42578125" style="38"/>
    <col min="7894" max="7894" width="59" style="38" customWidth="1"/>
    <col min="7895" max="7895" width="21" style="38" customWidth="1"/>
    <col min="7896" max="7896" width="19.28515625" style="38" customWidth="1"/>
    <col min="7897" max="7904" width="0" style="38" hidden="1" customWidth="1"/>
    <col min="7905" max="7905" width="13.7109375" style="38" bestFit="1" customWidth="1"/>
    <col min="7906" max="7906" width="14.7109375" style="38" customWidth="1"/>
    <col min="7907" max="8149" width="11.42578125" style="38"/>
    <col min="8150" max="8150" width="59" style="38" customWidth="1"/>
    <col min="8151" max="8151" width="21" style="38" customWidth="1"/>
    <col min="8152" max="8152" width="19.28515625" style="38" customWidth="1"/>
    <col min="8153" max="8160" width="0" style="38" hidden="1" customWidth="1"/>
    <col min="8161" max="8161" width="13.7109375" style="38" bestFit="1" customWidth="1"/>
    <col min="8162" max="8162" width="14.7109375" style="38" customWidth="1"/>
    <col min="8163" max="8405" width="11.42578125" style="38"/>
    <col min="8406" max="8406" width="59" style="38" customWidth="1"/>
    <col min="8407" max="8407" width="21" style="38" customWidth="1"/>
    <col min="8408" max="8408" width="19.28515625" style="38" customWidth="1"/>
    <col min="8409" max="8416" width="0" style="38" hidden="1" customWidth="1"/>
    <col min="8417" max="8417" width="13.7109375" style="38" bestFit="1" customWidth="1"/>
    <col min="8418" max="8418" width="14.7109375" style="38" customWidth="1"/>
    <col min="8419" max="8661" width="11.42578125" style="38"/>
    <col min="8662" max="8662" width="59" style="38" customWidth="1"/>
    <col min="8663" max="8663" width="21" style="38" customWidth="1"/>
    <col min="8664" max="8664" width="19.28515625" style="38" customWidth="1"/>
    <col min="8665" max="8672" width="0" style="38" hidden="1" customWidth="1"/>
    <col min="8673" max="8673" width="13.7109375" style="38" bestFit="1" customWidth="1"/>
    <col min="8674" max="8674" width="14.7109375" style="38" customWidth="1"/>
    <col min="8675" max="8917" width="11.42578125" style="38"/>
    <col min="8918" max="8918" width="59" style="38" customWidth="1"/>
    <col min="8919" max="8919" width="21" style="38" customWidth="1"/>
    <col min="8920" max="8920" width="19.28515625" style="38" customWidth="1"/>
    <col min="8921" max="8928" width="0" style="38" hidden="1" customWidth="1"/>
    <col min="8929" max="8929" width="13.7109375" style="38" bestFit="1" customWidth="1"/>
    <col min="8930" max="8930" width="14.7109375" style="38" customWidth="1"/>
    <col min="8931" max="9173" width="11.42578125" style="38"/>
    <col min="9174" max="9174" width="59" style="38" customWidth="1"/>
    <col min="9175" max="9175" width="21" style="38" customWidth="1"/>
    <col min="9176" max="9176" width="19.28515625" style="38" customWidth="1"/>
    <col min="9177" max="9184" width="0" style="38" hidden="1" customWidth="1"/>
    <col min="9185" max="9185" width="13.7109375" style="38" bestFit="1" customWidth="1"/>
    <col min="9186" max="9186" width="14.7109375" style="38" customWidth="1"/>
    <col min="9187" max="9429" width="11.42578125" style="38"/>
    <col min="9430" max="9430" width="59" style="38" customWidth="1"/>
    <col min="9431" max="9431" width="21" style="38" customWidth="1"/>
    <col min="9432" max="9432" width="19.28515625" style="38" customWidth="1"/>
    <col min="9433" max="9440" width="0" style="38" hidden="1" customWidth="1"/>
    <col min="9441" max="9441" width="13.7109375" style="38" bestFit="1" customWidth="1"/>
    <col min="9442" max="9442" width="14.7109375" style="38" customWidth="1"/>
    <col min="9443" max="9685" width="11.42578125" style="38"/>
    <col min="9686" max="9686" width="59" style="38" customWidth="1"/>
    <col min="9687" max="9687" width="21" style="38" customWidth="1"/>
    <col min="9688" max="9688" width="19.28515625" style="38" customWidth="1"/>
    <col min="9689" max="9696" width="0" style="38" hidden="1" customWidth="1"/>
    <col min="9697" max="9697" width="13.7109375" style="38" bestFit="1" customWidth="1"/>
    <col min="9698" max="9698" width="14.7109375" style="38" customWidth="1"/>
    <col min="9699" max="9941" width="11.42578125" style="38"/>
    <col min="9942" max="9942" width="59" style="38" customWidth="1"/>
    <col min="9943" max="9943" width="21" style="38" customWidth="1"/>
    <col min="9944" max="9944" width="19.28515625" style="38" customWidth="1"/>
    <col min="9945" max="9952" width="0" style="38" hidden="1" customWidth="1"/>
    <col min="9953" max="9953" width="13.7109375" style="38" bestFit="1" customWidth="1"/>
    <col min="9954" max="9954" width="14.7109375" style="38" customWidth="1"/>
    <col min="9955" max="10197" width="11.42578125" style="38"/>
    <col min="10198" max="10198" width="59" style="38" customWidth="1"/>
    <col min="10199" max="10199" width="21" style="38" customWidth="1"/>
    <col min="10200" max="10200" width="19.28515625" style="38" customWidth="1"/>
    <col min="10201" max="10208" width="0" style="38" hidden="1" customWidth="1"/>
    <col min="10209" max="10209" width="13.7109375" style="38" bestFit="1" customWidth="1"/>
    <col min="10210" max="10210" width="14.7109375" style="38" customWidth="1"/>
    <col min="10211" max="10453" width="11.42578125" style="38"/>
    <col min="10454" max="10454" width="59" style="38" customWidth="1"/>
    <col min="10455" max="10455" width="21" style="38" customWidth="1"/>
    <col min="10456" max="10456" width="19.28515625" style="38" customWidth="1"/>
    <col min="10457" max="10464" width="0" style="38" hidden="1" customWidth="1"/>
    <col min="10465" max="10465" width="13.7109375" style="38" bestFit="1" customWidth="1"/>
    <col min="10466" max="10466" width="14.7109375" style="38" customWidth="1"/>
    <col min="10467" max="10709" width="11.42578125" style="38"/>
    <col min="10710" max="10710" width="59" style="38" customWidth="1"/>
    <col min="10711" max="10711" width="21" style="38" customWidth="1"/>
    <col min="10712" max="10712" width="19.28515625" style="38" customWidth="1"/>
    <col min="10713" max="10720" width="0" style="38" hidden="1" customWidth="1"/>
    <col min="10721" max="10721" width="13.7109375" style="38" bestFit="1" customWidth="1"/>
    <col min="10722" max="10722" width="14.7109375" style="38" customWidth="1"/>
    <col min="10723" max="10965" width="11.42578125" style="38"/>
    <col min="10966" max="10966" width="59" style="38" customWidth="1"/>
    <col min="10967" max="10967" width="21" style="38" customWidth="1"/>
    <col min="10968" max="10968" width="19.28515625" style="38" customWidth="1"/>
    <col min="10969" max="10976" width="0" style="38" hidden="1" customWidth="1"/>
    <col min="10977" max="10977" width="13.7109375" style="38" bestFit="1" customWidth="1"/>
    <col min="10978" max="10978" width="14.7109375" style="38" customWidth="1"/>
    <col min="10979" max="11221" width="11.42578125" style="38"/>
    <col min="11222" max="11222" width="59" style="38" customWidth="1"/>
    <col min="11223" max="11223" width="21" style="38" customWidth="1"/>
    <col min="11224" max="11224" width="19.28515625" style="38" customWidth="1"/>
    <col min="11225" max="11232" width="0" style="38" hidden="1" customWidth="1"/>
    <col min="11233" max="11233" width="13.7109375" style="38" bestFit="1" customWidth="1"/>
    <col min="11234" max="11234" width="14.7109375" style="38" customWidth="1"/>
    <col min="11235" max="11477" width="11.42578125" style="38"/>
    <col min="11478" max="11478" width="59" style="38" customWidth="1"/>
    <col min="11479" max="11479" width="21" style="38" customWidth="1"/>
    <col min="11480" max="11480" width="19.28515625" style="38" customWidth="1"/>
    <col min="11481" max="11488" width="0" style="38" hidden="1" customWidth="1"/>
    <col min="11489" max="11489" width="13.7109375" style="38" bestFit="1" customWidth="1"/>
    <col min="11490" max="11490" width="14.7109375" style="38" customWidth="1"/>
    <col min="11491" max="11733" width="11.42578125" style="38"/>
    <col min="11734" max="11734" width="59" style="38" customWidth="1"/>
    <col min="11735" max="11735" width="21" style="38" customWidth="1"/>
    <col min="11736" max="11736" width="19.28515625" style="38" customWidth="1"/>
    <col min="11737" max="11744" width="0" style="38" hidden="1" customWidth="1"/>
    <col min="11745" max="11745" width="13.7109375" style="38" bestFit="1" customWidth="1"/>
    <col min="11746" max="11746" width="14.7109375" style="38" customWidth="1"/>
    <col min="11747" max="11989" width="11.42578125" style="38"/>
    <col min="11990" max="11990" width="59" style="38" customWidth="1"/>
    <col min="11991" max="11991" width="21" style="38" customWidth="1"/>
    <col min="11992" max="11992" width="19.28515625" style="38" customWidth="1"/>
    <col min="11993" max="12000" width="0" style="38" hidden="1" customWidth="1"/>
    <col min="12001" max="12001" width="13.7109375" style="38" bestFit="1" customWidth="1"/>
    <col min="12002" max="12002" width="14.7109375" style="38" customWidth="1"/>
    <col min="12003" max="12245" width="11.42578125" style="38"/>
    <col min="12246" max="12246" width="59" style="38" customWidth="1"/>
    <col min="12247" max="12247" width="21" style="38" customWidth="1"/>
    <col min="12248" max="12248" width="19.28515625" style="38" customWidth="1"/>
    <col min="12249" max="12256" width="0" style="38" hidden="1" customWidth="1"/>
    <col min="12257" max="12257" width="13.7109375" style="38" bestFit="1" customWidth="1"/>
    <col min="12258" max="12258" width="14.7109375" style="38" customWidth="1"/>
    <col min="12259" max="12501" width="11.42578125" style="38"/>
    <col min="12502" max="12502" width="59" style="38" customWidth="1"/>
    <col min="12503" max="12503" width="21" style="38" customWidth="1"/>
    <col min="12504" max="12504" width="19.28515625" style="38" customWidth="1"/>
    <col min="12505" max="12512" width="0" style="38" hidden="1" customWidth="1"/>
    <col min="12513" max="12513" width="13.7109375" style="38" bestFit="1" customWidth="1"/>
    <col min="12514" max="12514" width="14.7109375" style="38" customWidth="1"/>
    <col min="12515" max="12757" width="11.42578125" style="38"/>
    <col min="12758" max="12758" width="59" style="38" customWidth="1"/>
    <col min="12759" max="12759" width="21" style="38" customWidth="1"/>
    <col min="12760" max="12760" width="19.28515625" style="38" customWidth="1"/>
    <col min="12761" max="12768" width="0" style="38" hidden="1" customWidth="1"/>
    <col min="12769" max="12769" width="13.7109375" style="38" bestFit="1" customWidth="1"/>
    <col min="12770" max="12770" width="14.7109375" style="38" customWidth="1"/>
    <col min="12771" max="13013" width="11.42578125" style="38"/>
    <col min="13014" max="13014" width="59" style="38" customWidth="1"/>
    <col min="13015" max="13015" width="21" style="38" customWidth="1"/>
    <col min="13016" max="13016" width="19.28515625" style="38" customWidth="1"/>
    <col min="13017" max="13024" width="0" style="38" hidden="1" customWidth="1"/>
    <col min="13025" max="13025" width="13.7109375" style="38" bestFit="1" customWidth="1"/>
    <col min="13026" max="13026" width="14.7109375" style="38" customWidth="1"/>
    <col min="13027" max="13269" width="11.42578125" style="38"/>
    <col min="13270" max="13270" width="59" style="38" customWidth="1"/>
    <col min="13271" max="13271" width="21" style="38" customWidth="1"/>
    <col min="13272" max="13272" width="19.28515625" style="38" customWidth="1"/>
    <col min="13273" max="13280" width="0" style="38" hidden="1" customWidth="1"/>
    <col min="13281" max="13281" width="13.7109375" style="38" bestFit="1" customWidth="1"/>
    <col min="13282" max="13282" width="14.7109375" style="38" customWidth="1"/>
    <col min="13283" max="13525" width="11.42578125" style="38"/>
    <col min="13526" max="13526" width="59" style="38" customWidth="1"/>
    <col min="13527" max="13527" width="21" style="38" customWidth="1"/>
    <col min="13528" max="13528" width="19.28515625" style="38" customWidth="1"/>
    <col min="13529" max="13536" width="0" style="38" hidden="1" customWidth="1"/>
    <col min="13537" max="13537" width="13.7109375" style="38" bestFit="1" customWidth="1"/>
    <col min="13538" max="13538" width="14.7109375" style="38" customWidth="1"/>
    <col min="13539" max="13781" width="11.42578125" style="38"/>
    <col min="13782" max="13782" width="59" style="38" customWidth="1"/>
    <col min="13783" max="13783" width="21" style="38" customWidth="1"/>
    <col min="13784" max="13784" width="19.28515625" style="38" customWidth="1"/>
    <col min="13785" max="13792" width="0" style="38" hidden="1" customWidth="1"/>
    <col min="13793" max="13793" width="13.7109375" style="38" bestFit="1" customWidth="1"/>
    <col min="13794" max="13794" width="14.7109375" style="38" customWidth="1"/>
    <col min="13795" max="14037" width="11.42578125" style="38"/>
    <col min="14038" max="14038" width="59" style="38" customWidth="1"/>
    <col min="14039" max="14039" width="21" style="38" customWidth="1"/>
    <col min="14040" max="14040" width="19.28515625" style="38" customWidth="1"/>
    <col min="14041" max="14048" width="0" style="38" hidden="1" customWidth="1"/>
    <col min="14049" max="14049" width="13.7109375" style="38" bestFit="1" customWidth="1"/>
    <col min="14050" max="14050" width="14.7109375" style="38" customWidth="1"/>
    <col min="14051" max="14293" width="11.42578125" style="38"/>
    <col min="14294" max="14294" width="59" style="38" customWidth="1"/>
    <col min="14295" max="14295" width="21" style="38" customWidth="1"/>
    <col min="14296" max="14296" width="19.28515625" style="38" customWidth="1"/>
    <col min="14297" max="14304" width="0" style="38" hidden="1" customWidth="1"/>
    <col min="14305" max="14305" width="13.7109375" style="38" bestFit="1" customWidth="1"/>
    <col min="14306" max="14306" width="14.7109375" style="38" customWidth="1"/>
    <col min="14307" max="14549" width="11.42578125" style="38"/>
    <col min="14550" max="14550" width="59" style="38" customWidth="1"/>
    <col min="14551" max="14551" width="21" style="38" customWidth="1"/>
    <col min="14552" max="14552" width="19.28515625" style="38" customWidth="1"/>
    <col min="14553" max="14560" width="0" style="38" hidden="1" customWidth="1"/>
    <col min="14561" max="14561" width="13.7109375" style="38" bestFit="1" customWidth="1"/>
    <col min="14562" max="14562" width="14.7109375" style="38" customWidth="1"/>
    <col min="14563" max="14805" width="11.42578125" style="38"/>
    <col min="14806" max="14806" width="59" style="38" customWidth="1"/>
    <col min="14807" max="14807" width="21" style="38" customWidth="1"/>
    <col min="14808" max="14808" width="19.28515625" style="38" customWidth="1"/>
    <col min="14809" max="14816" width="0" style="38" hidden="1" customWidth="1"/>
    <col min="14817" max="14817" width="13.7109375" style="38" bestFit="1" customWidth="1"/>
    <col min="14818" max="14818" width="14.7109375" style="38" customWidth="1"/>
    <col min="14819" max="15061" width="11.42578125" style="38"/>
    <col min="15062" max="15062" width="59" style="38" customWidth="1"/>
    <col min="15063" max="15063" width="21" style="38" customWidth="1"/>
    <col min="15064" max="15064" width="19.28515625" style="38" customWidth="1"/>
    <col min="15065" max="15072" width="0" style="38" hidden="1" customWidth="1"/>
    <col min="15073" max="15073" width="13.7109375" style="38" bestFit="1" customWidth="1"/>
    <col min="15074" max="15074" width="14.7109375" style="38" customWidth="1"/>
    <col min="15075" max="15317" width="11.42578125" style="38"/>
    <col min="15318" max="15318" width="59" style="38" customWidth="1"/>
    <col min="15319" max="15319" width="21" style="38" customWidth="1"/>
    <col min="15320" max="15320" width="19.28515625" style="38" customWidth="1"/>
    <col min="15321" max="15328" width="0" style="38" hidden="1" customWidth="1"/>
    <col min="15329" max="15329" width="13.7109375" style="38" bestFit="1" customWidth="1"/>
    <col min="15330" max="15330" width="14.7109375" style="38" customWidth="1"/>
    <col min="15331" max="15573" width="11.42578125" style="38"/>
    <col min="15574" max="15574" width="59" style="38" customWidth="1"/>
    <col min="15575" max="15575" width="21" style="38" customWidth="1"/>
    <col min="15576" max="15576" width="19.28515625" style="38" customWidth="1"/>
    <col min="15577" max="15584" width="0" style="38" hidden="1" customWidth="1"/>
    <col min="15585" max="15585" width="13.7109375" style="38" bestFit="1" customWidth="1"/>
    <col min="15586" max="15586" width="14.7109375" style="38" customWidth="1"/>
    <col min="15587" max="15829" width="11.42578125" style="38"/>
    <col min="15830" max="15830" width="59" style="38" customWidth="1"/>
    <col min="15831" max="15831" width="21" style="38" customWidth="1"/>
    <col min="15832" max="15832" width="19.28515625" style="38" customWidth="1"/>
    <col min="15833" max="15840" width="0" style="38" hidden="1" customWidth="1"/>
    <col min="15841" max="15841" width="13.7109375" style="38" bestFit="1" customWidth="1"/>
    <col min="15842" max="15842" width="14.7109375" style="38" customWidth="1"/>
    <col min="15843" max="16384" width="11.42578125" style="38"/>
  </cols>
  <sheetData>
    <row r="1" spans="1:5" ht="18.75" customHeight="1" x14ac:dyDescent="0.2">
      <c r="C1" s="3"/>
      <c r="D1" s="3"/>
    </row>
    <row r="2" spans="1:5" ht="19.5" customHeight="1" x14ac:dyDescent="0.2">
      <c r="C2" s="3"/>
      <c r="D2" s="3"/>
    </row>
    <row r="3" spans="1:5" ht="24" customHeight="1" x14ac:dyDescent="0.2">
      <c r="C3" s="3"/>
      <c r="D3" s="3"/>
    </row>
    <row r="4" spans="1:5" ht="12.75" x14ac:dyDescent="0.2">
      <c r="B4" s="4"/>
      <c r="C4" s="668" t="s">
        <v>9</v>
      </c>
      <c r="D4" s="668"/>
      <c r="E4" s="668"/>
    </row>
    <row r="5" spans="1:5" ht="20.25" x14ac:dyDescent="0.3">
      <c r="B5" s="4"/>
      <c r="C5" s="669" t="s">
        <v>10</v>
      </c>
      <c r="D5" s="669"/>
      <c r="E5" s="669"/>
    </row>
    <row r="6" spans="1:5" ht="16.5" x14ac:dyDescent="0.25">
      <c r="B6" s="4"/>
      <c r="C6" s="670" t="s">
        <v>11</v>
      </c>
      <c r="D6" s="670"/>
      <c r="E6" s="670"/>
    </row>
    <row r="7" spans="1:5" ht="16.5" x14ac:dyDescent="0.25">
      <c r="B7" s="4"/>
      <c r="C7" s="671" t="s">
        <v>12</v>
      </c>
      <c r="D7" s="671"/>
      <c r="E7" s="671"/>
    </row>
    <row r="8" spans="1:5" ht="18" x14ac:dyDescent="0.25">
      <c r="B8" s="4"/>
      <c r="C8" s="672" t="s">
        <v>454</v>
      </c>
      <c r="D8" s="672"/>
      <c r="E8" s="672"/>
    </row>
    <row r="9" spans="1:5" ht="14.25" customHeight="1" x14ac:dyDescent="0.25">
      <c r="A9" s="667" t="s">
        <v>556</v>
      </c>
      <c r="B9" s="667"/>
      <c r="C9" s="667"/>
      <c r="D9" s="667"/>
      <c r="E9" s="667"/>
    </row>
    <row r="10" spans="1:5" ht="12.75" x14ac:dyDescent="0.2">
      <c r="C10" s="663" t="s">
        <v>43</v>
      </c>
      <c r="D10" s="663"/>
      <c r="E10" s="663"/>
    </row>
    <row r="11" spans="1:5" ht="17.25" customHeight="1" x14ac:dyDescent="0.2">
      <c r="C11" s="39" t="s">
        <v>37</v>
      </c>
      <c r="D11" s="39"/>
      <c r="E11" s="179"/>
    </row>
    <row r="12" spans="1:5" ht="16.5" customHeight="1" x14ac:dyDescent="0.2">
      <c r="C12" s="38" t="s">
        <v>38</v>
      </c>
      <c r="E12" s="212">
        <v>59981850.560000002</v>
      </c>
    </row>
    <row r="13" spans="1:5" ht="21.75" customHeight="1" x14ac:dyDescent="0.2">
      <c r="C13" s="38" t="s">
        <v>39</v>
      </c>
      <c r="E13" s="212">
        <v>2036762.5</v>
      </c>
    </row>
    <row r="14" spans="1:5" ht="18" customHeight="1" x14ac:dyDescent="0.2">
      <c r="C14" s="38" t="s">
        <v>467</v>
      </c>
      <c r="E14" s="212">
        <v>432885</v>
      </c>
    </row>
    <row r="15" spans="1:5" ht="21.75" customHeight="1" thickBot="1" x14ac:dyDescent="0.25">
      <c r="C15" s="38" t="s">
        <v>466</v>
      </c>
      <c r="E15" s="212">
        <v>0</v>
      </c>
    </row>
    <row r="16" spans="1:5" ht="19.5" customHeight="1" thickBot="1" x14ac:dyDescent="0.25">
      <c r="C16" s="40" t="s">
        <v>40</v>
      </c>
      <c r="D16" s="40"/>
      <c r="E16" s="263">
        <f>SUM(E12:E15)</f>
        <v>62451498.060000002</v>
      </c>
    </row>
    <row r="17" spans="2:5" ht="18" customHeight="1" thickTop="1" x14ac:dyDescent="0.2">
      <c r="C17" s="41"/>
      <c r="D17" s="41"/>
      <c r="E17" s="180"/>
    </row>
    <row r="18" spans="2:5" ht="18" customHeight="1" x14ac:dyDescent="0.2">
      <c r="C18" s="41"/>
      <c r="D18" s="41"/>
      <c r="E18" s="180"/>
    </row>
    <row r="19" spans="2:5" ht="19.5" customHeight="1" x14ac:dyDescent="0.2">
      <c r="B19" s="44" t="s">
        <v>127</v>
      </c>
      <c r="C19" s="45" t="s">
        <v>128</v>
      </c>
      <c r="D19" s="45"/>
      <c r="E19" s="254">
        <f>E20+E39+E84+E127+E138+E157+E193</f>
        <v>62154778.510000005</v>
      </c>
    </row>
    <row r="20" spans="2:5" ht="19.5" customHeight="1" thickBot="1" x14ac:dyDescent="0.3">
      <c r="B20" s="627" t="s">
        <v>129</v>
      </c>
      <c r="C20" s="625" t="s">
        <v>130</v>
      </c>
      <c r="D20" s="625"/>
      <c r="E20" s="626">
        <f>E21+E28+E30+E35</f>
        <v>53860408.120000005</v>
      </c>
    </row>
    <row r="21" spans="2:5" ht="19.5" customHeight="1" x14ac:dyDescent="0.25">
      <c r="B21" s="43" t="s">
        <v>248</v>
      </c>
      <c r="C21" s="86" t="s">
        <v>249</v>
      </c>
      <c r="D21" s="86"/>
      <c r="E21" s="182">
        <f>E22+E23+E24+E25+E26+E27</f>
        <v>44099874.340000004</v>
      </c>
    </row>
    <row r="22" spans="2:5" ht="17.25" customHeight="1" x14ac:dyDescent="0.2">
      <c r="B22" s="46" t="s">
        <v>35</v>
      </c>
      <c r="C22" s="46" t="s">
        <v>36</v>
      </c>
      <c r="D22" s="46"/>
      <c r="E22" s="178">
        <v>29828193.34</v>
      </c>
    </row>
    <row r="23" spans="2:5" ht="17.25" customHeight="1" x14ac:dyDescent="0.2">
      <c r="B23" s="46" t="s">
        <v>24</v>
      </c>
      <c r="C23" s="46" t="s">
        <v>25</v>
      </c>
      <c r="D23" s="46"/>
      <c r="E23" s="178">
        <v>13494750</v>
      </c>
    </row>
    <row r="24" spans="2:5" ht="17.25" customHeight="1" x14ac:dyDescent="0.2">
      <c r="B24" s="46" t="s">
        <v>29</v>
      </c>
      <c r="C24" s="46" t="s">
        <v>30</v>
      </c>
      <c r="D24" s="46"/>
      <c r="E24" s="178">
        <v>211250</v>
      </c>
    </row>
    <row r="25" spans="2:5" ht="17.25" customHeight="1" x14ac:dyDescent="0.2">
      <c r="B25" s="46" t="s">
        <v>370</v>
      </c>
      <c r="C25" s="46" t="s">
        <v>375</v>
      </c>
      <c r="D25" s="46"/>
      <c r="E25" s="178">
        <v>0</v>
      </c>
    </row>
    <row r="26" spans="2:5" ht="17.25" customHeight="1" x14ac:dyDescent="0.2">
      <c r="B26" s="47" t="s">
        <v>274</v>
      </c>
      <c r="C26" s="46" t="s">
        <v>275</v>
      </c>
      <c r="D26" s="46"/>
      <c r="E26" s="178">
        <v>565681</v>
      </c>
    </row>
    <row r="27" spans="2:5" s="2" customFormat="1" ht="17.25" customHeight="1" x14ac:dyDescent="0.2">
      <c r="B27" s="46" t="s">
        <v>276</v>
      </c>
      <c r="C27" s="46" t="s">
        <v>277</v>
      </c>
      <c r="D27" s="46"/>
      <c r="E27" s="178">
        <v>0</v>
      </c>
    </row>
    <row r="28" spans="2:5" ht="17.25" customHeight="1" thickBot="1" x14ac:dyDescent="0.3">
      <c r="B28" s="48" t="s">
        <v>316</v>
      </c>
      <c r="C28" s="48" t="s">
        <v>328</v>
      </c>
      <c r="D28" s="46"/>
      <c r="E28" s="181">
        <f>SUM(E29)</f>
        <v>3066855</v>
      </c>
    </row>
    <row r="29" spans="2:5" ht="17.25" customHeight="1" x14ac:dyDescent="0.2">
      <c r="B29" s="46" t="s">
        <v>62</v>
      </c>
      <c r="C29" s="46" t="s">
        <v>63</v>
      </c>
      <c r="D29" s="46"/>
      <c r="E29" s="178">
        <v>3066855</v>
      </c>
    </row>
    <row r="30" spans="2:5" ht="21" customHeight="1" thickBot="1" x14ac:dyDescent="0.3">
      <c r="B30" s="42" t="s">
        <v>353</v>
      </c>
      <c r="C30" s="48" t="s">
        <v>436</v>
      </c>
      <c r="D30" s="46"/>
      <c r="E30" s="181">
        <f>E31+E32</f>
        <v>6438.4</v>
      </c>
    </row>
    <row r="31" spans="2:5" ht="17.25" customHeight="1" x14ac:dyDescent="0.2">
      <c r="B31" s="49" t="s">
        <v>388</v>
      </c>
      <c r="C31" s="46" t="s">
        <v>365</v>
      </c>
      <c r="D31" s="46"/>
      <c r="E31" s="178">
        <v>6438.4</v>
      </c>
    </row>
    <row r="32" spans="2:5" ht="17.25" customHeight="1" x14ac:dyDescent="0.2">
      <c r="B32" s="49" t="s">
        <v>311</v>
      </c>
      <c r="C32" s="46" t="s">
        <v>389</v>
      </c>
      <c r="D32" s="46"/>
      <c r="E32" s="178">
        <v>0</v>
      </c>
    </row>
    <row r="33" spans="2:5" ht="17.25" customHeight="1" x14ac:dyDescent="0.2">
      <c r="B33" s="50" t="s">
        <v>132</v>
      </c>
      <c r="C33" s="46" t="s">
        <v>131</v>
      </c>
      <c r="D33" s="46"/>
      <c r="E33" s="178">
        <v>0</v>
      </c>
    </row>
    <row r="34" spans="2:5" ht="17.25" customHeight="1" x14ac:dyDescent="0.2">
      <c r="B34" s="2" t="s">
        <v>270</v>
      </c>
      <c r="C34" s="46" t="s">
        <v>271</v>
      </c>
      <c r="D34" s="46"/>
      <c r="E34" s="13" t="s">
        <v>408</v>
      </c>
    </row>
    <row r="35" spans="2:5" ht="17.25" customHeight="1" thickBot="1" x14ac:dyDescent="0.3">
      <c r="B35" s="43" t="s">
        <v>133</v>
      </c>
      <c r="C35" s="48" t="s">
        <v>134</v>
      </c>
      <c r="D35" s="46"/>
      <c r="E35" s="181">
        <f>SUM(E36:E38)</f>
        <v>6687240.3800000008</v>
      </c>
    </row>
    <row r="36" spans="2:5" ht="19.5" customHeight="1" x14ac:dyDescent="0.2">
      <c r="B36" s="46" t="s">
        <v>31</v>
      </c>
      <c r="C36" s="46" t="s">
        <v>32</v>
      </c>
      <c r="D36" s="46"/>
      <c r="E36" s="178">
        <v>3086023.64</v>
      </c>
    </row>
    <row r="37" spans="2:5" ht="19.5" customHeight="1" x14ac:dyDescent="0.2">
      <c r="B37" s="46" t="s">
        <v>33</v>
      </c>
      <c r="C37" s="46" t="s">
        <v>34</v>
      </c>
      <c r="D37" s="46"/>
      <c r="E37" s="178">
        <v>3090927.72</v>
      </c>
    </row>
    <row r="38" spans="2:5" ht="19.5" customHeight="1" x14ac:dyDescent="0.2">
      <c r="B38" s="46" t="s">
        <v>27</v>
      </c>
      <c r="C38" s="46" t="s">
        <v>28</v>
      </c>
      <c r="D38" s="46"/>
      <c r="E38" s="178">
        <v>510289.02</v>
      </c>
    </row>
    <row r="39" spans="2:5" ht="24" customHeight="1" thickBot="1" x14ac:dyDescent="0.3">
      <c r="B39" s="624">
        <v>2.2000000000000002</v>
      </c>
      <c r="C39" s="625" t="s">
        <v>94</v>
      </c>
      <c r="D39" s="625"/>
      <c r="E39" s="626">
        <f>E40+E48+E51+E54+E58+E68+E72+E81+E63</f>
        <v>6212142.2400000012</v>
      </c>
    </row>
    <row r="40" spans="2:5" ht="17.25" customHeight="1" x14ac:dyDescent="0.2">
      <c r="B40" s="43" t="s">
        <v>135</v>
      </c>
      <c r="C40" s="43" t="s">
        <v>136</v>
      </c>
      <c r="D40" s="43"/>
      <c r="E40" s="182">
        <f>E41+E42+E43+E44+E45+E46+E47</f>
        <v>3069054.4</v>
      </c>
    </row>
    <row r="41" spans="2:5" ht="17.25" customHeight="1" x14ac:dyDescent="0.2">
      <c r="B41" s="46" t="s">
        <v>372</v>
      </c>
      <c r="C41" s="46" t="s">
        <v>425</v>
      </c>
      <c r="D41" s="43"/>
      <c r="E41" s="178">
        <v>0</v>
      </c>
    </row>
    <row r="42" spans="2:5" ht="17.25" customHeight="1" x14ac:dyDescent="0.2">
      <c r="B42" s="46" t="s">
        <v>26</v>
      </c>
      <c r="C42" s="46" t="s">
        <v>20</v>
      </c>
      <c r="D42" s="46"/>
      <c r="E42" s="178">
        <v>2325566.77</v>
      </c>
    </row>
    <row r="43" spans="2:5" ht="17.25" customHeight="1" x14ac:dyDescent="0.2">
      <c r="B43" s="46" t="s">
        <v>359</v>
      </c>
      <c r="C43" s="46" t="s">
        <v>361</v>
      </c>
      <c r="D43" s="46"/>
      <c r="E43" s="178">
        <v>0</v>
      </c>
    </row>
    <row r="44" spans="2:5" ht="17.25" customHeight="1" x14ac:dyDescent="0.2">
      <c r="B44" s="46" t="s">
        <v>47</v>
      </c>
      <c r="C44" s="46" t="s">
        <v>48</v>
      </c>
      <c r="D44" s="46"/>
      <c r="E44" s="178">
        <v>483598.5</v>
      </c>
    </row>
    <row r="45" spans="2:5" ht="17.25" customHeight="1" x14ac:dyDescent="0.2">
      <c r="B45" s="46" t="s">
        <v>68</v>
      </c>
      <c r="C45" s="46" t="s">
        <v>67</v>
      </c>
      <c r="D45" s="46"/>
      <c r="E45" s="178">
        <v>245890.13</v>
      </c>
    </row>
    <row r="46" spans="2:5" ht="17.25" customHeight="1" x14ac:dyDescent="0.2">
      <c r="B46" s="46" t="s">
        <v>305</v>
      </c>
      <c r="C46" s="46" t="s">
        <v>306</v>
      </c>
      <c r="D46" s="46"/>
      <c r="E46" s="178">
        <v>5124</v>
      </c>
    </row>
    <row r="47" spans="2:5" ht="17.25" customHeight="1" x14ac:dyDescent="0.2">
      <c r="B47" s="46" t="s">
        <v>97</v>
      </c>
      <c r="C47" s="46" t="s">
        <v>125</v>
      </c>
      <c r="D47" s="46"/>
      <c r="E47" s="178">
        <v>8875</v>
      </c>
    </row>
    <row r="48" spans="2:5" ht="18.75" customHeight="1" thickBot="1" x14ac:dyDescent="0.25">
      <c r="B48" s="51" t="s">
        <v>137</v>
      </c>
      <c r="C48" s="48" t="s">
        <v>138</v>
      </c>
      <c r="D48" s="46"/>
      <c r="E48" s="183">
        <f>SUM(E49:E50)</f>
        <v>20500</v>
      </c>
    </row>
    <row r="49" spans="2:5" ht="17.25" customHeight="1" x14ac:dyDescent="0.2">
      <c r="B49" s="47" t="s">
        <v>78</v>
      </c>
      <c r="C49" s="46" t="s">
        <v>95</v>
      </c>
      <c r="D49" s="46"/>
      <c r="E49" s="178">
        <v>20500</v>
      </c>
    </row>
    <row r="50" spans="2:5" ht="17.25" customHeight="1" x14ac:dyDescent="0.2">
      <c r="B50" s="47" t="s">
        <v>101</v>
      </c>
      <c r="C50" s="46" t="s">
        <v>124</v>
      </c>
      <c r="D50" s="46"/>
      <c r="E50" s="178">
        <v>0</v>
      </c>
    </row>
    <row r="51" spans="2:5" ht="17.25" customHeight="1" thickBot="1" x14ac:dyDescent="0.25">
      <c r="B51" s="51" t="s">
        <v>140</v>
      </c>
      <c r="C51" s="52" t="s">
        <v>139</v>
      </c>
      <c r="D51" s="46"/>
      <c r="E51" s="183">
        <f>SUM(E52:E53)</f>
        <v>1618622.5</v>
      </c>
    </row>
    <row r="52" spans="2:5" ht="19.5" customHeight="1" x14ac:dyDescent="0.2">
      <c r="B52" s="46" t="s">
        <v>85</v>
      </c>
      <c r="C52" s="46" t="s">
        <v>266</v>
      </c>
      <c r="D52" s="46"/>
      <c r="E52" s="178">
        <v>1618622.5</v>
      </c>
    </row>
    <row r="53" spans="2:5" ht="19.5" customHeight="1" x14ac:dyDescent="0.2">
      <c r="B53" s="46" t="s">
        <v>438</v>
      </c>
      <c r="C53" s="46" t="s">
        <v>440</v>
      </c>
      <c r="D53" s="46"/>
      <c r="E53" s="178">
        <v>0</v>
      </c>
    </row>
    <row r="54" spans="2:5" ht="19.5" customHeight="1" thickBot="1" x14ac:dyDescent="0.3">
      <c r="B54" s="43" t="s">
        <v>141</v>
      </c>
      <c r="C54" s="48" t="s">
        <v>142</v>
      </c>
      <c r="D54" s="46"/>
      <c r="E54" s="181">
        <f>E55+E56+E57</f>
        <v>151100</v>
      </c>
    </row>
    <row r="55" spans="2:5" ht="17.25" customHeight="1" x14ac:dyDescent="0.2">
      <c r="B55" s="53" t="s">
        <v>79</v>
      </c>
      <c r="C55" s="46" t="s">
        <v>93</v>
      </c>
      <c r="D55" s="46"/>
      <c r="E55" s="178">
        <v>0</v>
      </c>
    </row>
    <row r="56" spans="2:5" ht="17.25" customHeight="1" x14ac:dyDescent="0.2">
      <c r="B56" s="46" t="s">
        <v>308</v>
      </c>
      <c r="C56" s="46" t="s">
        <v>309</v>
      </c>
      <c r="D56" s="46"/>
      <c r="E56" s="178">
        <v>0</v>
      </c>
    </row>
    <row r="57" spans="2:5" ht="17.25" customHeight="1" x14ac:dyDescent="0.2">
      <c r="B57" s="46" t="s">
        <v>75</v>
      </c>
      <c r="C57" s="46" t="s">
        <v>77</v>
      </c>
      <c r="D57" s="46"/>
      <c r="E57" s="178">
        <v>151100</v>
      </c>
    </row>
    <row r="58" spans="2:5" ht="15.75" customHeight="1" thickBot="1" x14ac:dyDescent="0.25">
      <c r="B58" s="51" t="s">
        <v>144</v>
      </c>
      <c r="C58" s="48" t="s">
        <v>143</v>
      </c>
      <c r="D58" s="46"/>
      <c r="E58" s="183">
        <f>E59+E60+E61+E62</f>
        <v>867156.33</v>
      </c>
    </row>
    <row r="59" spans="2:5" ht="17.25" customHeight="1" x14ac:dyDescent="0.2">
      <c r="B59" s="49" t="s">
        <v>339</v>
      </c>
      <c r="C59" s="46" t="s">
        <v>419</v>
      </c>
      <c r="D59" s="46"/>
      <c r="E59" s="178">
        <v>0</v>
      </c>
    </row>
    <row r="60" spans="2:5" ht="24.75" customHeight="1" x14ac:dyDescent="0.2">
      <c r="B60" s="49" t="s">
        <v>447</v>
      </c>
      <c r="C60" s="54" t="s">
        <v>449</v>
      </c>
      <c r="D60" s="46"/>
      <c r="E60" s="178">
        <v>0</v>
      </c>
    </row>
    <row r="61" spans="2:5" ht="17.25" customHeight="1" x14ac:dyDescent="0.2">
      <c r="B61" s="49" t="s">
        <v>257</v>
      </c>
      <c r="C61" s="46" t="s">
        <v>312</v>
      </c>
      <c r="D61" s="46"/>
      <c r="E61" s="178">
        <v>158120</v>
      </c>
    </row>
    <row r="62" spans="2:5" ht="17.25" customHeight="1" x14ac:dyDescent="0.2">
      <c r="B62" s="49" t="s">
        <v>367</v>
      </c>
      <c r="C62" s="46" t="s">
        <v>368</v>
      </c>
      <c r="D62" s="46"/>
      <c r="E62" s="178">
        <v>709036.33</v>
      </c>
    </row>
    <row r="63" spans="2:5" ht="17.25" customHeight="1" x14ac:dyDescent="0.2">
      <c r="B63" s="51" t="s">
        <v>145</v>
      </c>
      <c r="C63" s="48" t="s">
        <v>146</v>
      </c>
      <c r="D63" s="46"/>
      <c r="E63" s="182">
        <f>E64+E65+E66+E67</f>
        <v>0</v>
      </c>
    </row>
    <row r="64" spans="2:5" ht="18" customHeight="1" x14ac:dyDescent="0.2">
      <c r="B64" s="55" t="s">
        <v>105</v>
      </c>
      <c r="C64" s="46" t="s">
        <v>106</v>
      </c>
      <c r="D64" s="46"/>
      <c r="E64" s="178">
        <v>0</v>
      </c>
    </row>
    <row r="65" spans="2:5" ht="18" customHeight="1" x14ac:dyDescent="0.2">
      <c r="B65" s="49" t="s">
        <v>107</v>
      </c>
      <c r="C65" s="46" t="s">
        <v>108</v>
      </c>
      <c r="D65" s="46"/>
      <c r="E65" s="178">
        <v>0</v>
      </c>
    </row>
    <row r="66" spans="2:5" ht="18" customHeight="1" x14ac:dyDescent="0.2">
      <c r="B66" s="49" t="s">
        <v>390</v>
      </c>
      <c r="C66" s="46" t="s">
        <v>426</v>
      </c>
      <c r="D66" s="46"/>
      <c r="E66" s="178">
        <v>0</v>
      </c>
    </row>
    <row r="67" spans="2:5" ht="18" customHeight="1" x14ac:dyDescent="0.2">
      <c r="B67" s="49" t="s">
        <v>391</v>
      </c>
      <c r="C67" s="46" t="s">
        <v>422</v>
      </c>
      <c r="D67" s="46"/>
      <c r="E67" s="178">
        <v>0</v>
      </c>
    </row>
    <row r="68" spans="2:5" ht="39.75" customHeight="1" x14ac:dyDescent="0.2">
      <c r="B68" s="51" t="s">
        <v>147</v>
      </c>
      <c r="C68" s="27" t="s">
        <v>148</v>
      </c>
      <c r="D68" s="46"/>
      <c r="E68" s="182">
        <f>E69+E70+E71</f>
        <v>409742.28</v>
      </c>
    </row>
    <row r="69" spans="2:5" ht="25.5" customHeight="1" x14ac:dyDescent="0.2">
      <c r="B69" s="47" t="s">
        <v>109</v>
      </c>
      <c r="C69" s="54" t="s">
        <v>304</v>
      </c>
      <c r="D69" s="46"/>
      <c r="E69" s="178">
        <v>0</v>
      </c>
    </row>
    <row r="70" spans="2:5" ht="18.75" customHeight="1" x14ac:dyDescent="0.2">
      <c r="B70" s="46" t="s">
        <v>54</v>
      </c>
      <c r="C70" s="46" t="s">
        <v>480</v>
      </c>
      <c r="D70" s="46"/>
      <c r="E70" s="178">
        <v>161942.28</v>
      </c>
    </row>
    <row r="71" spans="2:5" ht="18.75" customHeight="1" x14ac:dyDescent="0.2">
      <c r="B71" s="46" t="s">
        <v>588</v>
      </c>
      <c r="C71" s="46" t="s">
        <v>1097</v>
      </c>
      <c r="D71" s="46"/>
      <c r="E71" s="178">
        <v>247800</v>
      </c>
    </row>
    <row r="72" spans="2:5" ht="29.25" customHeight="1" x14ac:dyDescent="0.2">
      <c r="B72" s="43" t="s">
        <v>150</v>
      </c>
      <c r="C72" s="27" t="s">
        <v>149</v>
      </c>
      <c r="D72" s="46"/>
      <c r="E72" s="182">
        <f>E73+E74+E75+E76+E77+E78+E79+E80</f>
        <v>75966.73</v>
      </c>
    </row>
    <row r="73" spans="2:5" s="3" customFormat="1" ht="14.25" customHeight="1" x14ac:dyDescent="0.2">
      <c r="B73" s="46" t="s">
        <v>352</v>
      </c>
      <c r="C73" s="46" t="s">
        <v>354</v>
      </c>
      <c r="D73" s="56"/>
      <c r="E73" s="184">
        <v>0</v>
      </c>
    </row>
    <row r="74" spans="2:5" ht="17.25" customHeight="1" x14ac:dyDescent="0.2">
      <c r="B74" s="46" t="s">
        <v>64</v>
      </c>
      <c r="C74" s="46" t="s">
        <v>21</v>
      </c>
      <c r="D74" s="46"/>
      <c r="E74" s="184">
        <v>6966.72</v>
      </c>
    </row>
    <row r="75" spans="2:5" ht="17.25" customHeight="1" x14ac:dyDescent="0.2">
      <c r="B75" s="46" t="s">
        <v>258</v>
      </c>
      <c r="C75" s="46" t="s">
        <v>278</v>
      </c>
      <c r="D75" s="46"/>
      <c r="E75" s="184">
        <v>0</v>
      </c>
    </row>
    <row r="76" spans="2:5" ht="17.25" customHeight="1" x14ac:dyDescent="0.2">
      <c r="B76" s="46" t="s">
        <v>366</v>
      </c>
      <c r="C76" s="46" t="s">
        <v>420</v>
      </c>
      <c r="D76" s="46"/>
      <c r="E76" s="184">
        <v>6000.01</v>
      </c>
    </row>
    <row r="77" spans="2:5" ht="17.25" customHeight="1" x14ac:dyDescent="0.2">
      <c r="B77" s="46" t="s">
        <v>335</v>
      </c>
      <c r="C77" s="46" t="s">
        <v>409</v>
      </c>
      <c r="D77" s="46"/>
      <c r="E77" s="184">
        <v>0</v>
      </c>
    </row>
    <row r="78" spans="2:5" ht="17.25" customHeight="1" x14ac:dyDescent="0.2">
      <c r="B78" s="47" t="s">
        <v>72</v>
      </c>
      <c r="C78" s="46" t="s">
        <v>73</v>
      </c>
      <c r="D78" s="46"/>
      <c r="E78" s="184">
        <v>63000</v>
      </c>
    </row>
    <row r="79" spans="2:5" ht="17.25" customHeight="1" x14ac:dyDescent="0.2">
      <c r="B79" s="46" t="s">
        <v>65</v>
      </c>
      <c r="C79" s="46" t="s">
        <v>66</v>
      </c>
      <c r="D79" s="46"/>
      <c r="E79" s="178">
        <v>0</v>
      </c>
    </row>
    <row r="80" spans="2:5" ht="17.25" customHeight="1" x14ac:dyDescent="0.2">
      <c r="B80" s="46" t="s">
        <v>376</v>
      </c>
      <c r="C80" s="46" t="s">
        <v>377</v>
      </c>
      <c r="D80" s="46"/>
      <c r="E80" s="178">
        <v>0</v>
      </c>
    </row>
    <row r="81" spans="2:5" ht="21" customHeight="1" x14ac:dyDescent="0.2">
      <c r="B81" s="43" t="s">
        <v>151</v>
      </c>
      <c r="C81" s="43" t="s">
        <v>152</v>
      </c>
      <c r="D81" s="46"/>
      <c r="E81" s="182">
        <f>E82+E83</f>
        <v>0</v>
      </c>
    </row>
    <row r="82" spans="2:5" ht="17.25" customHeight="1" x14ac:dyDescent="0.2">
      <c r="B82" s="46" t="s">
        <v>360</v>
      </c>
      <c r="C82" s="55" t="s">
        <v>362</v>
      </c>
      <c r="D82" s="46"/>
      <c r="E82" s="178">
        <v>0</v>
      </c>
    </row>
    <row r="83" spans="2:5" ht="17.25" customHeight="1" x14ac:dyDescent="0.2">
      <c r="B83" s="46" t="s">
        <v>99</v>
      </c>
      <c r="C83" s="46" t="s">
        <v>267</v>
      </c>
      <c r="D83" s="43"/>
      <c r="E83" s="178">
        <v>0</v>
      </c>
    </row>
    <row r="84" spans="2:5" ht="22.5" customHeight="1" x14ac:dyDescent="0.2">
      <c r="B84" s="42">
        <v>2.2999999999999998</v>
      </c>
      <c r="C84" s="43" t="s">
        <v>153</v>
      </c>
      <c r="D84" s="46"/>
      <c r="E84" s="182">
        <f>E85+E90+E95+E101+E104+E109+E114+E118</f>
        <v>1883517.15</v>
      </c>
    </row>
    <row r="85" spans="2:5" ht="23.25" customHeight="1" x14ac:dyDescent="0.2">
      <c r="B85" s="51" t="s">
        <v>154</v>
      </c>
      <c r="C85" s="43" t="s">
        <v>155</v>
      </c>
      <c r="D85" s="46"/>
      <c r="E85" s="182">
        <f>E86+E87+E88+E89</f>
        <v>78720</v>
      </c>
    </row>
    <row r="86" spans="2:5" ht="17.25" customHeight="1" x14ac:dyDescent="0.2">
      <c r="B86" s="46" t="s">
        <v>49</v>
      </c>
      <c r="C86" s="46" t="s">
        <v>50</v>
      </c>
      <c r="D86" s="46"/>
      <c r="E86" s="178">
        <v>10320</v>
      </c>
    </row>
    <row r="87" spans="2:5" ht="17.25" customHeight="1" x14ac:dyDescent="0.2">
      <c r="B87" s="46" t="s">
        <v>71</v>
      </c>
      <c r="C87" s="46" t="s">
        <v>279</v>
      </c>
      <c r="D87" s="46"/>
      <c r="E87" s="178">
        <v>68400</v>
      </c>
    </row>
    <row r="88" spans="2:5" ht="17.25" customHeight="1" x14ac:dyDescent="0.2">
      <c r="B88" s="53" t="s">
        <v>80</v>
      </c>
      <c r="C88" s="46" t="s">
        <v>269</v>
      </c>
      <c r="D88" s="46"/>
      <c r="E88" s="178">
        <v>0</v>
      </c>
    </row>
    <row r="89" spans="2:5" ht="17.25" customHeight="1" x14ac:dyDescent="0.2">
      <c r="B89" s="46" t="s">
        <v>103</v>
      </c>
      <c r="C89" s="46" t="s">
        <v>307</v>
      </c>
      <c r="D89" s="46"/>
      <c r="E89" s="178">
        <v>0</v>
      </c>
    </row>
    <row r="90" spans="2:5" ht="17.25" customHeight="1" x14ac:dyDescent="0.2">
      <c r="B90" s="43" t="s">
        <v>156</v>
      </c>
      <c r="C90" s="43" t="s">
        <v>157</v>
      </c>
      <c r="D90" s="46"/>
      <c r="E90" s="182">
        <f>+E91+E92+E93+E94</f>
        <v>0</v>
      </c>
    </row>
    <row r="91" spans="2:5" ht="17.25" customHeight="1" x14ac:dyDescent="0.2">
      <c r="B91" s="55" t="s">
        <v>355</v>
      </c>
      <c r="C91" s="55" t="s">
        <v>358</v>
      </c>
      <c r="D91" s="46"/>
      <c r="E91" s="178">
        <v>0</v>
      </c>
    </row>
    <row r="92" spans="2:5" ht="17.25" customHeight="1" x14ac:dyDescent="0.2">
      <c r="B92" s="47" t="s">
        <v>81</v>
      </c>
      <c r="C92" s="46" t="s">
        <v>288</v>
      </c>
      <c r="D92" s="46"/>
      <c r="E92" s="178">
        <v>0</v>
      </c>
    </row>
    <row r="93" spans="2:5" ht="17.25" customHeight="1" x14ac:dyDescent="0.2">
      <c r="B93" s="50" t="s">
        <v>84</v>
      </c>
      <c r="C93" s="55" t="s">
        <v>91</v>
      </c>
      <c r="D93" s="46"/>
      <c r="E93" s="178">
        <v>0</v>
      </c>
    </row>
    <row r="94" spans="2:5" ht="18.75" customHeight="1" thickBot="1" x14ac:dyDescent="0.25">
      <c r="B94" s="46" t="s">
        <v>41</v>
      </c>
      <c r="C94" s="46" t="s">
        <v>42</v>
      </c>
      <c r="D94" s="46"/>
      <c r="E94" s="105">
        <v>0</v>
      </c>
    </row>
    <row r="95" spans="2:5" ht="17.25" customHeight="1" x14ac:dyDescent="0.2">
      <c r="B95" s="43" t="s">
        <v>158</v>
      </c>
      <c r="C95" s="43" t="s">
        <v>159</v>
      </c>
      <c r="D95" s="46"/>
      <c r="E95" s="182">
        <f>E96+E97+E98+E99+E100</f>
        <v>357215.5</v>
      </c>
    </row>
    <row r="96" spans="2:5" ht="17.25" customHeight="1" x14ac:dyDescent="0.2">
      <c r="B96" s="49" t="s">
        <v>280</v>
      </c>
      <c r="C96" s="50" t="s">
        <v>303</v>
      </c>
      <c r="D96" s="46"/>
      <c r="E96" s="178">
        <v>0</v>
      </c>
    </row>
    <row r="97" spans="2:5" ht="17.25" customHeight="1" x14ac:dyDescent="0.2">
      <c r="B97" s="46" t="s">
        <v>55</v>
      </c>
      <c r="C97" s="46" t="s">
        <v>56</v>
      </c>
      <c r="D97" s="46"/>
      <c r="E97" s="178">
        <v>204700.5</v>
      </c>
    </row>
    <row r="98" spans="2:5" ht="17.25" customHeight="1" x14ac:dyDescent="0.2">
      <c r="B98" s="46" t="s">
        <v>98</v>
      </c>
      <c r="C98" s="46" t="s">
        <v>110</v>
      </c>
      <c r="D98" s="46"/>
      <c r="E98" s="178">
        <v>152515</v>
      </c>
    </row>
    <row r="99" spans="2:5" ht="17.25" customHeight="1" x14ac:dyDescent="0.2">
      <c r="B99" s="53" t="s">
        <v>301</v>
      </c>
      <c r="C99" s="46" t="s">
        <v>302</v>
      </c>
      <c r="D99" s="46"/>
      <c r="E99" s="178">
        <v>0</v>
      </c>
    </row>
    <row r="100" spans="2:5" ht="17.25" customHeight="1" thickBot="1" x14ac:dyDescent="0.3">
      <c r="B100" s="46" t="s">
        <v>251</v>
      </c>
      <c r="C100" s="46" t="s">
        <v>252</v>
      </c>
      <c r="D100" s="46"/>
      <c r="E100" s="181">
        <v>0</v>
      </c>
    </row>
    <row r="101" spans="2:5" ht="17.25" customHeight="1" x14ac:dyDescent="0.2">
      <c r="B101" s="43" t="s">
        <v>160</v>
      </c>
      <c r="C101" s="43" t="s">
        <v>161</v>
      </c>
      <c r="D101" s="46"/>
      <c r="E101" s="182">
        <f>E102+E103</f>
        <v>0</v>
      </c>
    </row>
    <row r="102" spans="2:5" ht="18.75" customHeight="1" x14ac:dyDescent="0.2">
      <c r="B102" s="46" t="s">
        <v>86</v>
      </c>
      <c r="C102" s="50" t="s">
        <v>310</v>
      </c>
      <c r="D102" s="46"/>
      <c r="E102" s="178">
        <v>0</v>
      </c>
    </row>
    <row r="103" spans="2:5" ht="17.25" customHeight="1" x14ac:dyDescent="0.2">
      <c r="B103" s="46" t="s">
        <v>74</v>
      </c>
      <c r="C103" s="46" t="s">
        <v>272</v>
      </c>
      <c r="D103" s="46"/>
      <c r="E103" s="178">
        <v>0</v>
      </c>
    </row>
    <row r="104" spans="2:5" ht="19.5" customHeight="1" x14ac:dyDescent="0.2">
      <c r="B104" s="43" t="s">
        <v>162</v>
      </c>
      <c r="C104" s="43" t="s">
        <v>163</v>
      </c>
      <c r="D104" s="46"/>
      <c r="E104" s="182">
        <f>E105+E106+E107+E108</f>
        <v>0</v>
      </c>
    </row>
    <row r="105" spans="2:5" ht="19.5" customHeight="1" x14ac:dyDescent="0.2">
      <c r="B105" s="46" t="s">
        <v>340</v>
      </c>
      <c r="C105" s="46" t="s">
        <v>512</v>
      </c>
      <c r="D105" s="46"/>
      <c r="E105" s="182">
        <v>0</v>
      </c>
    </row>
    <row r="106" spans="2:5" ht="21" customHeight="1" x14ac:dyDescent="0.2">
      <c r="B106" s="46" t="s">
        <v>102</v>
      </c>
      <c r="C106" s="46" t="s">
        <v>263</v>
      </c>
      <c r="D106" s="46"/>
      <c r="E106" s="180">
        <v>0</v>
      </c>
    </row>
    <row r="107" spans="2:5" ht="18.75" customHeight="1" x14ac:dyDescent="0.2">
      <c r="B107" s="46" t="s">
        <v>82</v>
      </c>
      <c r="C107" s="46" t="s">
        <v>92</v>
      </c>
      <c r="D107" s="46"/>
      <c r="E107" s="180">
        <v>0</v>
      </c>
    </row>
    <row r="108" spans="2:5" ht="18.75" customHeight="1" x14ac:dyDescent="0.2">
      <c r="B108" s="46" t="s">
        <v>57</v>
      </c>
      <c r="C108" s="46" t="s">
        <v>58</v>
      </c>
      <c r="D108" s="46"/>
      <c r="E108" s="178">
        <v>0</v>
      </c>
    </row>
    <row r="109" spans="2:5" ht="28.5" customHeight="1" x14ac:dyDescent="0.2">
      <c r="B109" s="43" t="s">
        <v>165</v>
      </c>
      <c r="C109" s="27" t="s">
        <v>164</v>
      </c>
      <c r="D109" s="46"/>
      <c r="E109" s="182">
        <f>E110+E111+E112+E113</f>
        <v>0</v>
      </c>
    </row>
    <row r="110" spans="2:5" ht="17.25" customHeight="1" x14ac:dyDescent="0.2">
      <c r="B110" s="49" t="s">
        <v>100</v>
      </c>
      <c r="C110" s="50" t="s">
        <v>126</v>
      </c>
      <c r="D110" s="46"/>
      <c r="E110" s="178">
        <v>0</v>
      </c>
    </row>
    <row r="111" spans="2:5" ht="18" customHeight="1" x14ac:dyDescent="0.2">
      <c r="B111" s="47" t="s">
        <v>259</v>
      </c>
      <c r="C111" s="46" t="s">
        <v>273</v>
      </c>
      <c r="D111" s="46"/>
      <c r="E111" s="178">
        <v>0</v>
      </c>
    </row>
    <row r="112" spans="2:5" ht="19.5" customHeight="1" x14ac:dyDescent="0.2">
      <c r="B112" s="46" t="s">
        <v>69</v>
      </c>
      <c r="C112" s="46" t="s">
        <v>87</v>
      </c>
      <c r="D112" s="46"/>
      <c r="E112" s="178">
        <v>0</v>
      </c>
    </row>
    <row r="113" spans="2:5" ht="16.5" customHeight="1" x14ac:dyDescent="0.2">
      <c r="B113" s="46" t="s">
        <v>402</v>
      </c>
      <c r="C113" s="46" t="s">
        <v>406</v>
      </c>
      <c r="D113" s="46"/>
      <c r="E113" s="178">
        <v>0</v>
      </c>
    </row>
    <row r="114" spans="2:5" ht="33" customHeight="1" x14ac:dyDescent="0.2">
      <c r="B114" s="43" t="s">
        <v>166</v>
      </c>
      <c r="C114" s="27" t="s">
        <v>167</v>
      </c>
      <c r="D114" s="46"/>
      <c r="E114" s="182">
        <f>E115+E116+E10</f>
        <v>324794.92</v>
      </c>
    </row>
    <row r="115" spans="2:5" ht="17.25" customHeight="1" x14ac:dyDescent="0.2">
      <c r="B115" s="46" t="s">
        <v>53</v>
      </c>
      <c r="C115" s="46" t="s">
        <v>22</v>
      </c>
      <c r="D115" s="46"/>
      <c r="E115" s="178">
        <v>323844.92</v>
      </c>
    </row>
    <row r="116" spans="2:5" ht="16.5" customHeight="1" x14ac:dyDescent="0.2">
      <c r="B116" s="46" t="s">
        <v>76</v>
      </c>
      <c r="C116" s="46" t="s">
        <v>111</v>
      </c>
      <c r="D116" s="46"/>
      <c r="E116" s="178">
        <v>950</v>
      </c>
    </row>
    <row r="117" spans="2:5" ht="27" customHeight="1" x14ac:dyDescent="0.2">
      <c r="B117" s="43" t="s">
        <v>168</v>
      </c>
      <c r="C117" s="27" t="s">
        <v>169</v>
      </c>
      <c r="D117" s="46"/>
      <c r="E117" s="178">
        <v>0</v>
      </c>
    </row>
    <row r="118" spans="2:5" ht="19.5" customHeight="1" x14ac:dyDescent="0.2">
      <c r="B118" s="43" t="s">
        <v>170</v>
      </c>
      <c r="C118" s="43" t="s">
        <v>171</v>
      </c>
      <c r="D118" s="46"/>
      <c r="E118" s="179">
        <f>E119+E120+E121+E122+E123+E124+E125+E126</f>
        <v>1122786.73</v>
      </c>
    </row>
    <row r="119" spans="2:5" ht="15.75" customHeight="1" x14ac:dyDescent="0.2">
      <c r="B119" s="46" t="s">
        <v>59</v>
      </c>
      <c r="C119" s="46" t="s">
        <v>378</v>
      </c>
      <c r="D119" s="46"/>
      <c r="E119" s="178">
        <v>15410.8</v>
      </c>
    </row>
    <row r="120" spans="2:5" ht="27" customHeight="1" x14ac:dyDescent="0.2">
      <c r="B120" s="46" t="s">
        <v>83</v>
      </c>
      <c r="C120" s="54" t="s">
        <v>379</v>
      </c>
      <c r="D120" s="46"/>
      <c r="E120" s="178">
        <v>192558.3</v>
      </c>
    </row>
    <row r="121" spans="2:5" ht="17.25" customHeight="1" x14ac:dyDescent="0.2">
      <c r="B121" s="46" t="s">
        <v>260</v>
      </c>
      <c r="C121" s="46" t="s">
        <v>268</v>
      </c>
      <c r="D121" s="46"/>
      <c r="E121" s="178">
        <v>835950</v>
      </c>
    </row>
    <row r="122" spans="2:5" ht="17.25" customHeight="1" x14ac:dyDescent="0.2">
      <c r="B122" s="47" t="s">
        <v>261</v>
      </c>
      <c r="C122" s="46" t="s">
        <v>264</v>
      </c>
      <c r="D122" s="46"/>
      <c r="E122" s="178">
        <v>0</v>
      </c>
    </row>
    <row r="123" spans="2:5" ht="17.25" customHeight="1" x14ac:dyDescent="0.2">
      <c r="B123" s="46" t="s">
        <v>70</v>
      </c>
      <c r="C123" s="46" t="s">
        <v>88</v>
      </c>
      <c r="D123" s="46"/>
      <c r="E123" s="178">
        <v>2790.15</v>
      </c>
    </row>
    <row r="124" spans="2:5" ht="17.25" customHeight="1" x14ac:dyDescent="0.2">
      <c r="B124" s="47" t="s">
        <v>318</v>
      </c>
      <c r="C124" s="46" t="s">
        <v>319</v>
      </c>
      <c r="D124" s="46"/>
      <c r="E124" s="178">
        <v>0</v>
      </c>
    </row>
    <row r="125" spans="2:5" ht="16.5" customHeight="1" x14ac:dyDescent="0.2">
      <c r="B125" s="46" t="s">
        <v>51</v>
      </c>
      <c r="C125" s="46" t="s">
        <v>52</v>
      </c>
      <c r="D125" s="54"/>
      <c r="E125" s="178">
        <v>76077.48000000001</v>
      </c>
    </row>
    <row r="126" spans="2:5" ht="26.25" customHeight="1" x14ac:dyDescent="0.2">
      <c r="B126" s="46" t="s">
        <v>60</v>
      </c>
      <c r="C126" s="54" t="s">
        <v>61</v>
      </c>
      <c r="D126" s="46"/>
      <c r="E126" s="178">
        <v>0</v>
      </c>
    </row>
    <row r="127" spans="2:5" ht="20.25" customHeight="1" x14ac:dyDescent="0.2">
      <c r="B127" s="44">
        <v>2.4</v>
      </c>
      <c r="C127" s="45" t="s">
        <v>173</v>
      </c>
      <c r="D127" s="57"/>
      <c r="E127" s="272">
        <f>E128</f>
        <v>0</v>
      </c>
    </row>
    <row r="128" spans="2:5" ht="21" customHeight="1" x14ac:dyDescent="0.2">
      <c r="B128" s="55" t="s">
        <v>174</v>
      </c>
      <c r="C128" s="58" t="s">
        <v>443</v>
      </c>
      <c r="D128" s="46"/>
      <c r="E128" s="182">
        <f>E129</f>
        <v>0</v>
      </c>
    </row>
    <row r="129" spans="2:5" ht="32.25" customHeight="1" x14ac:dyDescent="0.2">
      <c r="B129" s="53" t="s">
        <v>292</v>
      </c>
      <c r="C129" s="54" t="s">
        <v>300</v>
      </c>
      <c r="D129" s="46"/>
      <c r="E129" s="13">
        <v>0</v>
      </c>
    </row>
    <row r="130" spans="2:5" ht="31.5" customHeight="1" x14ac:dyDescent="0.2">
      <c r="B130" s="55" t="s">
        <v>175</v>
      </c>
      <c r="C130" s="59" t="s">
        <v>295</v>
      </c>
      <c r="D130" s="46"/>
      <c r="E130" s="13">
        <v>0</v>
      </c>
    </row>
    <row r="131" spans="2:5" ht="31.5" customHeight="1" x14ac:dyDescent="0.25">
      <c r="B131" s="55" t="s">
        <v>433</v>
      </c>
      <c r="C131" s="59" t="s">
        <v>295</v>
      </c>
      <c r="D131" s="46"/>
      <c r="E131" s="176">
        <f>SUM(E134)</f>
        <v>0</v>
      </c>
    </row>
    <row r="132" spans="2:5" ht="32.25" customHeight="1" x14ac:dyDescent="0.25">
      <c r="B132" s="55" t="s">
        <v>176</v>
      </c>
      <c r="C132" s="59" t="s">
        <v>296</v>
      </c>
      <c r="D132" s="46"/>
      <c r="E132" s="186">
        <v>0</v>
      </c>
    </row>
    <row r="133" spans="2:5" ht="26.25" customHeight="1" x14ac:dyDescent="0.25">
      <c r="B133" s="55" t="s">
        <v>177</v>
      </c>
      <c r="C133" s="59" t="s">
        <v>297</v>
      </c>
      <c r="D133" s="46"/>
      <c r="E133" s="186">
        <v>0</v>
      </c>
    </row>
    <row r="134" spans="2:5" ht="28.5" customHeight="1" x14ac:dyDescent="0.2">
      <c r="B134" s="55" t="s">
        <v>178</v>
      </c>
      <c r="C134" s="59" t="s">
        <v>298</v>
      </c>
      <c r="D134" s="46"/>
      <c r="E134" s="13">
        <v>0</v>
      </c>
    </row>
    <row r="135" spans="2:5" ht="27" customHeight="1" x14ac:dyDescent="0.25">
      <c r="B135" s="55" t="s">
        <v>179</v>
      </c>
      <c r="C135" s="59" t="s">
        <v>299</v>
      </c>
      <c r="D135" s="46"/>
      <c r="E135" s="176">
        <f>E136</f>
        <v>0</v>
      </c>
    </row>
    <row r="136" spans="2:5" ht="26.25" customHeight="1" x14ac:dyDescent="0.2">
      <c r="B136" s="43" t="s">
        <v>255</v>
      </c>
      <c r="C136" s="60" t="s">
        <v>442</v>
      </c>
      <c r="D136" s="46"/>
      <c r="E136" s="13">
        <v>0</v>
      </c>
    </row>
    <row r="137" spans="2:5" ht="17.25" customHeight="1" thickBot="1" x14ac:dyDescent="0.3">
      <c r="B137" s="46" t="s">
        <v>253</v>
      </c>
      <c r="C137" s="46" t="s">
        <v>254</v>
      </c>
      <c r="D137" s="43"/>
      <c r="E137" s="181">
        <f>0</f>
        <v>0</v>
      </c>
    </row>
    <row r="138" spans="2:5" ht="17.25" customHeight="1" x14ac:dyDescent="0.2">
      <c r="B138" s="44">
        <v>2.5</v>
      </c>
      <c r="C138" s="45" t="s">
        <v>188</v>
      </c>
      <c r="D138" s="57"/>
      <c r="E138" s="272">
        <f>E140+E142+E146+E152</f>
        <v>0</v>
      </c>
    </row>
    <row r="139" spans="2:5" ht="23.25" customHeight="1" x14ac:dyDescent="0.2">
      <c r="B139" s="664" t="s">
        <v>181</v>
      </c>
      <c r="C139" s="50" t="s">
        <v>411</v>
      </c>
      <c r="D139" s="46"/>
      <c r="E139" s="178">
        <v>0</v>
      </c>
    </row>
    <row r="140" spans="2:5" ht="21" customHeight="1" x14ac:dyDescent="0.2">
      <c r="B140" s="664"/>
      <c r="C140" s="51" t="s">
        <v>410</v>
      </c>
      <c r="D140" s="48"/>
      <c r="E140" s="182">
        <f>E141</f>
        <v>0</v>
      </c>
    </row>
    <row r="141" spans="2:5" ht="24" customHeight="1" x14ac:dyDescent="0.2">
      <c r="B141" s="47" t="s">
        <v>452</v>
      </c>
      <c r="C141" s="59" t="s">
        <v>499</v>
      </c>
      <c r="D141" s="46"/>
      <c r="E141" s="13">
        <v>0</v>
      </c>
    </row>
    <row r="142" spans="2:5" ht="31.5" customHeight="1" x14ac:dyDescent="0.2">
      <c r="B142" s="47" t="s">
        <v>498</v>
      </c>
      <c r="C142" s="59" t="s">
        <v>287</v>
      </c>
      <c r="D142" s="46"/>
      <c r="E142" s="13">
        <v>0</v>
      </c>
    </row>
    <row r="143" spans="2:5" ht="17.25" customHeight="1" x14ac:dyDescent="0.25">
      <c r="B143" s="47" t="s">
        <v>498</v>
      </c>
      <c r="C143" s="50" t="s">
        <v>411</v>
      </c>
      <c r="D143" s="46"/>
      <c r="E143" s="176">
        <v>0</v>
      </c>
    </row>
    <row r="144" spans="2:5" ht="17.25" customHeight="1" x14ac:dyDescent="0.2">
      <c r="B144" s="55" t="s">
        <v>182</v>
      </c>
      <c r="C144" s="50" t="s">
        <v>412</v>
      </c>
      <c r="D144" s="46"/>
      <c r="E144" s="13">
        <v>0</v>
      </c>
    </row>
    <row r="145" spans="2:5" ht="17.25" customHeight="1" thickBot="1" x14ac:dyDescent="0.3">
      <c r="B145" s="664" t="s">
        <v>183</v>
      </c>
      <c r="C145" s="50" t="s">
        <v>413</v>
      </c>
      <c r="D145" s="46"/>
      <c r="E145" s="181">
        <v>0</v>
      </c>
    </row>
    <row r="146" spans="2:5" ht="17.25" customHeight="1" x14ac:dyDescent="0.2">
      <c r="B146" s="664"/>
      <c r="C146" s="50" t="s">
        <v>414</v>
      </c>
      <c r="D146" s="46"/>
      <c r="E146" s="13">
        <v>0</v>
      </c>
    </row>
    <row r="147" spans="2:5" ht="17.25" customHeight="1" x14ac:dyDescent="0.2">
      <c r="B147" s="664" t="s">
        <v>184</v>
      </c>
      <c r="C147" s="50" t="s">
        <v>415</v>
      </c>
      <c r="D147" s="46"/>
      <c r="E147" s="13">
        <v>0</v>
      </c>
    </row>
    <row r="148" spans="2:5" ht="17.25" customHeight="1" x14ac:dyDescent="0.2">
      <c r="B148" s="664"/>
      <c r="C148" s="50" t="s">
        <v>416</v>
      </c>
      <c r="D148" s="46"/>
      <c r="E148" s="13" t="s">
        <v>408</v>
      </c>
    </row>
    <row r="149" spans="2:5" ht="17.25" customHeight="1" x14ac:dyDescent="0.2">
      <c r="B149" s="664" t="s">
        <v>185</v>
      </c>
      <c r="C149" s="50" t="s">
        <v>413</v>
      </c>
      <c r="D149" s="46"/>
      <c r="E149" s="13" t="s">
        <v>408</v>
      </c>
    </row>
    <row r="150" spans="2:5" ht="17.25" customHeight="1" x14ac:dyDescent="0.2">
      <c r="B150" s="664"/>
      <c r="C150" s="50" t="s">
        <v>417</v>
      </c>
      <c r="D150" s="46"/>
      <c r="E150" s="13" t="s">
        <v>408</v>
      </c>
    </row>
    <row r="151" spans="2:5" ht="17.25" customHeight="1" x14ac:dyDescent="0.2">
      <c r="B151" s="664" t="s">
        <v>186</v>
      </c>
      <c r="C151" s="50" t="s">
        <v>411</v>
      </c>
      <c r="D151" s="46"/>
      <c r="E151" s="13" t="s">
        <v>408</v>
      </c>
    </row>
    <row r="152" spans="2:5" ht="17.25" customHeight="1" thickBot="1" x14ac:dyDescent="0.25">
      <c r="B152" s="664"/>
      <c r="C152" s="50" t="s">
        <v>505</v>
      </c>
      <c r="D152" s="46"/>
      <c r="E152" s="187">
        <f>+E154</f>
        <v>0</v>
      </c>
    </row>
    <row r="153" spans="2:5" ht="17.25" customHeight="1" x14ac:dyDescent="0.2">
      <c r="B153" s="55" t="s">
        <v>504</v>
      </c>
      <c r="C153" s="50" t="s">
        <v>415</v>
      </c>
      <c r="D153" s="46"/>
      <c r="E153" s="13"/>
    </row>
    <row r="154" spans="2:5" ht="17.25" customHeight="1" x14ac:dyDescent="0.2">
      <c r="B154" s="55"/>
      <c r="C154" s="50" t="s">
        <v>507</v>
      </c>
      <c r="D154" s="46"/>
      <c r="E154" s="13">
        <v>0</v>
      </c>
    </row>
    <row r="155" spans="2:5" ht="17.25" customHeight="1" x14ac:dyDescent="0.2">
      <c r="B155" s="664" t="s">
        <v>187</v>
      </c>
      <c r="C155" s="50" t="s">
        <v>413</v>
      </c>
      <c r="D155" s="46"/>
      <c r="E155" s="13" t="s">
        <v>408</v>
      </c>
    </row>
    <row r="156" spans="2:5" ht="17.25" customHeight="1" thickBot="1" x14ac:dyDescent="0.3">
      <c r="B156" s="664"/>
      <c r="C156" s="50" t="s">
        <v>256</v>
      </c>
      <c r="D156" s="43"/>
      <c r="E156" s="181"/>
    </row>
    <row r="157" spans="2:5" ht="21" customHeight="1" x14ac:dyDescent="0.2">
      <c r="B157" s="44">
        <v>2.6</v>
      </c>
      <c r="C157" s="45" t="s">
        <v>96</v>
      </c>
      <c r="D157" s="45"/>
      <c r="E157" s="272">
        <f>E158+E164+E168+E172+E175+E185+E188+E190</f>
        <v>198711</v>
      </c>
    </row>
    <row r="158" spans="2:5" ht="20.25" customHeight="1" x14ac:dyDescent="0.2">
      <c r="B158" s="43" t="s">
        <v>191</v>
      </c>
      <c r="C158" s="43" t="s">
        <v>190</v>
      </c>
      <c r="D158" s="46"/>
      <c r="E158" s="178">
        <v>0</v>
      </c>
    </row>
    <row r="159" spans="2:5" ht="17.25" customHeight="1" x14ac:dyDescent="0.2">
      <c r="B159" s="46" t="s">
        <v>104</v>
      </c>
      <c r="C159" s="46" t="s">
        <v>112</v>
      </c>
      <c r="D159" s="46"/>
      <c r="E159" s="178">
        <v>0</v>
      </c>
    </row>
    <row r="160" spans="2:5" ht="17.25" customHeight="1" x14ac:dyDescent="0.2">
      <c r="B160" s="46" t="s">
        <v>293</v>
      </c>
      <c r="C160" s="46" t="s">
        <v>294</v>
      </c>
      <c r="D160" s="50"/>
      <c r="E160" s="178">
        <v>0</v>
      </c>
    </row>
    <row r="161" spans="2:5" ht="17.25" customHeight="1" x14ac:dyDescent="0.2">
      <c r="B161" s="47" t="s">
        <v>113</v>
      </c>
      <c r="C161" s="50" t="s">
        <v>313</v>
      </c>
      <c r="D161" s="46"/>
      <c r="E161" s="178">
        <v>0</v>
      </c>
    </row>
    <row r="162" spans="2:5" ht="17.25" customHeight="1" x14ac:dyDescent="0.2">
      <c r="B162" s="47" t="s">
        <v>262</v>
      </c>
      <c r="C162" s="46" t="s">
        <v>265</v>
      </c>
      <c r="D162" s="46"/>
      <c r="E162" s="178">
        <v>0</v>
      </c>
    </row>
    <row r="163" spans="2:5" ht="27.75" customHeight="1" x14ac:dyDescent="0.2">
      <c r="B163" s="47" t="s">
        <v>380</v>
      </c>
      <c r="C163" s="54" t="s">
        <v>381</v>
      </c>
      <c r="D163" s="46"/>
      <c r="E163" s="182">
        <v>0</v>
      </c>
    </row>
    <row r="164" spans="2:5" ht="27" customHeight="1" x14ac:dyDescent="0.2">
      <c r="B164" s="43" t="s">
        <v>192</v>
      </c>
      <c r="C164" s="27" t="s">
        <v>193</v>
      </c>
      <c r="D164" s="46"/>
      <c r="E164" s="182">
        <f>E165+E166</f>
        <v>0</v>
      </c>
    </row>
    <row r="165" spans="2:5" ht="22.5" customHeight="1" x14ac:dyDescent="0.2">
      <c r="B165" s="55" t="s">
        <v>399</v>
      </c>
      <c r="C165" s="55" t="s">
        <v>374</v>
      </c>
      <c r="D165" s="46"/>
      <c r="E165" s="178">
        <v>0</v>
      </c>
    </row>
    <row r="166" spans="2:5" ht="22.5" customHeight="1" x14ac:dyDescent="0.2">
      <c r="B166" s="55" t="s">
        <v>382</v>
      </c>
      <c r="C166" s="55" t="s">
        <v>383</v>
      </c>
      <c r="D166" s="46"/>
      <c r="E166" s="178">
        <v>0</v>
      </c>
    </row>
    <row r="167" spans="2:5" ht="19.5" customHeight="1" thickBot="1" x14ac:dyDescent="0.25">
      <c r="B167" s="55" t="s">
        <v>444</v>
      </c>
      <c r="C167" s="55" t="s">
        <v>445</v>
      </c>
      <c r="D167" s="46"/>
      <c r="E167" s="185">
        <v>0</v>
      </c>
    </row>
    <row r="168" spans="2:5" ht="28.5" customHeight="1" x14ac:dyDescent="0.2">
      <c r="B168" s="43" t="s">
        <v>194</v>
      </c>
      <c r="C168" s="27" t="s">
        <v>195</v>
      </c>
      <c r="D168" s="48"/>
      <c r="E168" s="182">
        <f>E169+E170+E171</f>
        <v>0</v>
      </c>
    </row>
    <row r="169" spans="2:5" ht="18" customHeight="1" x14ac:dyDescent="0.2">
      <c r="B169" s="55" t="s">
        <v>114</v>
      </c>
      <c r="C169" s="55" t="s">
        <v>115</v>
      </c>
      <c r="D169" s="46"/>
      <c r="E169" s="178">
        <v>0</v>
      </c>
    </row>
    <row r="170" spans="2:5" ht="18" customHeight="1" x14ac:dyDescent="0.2">
      <c r="B170" s="55" t="s">
        <v>347</v>
      </c>
      <c r="C170" s="55" t="s">
        <v>348</v>
      </c>
      <c r="D170" s="46"/>
      <c r="E170" s="178">
        <v>0</v>
      </c>
    </row>
    <row r="171" spans="2:5" ht="18" customHeight="1" x14ac:dyDescent="0.2">
      <c r="B171" s="55" t="s">
        <v>363</v>
      </c>
      <c r="C171" s="55" t="s">
        <v>364</v>
      </c>
      <c r="D171" s="46"/>
      <c r="E171" s="178">
        <v>0</v>
      </c>
    </row>
    <row r="172" spans="2:5" ht="30" customHeight="1" x14ac:dyDescent="0.25">
      <c r="B172" s="43" t="s">
        <v>196</v>
      </c>
      <c r="C172" s="27" t="s">
        <v>197</v>
      </c>
      <c r="D172" s="46"/>
      <c r="E172" s="176">
        <f>E173+E174</f>
        <v>0</v>
      </c>
    </row>
    <row r="173" spans="2:5" ht="17.25" customHeight="1" x14ac:dyDescent="0.2">
      <c r="B173" s="46" t="s">
        <v>281</v>
      </c>
      <c r="C173" s="46" t="s">
        <v>282</v>
      </c>
      <c r="D173" s="46"/>
      <c r="E173" s="13">
        <v>0</v>
      </c>
    </row>
    <row r="174" spans="2:5" ht="17.25" customHeight="1" x14ac:dyDescent="0.2">
      <c r="B174" s="46" t="s">
        <v>116</v>
      </c>
      <c r="C174" s="47" t="s">
        <v>117</v>
      </c>
      <c r="D174" s="46"/>
      <c r="E174" s="13">
        <v>0</v>
      </c>
    </row>
    <row r="175" spans="2:5" ht="18.75" customHeight="1" x14ac:dyDescent="0.2">
      <c r="B175" s="43" t="s">
        <v>198</v>
      </c>
      <c r="C175" s="43" t="s">
        <v>199</v>
      </c>
      <c r="D175" s="46"/>
      <c r="E175" s="182">
        <f>E176+E177+E178+E179+E180+E181+E182</f>
        <v>198711</v>
      </c>
    </row>
    <row r="176" spans="2:5" ht="17.25" customHeight="1" x14ac:dyDescent="0.2">
      <c r="B176" s="55" t="s">
        <v>118</v>
      </c>
      <c r="C176" s="55" t="s">
        <v>119</v>
      </c>
      <c r="D176" s="46"/>
      <c r="E176" s="178">
        <v>0</v>
      </c>
    </row>
    <row r="177" spans="2:5" ht="17.25" customHeight="1" x14ac:dyDescent="0.2">
      <c r="B177" s="55" t="s">
        <v>89</v>
      </c>
      <c r="C177" s="55" t="s">
        <v>90</v>
      </c>
      <c r="D177" s="46"/>
      <c r="E177" s="178">
        <v>0</v>
      </c>
    </row>
    <row r="178" spans="2:5" ht="20.25" customHeight="1" x14ac:dyDescent="0.2">
      <c r="B178" s="49" t="s">
        <v>314</v>
      </c>
      <c r="C178" s="50" t="s">
        <v>315</v>
      </c>
      <c r="D178" s="46"/>
      <c r="E178" s="178">
        <v>48911</v>
      </c>
    </row>
    <row r="179" spans="2:5" ht="29.25" customHeight="1" x14ac:dyDescent="0.2">
      <c r="B179" s="49" t="s">
        <v>397</v>
      </c>
      <c r="C179" s="59" t="s">
        <v>398</v>
      </c>
      <c r="D179" s="46"/>
      <c r="E179" s="13">
        <v>149800</v>
      </c>
    </row>
    <row r="180" spans="2:5" ht="17.25" customHeight="1" x14ac:dyDescent="0.2">
      <c r="B180" s="53" t="s">
        <v>120</v>
      </c>
      <c r="C180" s="47" t="s">
        <v>121</v>
      </c>
      <c r="D180" s="46"/>
      <c r="E180" s="13">
        <v>0</v>
      </c>
    </row>
    <row r="181" spans="2:5" ht="17.25" customHeight="1" x14ac:dyDescent="0.2">
      <c r="B181" s="53" t="s">
        <v>349</v>
      </c>
      <c r="C181" s="47" t="s">
        <v>421</v>
      </c>
      <c r="D181" s="55"/>
      <c r="E181" s="13">
        <v>0</v>
      </c>
    </row>
    <row r="182" spans="2:5" ht="17.25" customHeight="1" x14ac:dyDescent="0.2">
      <c r="B182" s="55" t="s">
        <v>122</v>
      </c>
      <c r="C182" s="55" t="s">
        <v>123</v>
      </c>
      <c r="D182" s="46"/>
      <c r="E182" s="13">
        <v>0</v>
      </c>
    </row>
    <row r="183" spans="2:5" ht="17.25" customHeight="1" x14ac:dyDescent="0.2">
      <c r="B183" s="43" t="s">
        <v>200</v>
      </c>
      <c r="C183" s="43" t="s">
        <v>201</v>
      </c>
      <c r="D183" s="46"/>
      <c r="E183" s="13">
        <v>0</v>
      </c>
    </row>
    <row r="184" spans="2:5" ht="17.25" customHeight="1" thickBot="1" x14ac:dyDescent="0.3">
      <c r="B184" s="55" t="s">
        <v>435</v>
      </c>
      <c r="C184" s="55" t="s">
        <v>434</v>
      </c>
      <c r="D184" s="46"/>
      <c r="E184" s="181">
        <v>0</v>
      </c>
    </row>
    <row r="185" spans="2:5" ht="21" customHeight="1" x14ac:dyDescent="0.25">
      <c r="B185" s="55" t="s">
        <v>202</v>
      </c>
      <c r="C185" s="43" t="s">
        <v>206</v>
      </c>
      <c r="D185" s="46"/>
      <c r="E185" s="176">
        <f>SUM(E186:E187)</f>
        <v>0</v>
      </c>
    </row>
    <row r="186" spans="2:5" ht="18" customHeight="1" x14ac:dyDescent="0.2">
      <c r="B186" s="53" t="s">
        <v>283</v>
      </c>
      <c r="C186" s="47" t="s">
        <v>284</v>
      </c>
      <c r="D186" s="46"/>
      <c r="E186" s="13">
        <v>0</v>
      </c>
    </row>
    <row r="187" spans="2:5" ht="30.75" customHeight="1" thickBot="1" x14ac:dyDescent="0.25">
      <c r="B187" s="53" t="s">
        <v>403</v>
      </c>
      <c r="C187" s="47" t="s">
        <v>405</v>
      </c>
      <c r="D187" s="46"/>
      <c r="E187" s="187">
        <v>0</v>
      </c>
    </row>
    <row r="188" spans="2:5" ht="19.5" customHeight="1" x14ac:dyDescent="0.25">
      <c r="B188" s="55" t="s">
        <v>203</v>
      </c>
      <c r="C188" s="43" t="s">
        <v>205</v>
      </c>
      <c r="D188" s="46"/>
      <c r="E188" s="176">
        <f>E189</f>
        <v>0</v>
      </c>
    </row>
    <row r="189" spans="2:5" ht="27" customHeight="1" x14ac:dyDescent="0.2">
      <c r="B189" s="53" t="s">
        <v>285</v>
      </c>
      <c r="C189" s="47" t="s">
        <v>286</v>
      </c>
      <c r="D189" s="46"/>
      <c r="E189" s="13">
        <v>0</v>
      </c>
    </row>
    <row r="190" spans="2:5" ht="31.5" customHeight="1" thickBot="1" x14ac:dyDescent="0.3">
      <c r="B190" s="55" t="s">
        <v>204</v>
      </c>
      <c r="C190" s="61" t="s">
        <v>207</v>
      </c>
      <c r="D190" s="43"/>
      <c r="E190" s="181">
        <f>E191+E192</f>
        <v>0</v>
      </c>
    </row>
    <row r="191" spans="2:5" ht="21.75" customHeight="1" x14ac:dyDescent="0.2">
      <c r="B191" s="55" t="s">
        <v>490</v>
      </c>
      <c r="C191" s="61" t="s">
        <v>491</v>
      </c>
      <c r="D191" s="43"/>
      <c r="E191" s="13">
        <v>0</v>
      </c>
    </row>
    <row r="192" spans="2:5" ht="21.75" customHeight="1" x14ac:dyDescent="0.2">
      <c r="B192" s="55" t="s">
        <v>356</v>
      </c>
      <c r="C192" s="61" t="s">
        <v>357</v>
      </c>
      <c r="D192" s="43"/>
      <c r="E192" s="13">
        <v>0</v>
      </c>
    </row>
    <row r="193" spans="2:5" ht="20.25" customHeight="1" x14ac:dyDescent="0.25">
      <c r="B193" s="627">
        <v>2.7</v>
      </c>
      <c r="C193" s="625" t="s">
        <v>215</v>
      </c>
      <c r="D193" s="659"/>
      <c r="E193" s="660">
        <f>E194</f>
        <v>0</v>
      </c>
    </row>
    <row r="194" spans="2:5" ht="19.5" customHeight="1" x14ac:dyDescent="0.25">
      <c r="B194" s="43" t="s">
        <v>209</v>
      </c>
      <c r="C194" s="43" t="s">
        <v>216</v>
      </c>
      <c r="D194" s="48"/>
      <c r="E194" s="176">
        <f>E195</f>
        <v>0</v>
      </c>
    </row>
    <row r="195" spans="2:5" ht="19.5" customHeight="1" x14ac:dyDescent="0.2">
      <c r="B195" s="55" t="s">
        <v>459</v>
      </c>
      <c r="C195" s="55" t="s">
        <v>462</v>
      </c>
      <c r="D195" s="46"/>
      <c r="E195" s="13">
        <v>0</v>
      </c>
    </row>
    <row r="196" spans="2:5" ht="16.5" customHeight="1" x14ac:dyDescent="0.25">
      <c r="B196" s="55" t="s">
        <v>210</v>
      </c>
      <c r="C196" s="55" t="s">
        <v>217</v>
      </c>
      <c r="D196" s="46"/>
      <c r="E196" s="176">
        <v>0</v>
      </c>
    </row>
    <row r="197" spans="2:5" ht="16.5" customHeight="1" x14ac:dyDescent="0.2">
      <c r="B197" s="664" t="s">
        <v>211</v>
      </c>
      <c r="C197" s="55" t="s">
        <v>320</v>
      </c>
      <c r="D197" s="46"/>
      <c r="E197" s="13" t="s">
        <v>408</v>
      </c>
    </row>
    <row r="198" spans="2:5" ht="16.5" customHeight="1" x14ac:dyDescent="0.2">
      <c r="B198" s="664"/>
      <c r="C198" s="55" t="s">
        <v>321</v>
      </c>
      <c r="D198" s="46"/>
      <c r="E198" s="13" t="s">
        <v>408</v>
      </c>
    </row>
    <row r="199" spans="2:5" ht="27" customHeight="1" thickBot="1" x14ac:dyDescent="0.3">
      <c r="B199" s="55" t="s">
        <v>212</v>
      </c>
      <c r="C199" s="54" t="s">
        <v>385</v>
      </c>
      <c r="D199" s="43"/>
      <c r="E199" s="181">
        <v>0</v>
      </c>
    </row>
    <row r="200" spans="2:5" ht="29.25" customHeight="1" x14ac:dyDescent="0.2">
      <c r="B200" s="44">
        <v>2.8</v>
      </c>
      <c r="C200" s="65" t="s">
        <v>384</v>
      </c>
      <c r="D200" s="57"/>
      <c r="E200" s="628">
        <v>0</v>
      </c>
    </row>
    <row r="201" spans="2:5" ht="17.25" customHeight="1" x14ac:dyDescent="0.2">
      <c r="B201" s="55" t="s">
        <v>214</v>
      </c>
      <c r="C201" s="50" t="s">
        <v>229</v>
      </c>
      <c r="D201" s="46"/>
      <c r="E201" s="666">
        <v>0</v>
      </c>
    </row>
    <row r="202" spans="2:5" ht="17.25" customHeight="1" x14ac:dyDescent="0.2">
      <c r="B202" s="664" t="s">
        <v>220</v>
      </c>
      <c r="C202" s="50" t="s">
        <v>289</v>
      </c>
      <c r="D202" s="46"/>
      <c r="E202" s="666"/>
    </row>
    <row r="203" spans="2:5" ht="17.25" customHeight="1" x14ac:dyDescent="0.2">
      <c r="B203" s="664"/>
      <c r="C203" s="50" t="s">
        <v>290</v>
      </c>
      <c r="D203" s="46"/>
      <c r="E203" s="13" t="s">
        <v>408</v>
      </c>
    </row>
    <row r="204" spans="2:5" ht="16.5" customHeight="1" thickBot="1" x14ac:dyDescent="0.3">
      <c r="B204" s="55"/>
      <c r="C204" s="50"/>
      <c r="D204" s="43"/>
      <c r="E204" s="181">
        <v>0</v>
      </c>
    </row>
    <row r="205" spans="2:5" ht="17.25" customHeight="1" x14ac:dyDescent="0.2">
      <c r="B205" s="44">
        <v>2.9</v>
      </c>
      <c r="C205" s="45" t="s">
        <v>234</v>
      </c>
      <c r="D205" s="66"/>
      <c r="E205" s="629">
        <v>0</v>
      </c>
    </row>
    <row r="206" spans="2:5" ht="17.25" customHeight="1" x14ac:dyDescent="0.2">
      <c r="B206" s="664" t="s">
        <v>222</v>
      </c>
      <c r="C206" s="50" t="s">
        <v>322</v>
      </c>
      <c r="D206" s="50"/>
      <c r="E206" s="13"/>
    </row>
    <row r="207" spans="2:5" ht="17.25" customHeight="1" x14ac:dyDescent="0.2">
      <c r="B207" s="664"/>
      <c r="C207" s="50" t="s">
        <v>323</v>
      </c>
      <c r="D207" s="50"/>
      <c r="E207" s="13" t="s">
        <v>408</v>
      </c>
    </row>
    <row r="208" spans="2:5" ht="17.25" customHeight="1" x14ac:dyDescent="0.2">
      <c r="B208" s="664" t="s">
        <v>223</v>
      </c>
      <c r="C208" s="50" t="s">
        <v>324</v>
      </c>
      <c r="D208" s="50"/>
      <c r="E208" s="665" t="s">
        <v>408</v>
      </c>
    </row>
    <row r="209" spans="2:5" ht="17.25" customHeight="1" x14ac:dyDescent="0.2">
      <c r="B209" s="664"/>
      <c r="C209" s="50" t="s">
        <v>325</v>
      </c>
      <c r="D209" s="50"/>
      <c r="E209" s="665"/>
    </row>
    <row r="210" spans="2:5" ht="17.25" customHeight="1" x14ac:dyDescent="0.2">
      <c r="B210" s="664" t="s">
        <v>224</v>
      </c>
      <c r="C210" s="50" t="s">
        <v>326</v>
      </c>
      <c r="D210" s="50"/>
      <c r="E210" s="13" t="s">
        <v>408</v>
      </c>
    </row>
    <row r="211" spans="2:5" ht="17.25" customHeight="1" x14ac:dyDescent="0.2">
      <c r="B211" s="664"/>
      <c r="C211" s="50" t="s">
        <v>327</v>
      </c>
      <c r="D211" s="51"/>
      <c r="E211" s="188">
        <v>0</v>
      </c>
    </row>
    <row r="212" spans="2:5" ht="21.75" customHeight="1" x14ac:dyDescent="0.2">
      <c r="B212" s="88" t="s">
        <v>291</v>
      </c>
      <c r="C212" s="88"/>
      <c r="D212" s="89"/>
      <c r="E212" s="255">
        <f>E20+E39+E84+E127+E138+E157+E193</f>
        <v>62154778.510000005</v>
      </c>
    </row>
    <row r="213" spans="2:5" ht="21" customHeight="1" x14ac:dyDescent="0.2">
      <c r="B213" s="62" t="s">
        <v>418</v>
      </c>
      <c r="C213" s="62"/>
      <c r="D213" s="67"/>
      <c r="E213" s="256">
        <f>E16-E212</f>
        <v>296719.54999999702</v>
      </c>
    </row>
    <row r="214" spans="2:5" ht="19.5" customHeight="1" x14ac:dyDescent="0.2">
      <c r="B214" s="20"/>
      <c r="C214" s="25"/>
      <c r="D214" s="63"/>
    </row>
    <row r="215" spans="2:5" ht="19.5" customHeight="1" x14ac:dyDescent="0.2">
      <c r="B215" s="21"/>
      <c r="C215" s="90" t="s">
        <v>7</v>
      </c>
      <c r="D215" s="662" t="s">
        <v>8</v>
      </c>
      <c r="E215" s="662"/>
    </row>
    <row r="216" spans="2:5" ht="15.75" customHeight="1" x14ac:dyDescent="0.2">
      <c r="B216" s="21"/>
      <c r="C216" s="21"/>
      <c r="D216" s="21"/>
      <c r="E216" s="189"/>
    </row>
    <row r="217" spans="2:5" ht="15" customHeight="1" x14ac:dyDescent="0.2">
      <c r="B217" s="21"/>
      <c r="C217" s="21"/>
      <c r="D217" s="21"/>
      <c r="E217" s="189"/>
    </row>
    <row r="218" spans="2:5" ht="17.25" customHeight="1" x14ac:dyDescent="0.2">
      <c r="B218" s="20"/>
      <c r="C218" s="21"/>
      <c r="D218" s="6"/>
      <c r="E218" s="189"/>
    </row>
    <row r="219" spans="2:5" ht="18" customHeight="1" x14ac:dyDescent="0.2">
      <c r="B219" s="20"/>
      <c r="C219" s="11" t="s">
        <v>427</v>
      </c>
      <c r="D219" s="663" t="s">
        <v>432</v>
      </c>
      <c r="E219" s="663"/>
    </row>
    <row r="220" spans="2:5" ht="16.5" customHeight="1" x14ac:dyDescent="0.2">
      <c r="C220" s="4" t="s">
        <v>428</v>
      </c>
      <c r="D220" s="662" t="s">
        <v>423</v>
      </c>
      <c r="E220" s="662"/>
    </row>
    <row r="221" spans="2:5" ht="15.75" customHeight="1" x14ac:dyDescent="0.2"/>
    <row r="222" spans="2:5" ht="15.75" customHeight="1" x14ac:dyDescent="0.2"/>
    <row r="223" spans="2:5" ht="15.75" customHeight="1" x14ac:dyDescent="0.2">
      <c r="B223" s="26"/>
    </row>
  </sheetData>
  <mergeCells count="23">
    <mergeCell ref="B139:B140"/>
    <mergeCell ref="B145:B146"/>
    <mergeCell ref="C10:E10"/>
    <mergeCell ref="A9:E9"/>
    <mergeCell ref="C4:E4"/>
    <mergeCell ref="C5:E5"/>
    <mergeCell ref="C6:E6"/>
    <mergeCell ref="C7:E7"/>
    <mergeCell ref="C8:E8"/>
    <mergeCell ref="B155:B156"/>
    <mergeCell ref="B197:B198"/>
    <mergeCell ref="B202:B203"/>
    <mergeCell ref="E201:E202"/>
    <mergeCell ref="B147:B148"/>
    <mergeCell ref="B149:B150"/>
    <mergeCell ref="B151:B152"/>
    <mergeCell ref="D215:E215"/>
    <mergeCell ref="D219:E219"/>
    <mergeCell ref="D220:E220"/>
    <mergeCell ref="B206:B207"/>
    <mergeCell ref="B208:B209"/>
    <mergeCell ref="E208:E209"/>
    <mergeCell ref="B210:B211"/>
  </mergeCells>
  <phoneticPr fontId="55" type="noConversion"/>
  <pageMargins left="0.55118110236220474" right="0.47244094488188981" top="0.62992125984251968" bottom="0.43307086614173229" header="0.31496062992125984" footer="0.31496062992125984"/>
  <pageSetup fitToHeight="0" orientation="portrait" r:id="rId1"/>
  <ignoredErrors>
    <ignoredError sqref="E16 E19:E21 E28:E51 E54:E21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C00C4-152A-4B39-855E-9F369DA51A12}">
  <sheetPr>
    <tabColor rgb="FF996633"/>
  </sheetPr>
  <dimension ref="A5:E40"/>
  <sheetViews>
    <sheetView topLeftCell="A49" zoomScaleNormal="100" zoomScalePageLayoutView="66" workbookViewId="0">
      <selection activeCell="A11" sqref="A11:E11"/>
    </sheetView>
  </sheetViews>
  <sheetFormatPr baseColWidth="10" defaultColWidth="9.140625" defaultRowHeight="20.25" customHeight="1" x14ac:dyDescent="0.2"/>
  <cols>
    <col min="1" max="1" width="48.7109375" style="327" customWidth="1"/>
    <col min="2" max="2" width="10.7109375" style="260" customWidth="1"/>
    <col min="3" max="3" width="10.85546875" style="260" customWidth="1"/>
    <col min="4" max="4" width="10.42578125" style="260" customWidth="1"/>
    <col min="5" max="5" width="23.85546875" style="326" customWidth="1"/>
    <col min="6" max="6" width="10.85546875" style="260" customWidth="1"/>
    <col min="7" max="16384" width="9.140625" style="260"/>
  </cols>
  <sheetData>
    <row r="5" spans="1:5" ht="20.25" customHeight="1" x14ac:dyDescent="0.2">
      <c r="A5" s="706" t="s">
        <v>519</v>
      </c>
      <c r="B5" s="706"/>
      <c r="C5" s="706"/>
      <c r="D5" s="706"/>
      <c r="E5" s="706"/>
    </row>
    <row r="6" spans="1:5" ht="20.25" customHeight="1" x14ac:dyDescent="0.2">
      <c r="A6" s="705" t="s">
        <v>10</v>
      </c>
      <c r="B6" s="705"/>
      <c r="C6" s="705"/>
      <c r="D6" s="705"/>
      <c r="E6" s="705"/>
    </row>
    <row r="7" spans="1:5" ht="20.25" customHeight="1" x14ac:dyDescent="0.25">
      <c r="A7" s="708" t="s">
        <v>520</v>
      </c>
      <c r="B7" s="708"/>
      <c r="C7" s="708"/>
      <c r="D7" s="708"/>
      <c r="E7" s="708"/>
    </row>
    <row r="8" spans="1:5" ht="20.25" customHeight="1" x14ac:dyDescent="0.25">
      <c r="A8" s="709" t="s">
        <v>12</v>
      </c>
      <c r="B8" s="709"/>
      <c r="C8" s="709"/>
      <c r="D8" s="709"/>
      <c r="E8" s="709"/>
    </row>
    <row r="9" spans="1:5" ht="20.25" customHeight="1" x14ac:dyDescent="0.25">
      <c r="A9" s="710" t="s">
        <v>521</v>
      </c>
      <c r="B9" s="710"/>
      <c r="C9" s="710"/>
      <c r="D9" s="710"/>
      <c r="E9" s="710"/>
    </row>
    <row r="10" spans="1:5" ht="20.25" customHeight="1" x14ac:dyDescent="0.25">
      <c r="A10" s="707" t="s">
        <v>522</v>
      </c>
      <c r="B10" s="707"/>
      <c r="C10" s="707"/>
      <c r="D10" s="707"/>
      <c r="E10" s="707"/>
    </row>
    <row r="11" spans="1:5" ht="20.25" customHeight="1" x14ac:dyDescent="0.25">
      <c r="A11" s="707" t="s">
        <v>523</v>
      </c>
      <c r="B11" s="707"/>
      <c r="C11" s="707"/>
      <c r="D11" s="707"/>
      <c r="E11" s="707"/>
    </row>
    <row r="12" spans="1:5" ht="20.25" customHeight="1" x14ac:dyDescent="0.25">
      <c r="A12" s="707" t="s">
        <v>551</v>
      </c>
      <c r="B12" s="707"/>
      <c r="C12" s="707"/>
      <c r="D12" s="707"/>
      <c r="E12" s="707"/>
    </row>
    <row r="13" spans="1:5" ht="16.5" customHeight="1" x14ac:dyDescent="0.25">
      <c r="A13" s="460"/>
      <c r="B13" s="460"/>
      <c r="C13" s="460"/>
      <c r="D13" s="460"/>
      <c r="E13" s="460"/>
    </row>
    <row r="15" spans="1:5" ht="20.25" customHeight="1" x14ac:dyDescent="0.2">
      <c r="A15" s="15" t="s">
        <v>1078</v>
      </c>
      <c r="B15" s="12"/>
      <c r="C15" s="12"/>
      <c r="D15" s="12"/>
      <c r="E15" s="36">
        <v>30761.63</v>
      </c>
    </row>
    <row r="16" spans="1:5" ht="20.25" customHeight="1" x14ac:dyDescent="0.2">
      <c r="A16" s="15"/>
      <c r="B16" s="12"/>
      <c r="C16" s="12"/>
      <c r="D16" s="12"/>
      <c r="E16" s="36"/>
    </row>
    <row r="17" spans="1:5" ht="20.25" customHeight="1" x14ac:dyDescent="0.2">
      <c r="A17" s="15" t="s">
        <v>1079</v>
      </c>
      <c r="B17" s="12"/>
      <c r="C17" s="12"/>
      <c r="D17" s="12"/>
      <c r="E17" s="36">
        <v>0</v>
      </c>
    </row>
    <row r="18" spans="1:5" ht="20.25" customHeight="1" x14ac:dyDescent="0.2">
      <c r="A18" s="15"/>
      <c r="B18" s="12"/>
      <c r="C18" s="12"/>
      <c r="D18" s="12"/>
      <c r="E18" s="36"/>
    </row>
    <row r="19" spans="1:5" ht="20.25" customHeight="1" x14ac:dyDescent="0.2">
      <c r="A19" s="15"/>
      <c r="B19" s="12"/>
      <c r="C19" s="12"/>
      <c r="D19" s="12" t="s">
        <v>43</v>
      </c>
      <c r="E19" s="36"/>
    </row>
    <row r="20" spans="1:5" ht="20.25" customHeight="1" thickBot="1" x14ac:dyDescent="0.3">
      <c r="A20" s="588" t="s">
        <v>1080</v>
      </c>
      <c r="B20" s="589"/>
      <c r="C20" s="589"/>
      <c r="D20" s="589"/>
      <c r="E20" s="590">
        <v>30761.63</v>
      </c>
    </row>
    <row r="21" spans="1:5" ht="20.25" customHeight="1" thickTop="1" x14ac:dyDescent="0.2">
      <c r="A21" s="15"/>
      <c r="B21" s="12"/>
      <c r="C21" s="12"/>
      <c r="D21" s="12"/>
      <c r="E21" s="36"/>
    </row>
    <row r="22" spans="1:5" ht="20.25" customHeight="1" x14ac:dyDescent="0.2">
      <c r="A22" s="15"/>
      <c r="B22" s="12"/>
      <c r="C22" s="12"/>
      <c r="D22" s="12"/>
      <c r="E22" s="36"/>
    </row>
    <row r="23" spans="1:5" ht="20.25" customHeight="1" x14ac:dyDescent="0.2">
      <c r="A23" s="15" t="s">
        <v>1081</v>
      </c>
      <c r="B23" s="12"/>
      <c r="C23" s="12"/>
      <c r="D23" s="12"/>
      <c r="E23" s="36">
        <v>33178.89</v>
      </c>
    </row>
    <row r="24" spans="1:5" ht="20.25" customHeight="1" x14ac:dyDescent="0.2">
      <c r="A24" s="15" t="s">
        <v>1082</v>
      </c>
      <c r="B24" s="12"/>
      <c r="C24" s="12"/>
      <c r="D24" s="12"/>
      <c r="E24" s="583" t="s">
        <v>1083</v>
      </c>
    </row>
    <row r="25" spans="1:5" ht="20.25" customHeight="1" x14ac:dyDescent="0.2">
      <c r="A25" s="15" t="s">
        <v>1084</v>
      </c>
      <c r="B25" s="12"/>
      <c r="C25" s="12"/>
      <c r="D25" s="12"/>
      <c r="E25" s="587">
        <v>1966379.43</v>
      </c>
    </row>
    <row r="26" spans="1:5" ht="20.25" customHeight="1" x14ac:dyDescent="0.25">
      <c r="A26" s="584" t="s">
        <v>1085</v>
      </c>
      <c r="B26" s="585"/>
      <c r="C26" s="585"/>
      <c r="D26" s="585"/>
      <c r="E26" s="586">
        <v>1528019.5399999998</v>
      </c>
    </row>
    <row r="27" spans="1:5" ht="20.25" customHeight="1" x14ac:dyDescent="0.2">
      <c r="A27" s="15"/>
      <c r="B27" s="12"/>
      <c r="C27" s="12"/>
      <c r="D27" s="12"/>
      <c r="E27" s="36"/>
    </row>
    <row r="28" spans="1:5" ht="20.25" customHeight="1" x14ac:dyDescent="0.25">
      <c r="A28" s="584" t="s">
        <v>1086</v>
      </c>
      <c r="B28" s="12"/>
      <c r="C28" s="12"/>
      <c r="D28" s="12"/>
      <c r="E28" s="36"/>
    </row>
    <row r="29" spans="1:5" ht="20.25" customHeight="1" x14ac:dyDescent="0.2">
      <c r="A29" s="15" t="s">
        <v>1087</v>
      </c>
      <c r="B29" s="12"/>
      <c r="C29" s="12"/>
      <c r="D29" s="12"/>
      <c r="E29" s="36">
        <v>1494840.65</v>
      </c>
    </row>
    <row r="30" spans="1:5" ht="20.25" customHeight="1" x14ac:dyDescent="0.2">
      <c r="A30" s="15" t="s">
        <v>1088</v>
      </c>
      <c r="B30" s="12"/>
      <c r="C30" s="12"/>
      <c r="D30" s="12"/>
      <c r="E30" s="587">
        <v>2417.2600000000002</v>
      </c>
    </row>
    <row r="31" spans="1:5" ht="20.25" customHeight="1" x14ac:dyDescent="0.2">
      <c r="A31" s="15" t="s">
        <v>1089</v>
      </c>
      <c r="B31" s="12"/>
      <c r="C31" s="12"/>
      <c r="D31" s="12"/>
      <c r="E31" s="36">
        <v>1497257.91</v>
      </c>
    </row>
    <row r="32" spans="1:5" ht="20.25" customHeight="1" x14ac:dyDescent="0.2">
      <c r="A32" s="15"/>
      <c r="B32" s="12"/>
      <c r="C32" s="12"/>
      <c r="D32" s="12"/>
      <c r="E32" s="36"/>
    </row>
    <row r="33" spans="1:5" ht="20.25" customHeight="1" x14ac:dyDescent="0.2">
      <c r="A33" s="15"/>
      <c r="B33" s="12"/>
      <c r="C33" s="12"/>
      <c r="D33" s="12"/>
      <c r="E33" s="36"/>
    </row>
    <row r="34" spans="1:5" ht="20.25" customHeight="1" thickBot="1" x14ac:dyDescent="0.3">
      <c r="A34" s="588" t="s">
        <v>1090</v>
      </c>
      <c r="B34" s="589"/>
      <c r="C34" s="589"/>
      <c r="D34" s="589"/>
      <c r="E34" s="590">
        <v>30761.629999999899</v>
      </c>
    </row>
    <row r="35" spans="1:5" ht="20.25" customHeight="1" thickTop="1" x14ac:dyDescent="0.2">
      <c r="A35" s="15"/>
      <c r="B35" s="12"/>
      <c r="C35" s="12"/>
      <c r="D35" s="12"/>
      <c r="E35" s="36"/>
    </row>
    <row r="36" spans="1:5" ht="20.25" customHeight="1" x14ac:dyDescent="0.2">
      <c r="A36" s="15"/>
      <c r="B36" s="12"/>
      <c r="C36" s="12"/>
      <c r="D36" s="12"/>
      <c r="E36" s="36"/>
    </row>
    <row r="38" spans="1:5" ht="20.25" customHeight="1" x14ac:dyDescent="0.2">
      <c r="A38" s="591"/>
      <c r="B38" s="702"/>
      <c r="C38" s="702"/>
      <c r="E38" s="592"/>
    </row>
    <row r="39" spans="1:5" ht="20.25" customHeight="1" x14ac:dyDescent="0.2">
      <c r="A39" s="594" t="s">
        <v>1091</v>
      </c>
      <c r="B39" s="703" t="s">
        <v>1092</v>
      </c>
      <c r="C39" s="703"/>
      <c r="E39" s="260" t="s">
        <v>1093</v>
      </c>
    </row>
    <row r="40" spans="1:5" ht="20.25" customHeight="1" x14ac:dyDescent="0.25">
      <c r="A40" s="595" t="s">
        <v>1094</v>
      </c>
      <c r="B40" s="704" t="s">
        <v>1095</v>
      </c>
      <c r="C40" s="704"/>
      <c r="D40" s="585"/>
      <c r="E40" s="593" t="s">
        <v>1096</v>
      </c>
    </row>
  </sheetData>
  <mergeCells count="11">
    <mergeCell ref="B38:C38"/>
    <mergeCell ref="B39:C39"/>
    <mergeCell ref="B40:C40"/>
    <mergeCell ref="A6:E6"/>
    <mergeCell ref="A5:E5"/>
    <mergeCell ref="A11:E11"/>
    <mergeCell ref="A12:E12"/>
    <mergeCell ref="A7:E7"/>
    <mergeCell ref="A8:E8"/>
    <mergeCell ref="A9:E9"/>
    <mergeCell ref="A10:E10"/>
  </mergeCells>
  <pageMargins left="0.70866141732283472" right="0.54" top="0.74803149606299213" bottom="0.74803149606299213" header="0.31496062992125984" footer="0.31496062992125984"/>
  <pageSetup scale="75" orientation="portrait" r:id="rId1"/>
  <ignoredErrors>
    <ignoredError sqref="E24" numberStoredAsText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565AA-97F0-43A1-8FAD-60493257DDCC}">
  <sheetPr>
    <tabColor rgb="FFFF6600"/>
  </sheetPr>
  <dimension ref="A1:H35"/>
  <sheetViews>
    <sheetView tabSelected="1" topLeftCell="A11" workbookViewId="0">
      <selection activeCell="B47" sqref="B47"/>
    </sheetView>
  </sheetViews>
  <sheetFormatPr baseColWidth="10" defaultColWidth="9.140625" defaultRowHeight="15" x14ac:dyDescent="0.2"/>
  <cols>
    <col min="1" max="1" width="5.28515625" style="91" customWidth="1"/>
    <col min="2" max="2" width="48.85546875" style="91" customWidth="1"/>
    <col min="3" max="3" width="9.140625" style="91" customWidth="1"/>
    <col min="4" max="4" width="30.85546875" style="91" customWidth="1"/>
    <col min="5" max="5" width="27.5703125" style="91" customWidth="1"/>
    <col min="6" max="6" width="9.140625" style="91"/>
    <col min="7" max="7" width="17.42578125" style="91" customWidth="1"/>
    <col min="8" max="8" width="12.7109375" style="91" customWidth="1"/>
    <col min="9" max="16384" width="9.140625" style="91"/>
  </cols>
  <sheetData>
    <row r="1" spans="1:8" ht="18" customHeight="1" x14ac:dyDescent="0.2"/>
    <row r="2" spans="1:8" ht="18" customHeight="1" x14ac:dyDescent="0.25">
      <c r="A2" s="92"/>
      <c r="B2" s="73"/>
      <c r="C2" s="73"/>
      <c r="D2" s="93"/>
      <c r="E2" s="73"/>
    </row>
    <row r="3" spans="1:8" ht="18" customHeight="1" x14ac:dyDescent="0.25">
      <c r="A3" s="92"/>
      <c r="B3" s="73"/>
      <c r="C3" s="73"/>
      <c r="D3" s="93"/>
      <c r="E3" s="73"/>
    </row>
    <row r="4" spans="1:8" ht="18" customHeight="1" x14ac:dyDescent="0.25">
      <c r="A4" s="92"/>
      <c r="B4" s="73"/>
      <c r="C4" s="73"/>
      <c r="D4" s="93"/>
      <c r="E4" s="73"/>
    </row>
    <row r="5" spans="1:8" ht="15.75" customHeight="1" x14ac:dyDescent="0.25">
      <c r="A5" s="94"/>
      <c r="B5" s="667" t="s">
        <v>9</v>
      </c>
      <c r="C5" s="667"/>
      <c r="D5" s="667"/>
      <c r="E5" s="73"/>
    </row>
    <row r="6" spans="1:8" ht="15.75" customHeight="1" x14ac:dyDescent="0.25">
      <c r="A6" s="94"/>
      <c r="B6" s="667" t="s">
        <v>10</v>
      </c>
      <c r="C6" s="667"/>
      <c r="D6" s="667"/>
      <c r="E6" s="73"/>
    </row>
    <row r="7" spans="1:8" ht="15.75" customHeight="1" x14ac:dyDescent="0.25">
      <c r="A7" s="94"/>
      <c r="B7" s="711" t="s">
        <v>11</v>
      </c>
      <c r="C7" s="711"/>
      <c r="D7" s="711"/>
      <c r="E7" s="73"/>
    </row>
    <row r="8" spans="1:8" ht="15.75" customHeight="1" x14ac:dyDescent="0.25">
      <c r="A8" s="94"/>
      <c r="B8" s="667" t="s">
        <v>12</v>
      </c>
      <c r="C8" s="667"/>
      <c r="D8" s="667"/>
      <c r="E8" s="73"/>
    </row>
    <row r="9" spans="1:8" ht="15.75" customHeight="1" x14ac:dyDescent="0.25">
      <c r="A9" s="94"/>
      <c r="B9" s="667" t="s">
        <v>455</v>
      </c>
      <c r="C9" s="667"/>
      <c r="D9" s="667"/>
      <c r="E9" s="73"/>
    </row>
    <row r="10" spans="1:8" ht="17.25" customHeight="1" x14ac:dyDescent="0.25">
      <c r="A10" s="68"/>
      <c r="B10" s="667" t="s">
        <v>547</v>
      </c>
      <c r="C10" s="667"/>
      <c r="D10" s="667"/>
      <c r="E10" s="510"/>
      <c r="F10" s="510"/>
      <c r="G10" s="510"/>
      <c r="H10" s="510"/>
    </row>
    <row r="11" spans="1:8" ht="21" customHeight="1" x14ac:dyDescent="0.25">
      <c r="A11" s="92"/>
      <c r="B11" s="667" t="s">
        <v>43</v>
      </c>
      <c r="C11" s="667"/>
      <c r="D11" s="667"/>
      <c r="E11" s="73"/>
    </row>
    <row r="12" spans="1:8" ht="23.25" customHeight="1" x14ac:dyDescent="0.25">
      <c r="A12" s="92"/>
      <c r="B12" s="95" t="s">
        <v>527</v>
      </c>
      <c r="C12" s="95"/>
      <c r="D12" s="96"/>
      <c r="E12" s="39"/>
      <c r="F12" s="39"/>
      <c r="G12" s="179"/>
    </row>
    <row r="13" spans="1:8" ht="17.25" customHeight="1" x14ac:dyDescent="0.25">
      <c r="A13" s="92"/>
      <c r="B13" s="73"/>
      <c r="C13" s="73"/>
      <c r="D13" s="97"/>
      <c r="E13" s="38"/>
      <c r="F13" s="38"/>
      <c r="G13" s="447"/>
    </row>
    <row r="14" spans="1:8" ht="16.5" customHeight="1" x14ac:dyDescent="0.25">
      <c r="A14" s="92"/>
      <c r="B14" s="73" t="s">
        <v>38</v>
      </c>
      <c r="D14" s="212">
        <v>59981850.560000002</v>
      </c>
      <c r="E14" s="38"/>
      <c r="F14" s="38"/>
      <c r="G14" s="180"/>
      <c r="H14" s="64"/>
    </row>
    <row r="15" spans="1:8" ht="16.5" customHeight="1" x14ac:dyDescent="0.25">
      <c r="A15" s="92"/>
      <c r="B15" s="73" t="s">
        <v>469</v>
      </c>
      <c r="D15" s="212">
        <v>2036762.5</v>
      </c>
      <c r="E15" s="38"/>
      <c r="F15" s="38"/>
      <c r="G15" s="180"/>
      <c r="H15" s="64"/>
    </row>
    <row r="16" spans="1:8" ht="16.5" customHeight="1" x14ac:dyDescent="0.25">
      <c r="A16" s="92"/>
      <c r="B16" s="73" t="s">
        <v>468</v>
      </c>
      <c r="D16" s="212">
        <v>432885</v>
      </c>
      <c r="E16" s="38"/>
      <c r="F16" s="38"/>
      <c r="G16" s="180"/>
      <c r="H16" s="64"/>
    </row>
    <row r="17" spans="1:8" ht="18" customHeight="1" thickBot="1" x14ac:dyDescent="0.3">
      <c r="A17" s="92"/>
      <c r="B17" s="73" t="s">
        <v>470</v>
      </c>
      <c r="D17" s="212">
        <v>0</v>
      </c>
      <c r="E17" s="41"/>
      <c r="F17" s="41"/>
      <c r="G17" s="179"/>
      <c r="H17" s="64"/>
    </row>
    <row r="18" spans="1:8" ht="19.5" customHeight="1" thickBot="1" x14ac:dyDescent="0.3">
      <c r="A18" s="92"/>
      <c r="B18" s="99" t="s">
        <v>475</v>
      </c>
      <c r="C18" s="99"/>
      <c r="D18" s="209">
        <f>SUM(D14:D17)</f>
        <v>62451498.060000002</v>
      </c>
      <c r="E18" s="98"/>
      <c r="F18" s="3"/>
      <c r="G18" s="3"/>
      <c r="H18" s="23"/>
    </row>
    <row r="19" spans="1:8" ht="17.25" customHeight="1" thickTop="1" x14ac:dyDescent="0.25">
      <c r="A19" s="92"/>
      <c r="B19" s="73"/>
      <c r="C19" s="73"/>
      <c r="D19" s="24"/>
      <c r="E19" s="98"/>
      <c r="F19" s="3"/>
      <c r="G19" s="3"/>
      <c r="H19" s="23"/>
    </row>
    <row r="20" spans="1:8" ht="17.25" customHeight="1" x14ac:dyDescent="0.25">
      <c r="A20" s="92"/>
      <c r="B20" s="73"/>
      <c r="C20" s="73"/>
      <c r="D20" s="24"/>
      <c r="E20" s="98"/>
      <c r="F20" s="3"/>
      <c r="G20" s="3"/>
      <c r="H20" s="23"/>
    </row>
    <row r="21" spans="1:8" ht="17.25" customHeight="1" x14ac:dyDescent="0.25">
      <c r="A21" s="87"/>
      <c r="B21" s="87"/>
      <c r="F21" s="41"/>
      <c r="G21" s="41"/>
      <c r="H21" s="64"/>
    </row>
    <row r="22" spans="1:8" ht="34.5" customHeight="1" x14ac:dyDescent="0.25">
      <c r="B22" s="210" t="s">
        <v>457</v>
      </c>
      <c r="C22" s="171"/>
      <c r="D22" s="104"/>
      <c r="F22" s="41"/>
      <c r="G22" s="41"/>
      <c r="H22" s="23"/>
    </row>
    <row r="23" spans="1:8" ht="19.5" customHeight="1" x14ac:dyDescent="0.25">
      <c r="B23" s="73" t="s">
        <v>469</v>
      </c>
      <c r="C23" s="212"/>
      <c r="D23" s="212">
        <v>5260070.78</v>
      </c>
    </row>
    <row r="24" spans="1:8" ht="22.5" customHeight="1" x14ac:dyDescent="0.25">
      <c r="B24" s="73" t="s">
        <v>468</v>
      </c>
      <c r="C24" s="212"/>
      <c r="D24" s="212">
        <v>15194566.620000001</v>
      </c>
    </row>
    <row r="25" spans="1:8" ht="19.5" customHeight="1" x14ac:dyDescent="0.25">
      <c r="B25" s="73" t="s">
        <v>470</v>
      </c>
      <c r="D25" s="212">
        <v>2687.63</v>
      </c>
    </row>
    <row r="26" spans="1:8" ht="19.5" customHeight="1" thickBot="1" x14ac:dyDescent="0.3">
      <c r="B26" s="171" t="s">
        <v>474</v>
      </c>
      <c r="D26" s="175">
        <v>30761.63</v>
      </c>
      <c r="E26" s="175"/>
    </row>
    <row r="27" spans="1:8" ht="19.5" customHeight="1" thickBot="1" x14ac:dyDescent="0.3">
      <c r="B27" s="99" t="s">
        <v>550</v>
      </c>
      <c r="C27" s="213"/>
      <c r="D27" s="214">
        <f>SUM(D23:D26)</f>
        <v>20488086.66</v>
      </c>
    </row>
    <row r="28" spans="1:8" ht="18.75" customHeight="1" thickTop="1" x14ac:dyDescent="0.25">
      <c r="C28" s="100"/>
      <c r="D28" s="101"/>
    </row>
    <row r="29" spans="1:8" ht="18.75" customHeight="1" x14ac:dyDescent="0.25">
      <c r="C29" s="103"/>
      <c r="D29" s="101"/>
    </row>
    <row r="30" spans="1:8" ht="18.75" customHeight="1" x14ac:dyDescent="0.2">
      <c r="B30" s="170" t="s">
        <v>7</v>
      </c>
      <c r="D30" s="75" t="s">
        <v>8</v>
      </c>
    </row>
    <row r="31" spans="1:8" ht="18.75" customHeight="1" x14ac:dyDescent="0.25">
      <c r="B31" s="100"/>
    </row>
    <row r="32" spans="1:8" ht="18.75" customHeight="1" x14ac:dyDescent="0.25">
      <c r="B32" s="100"/>
    </row>
    <row r="33" spans="2:4" ht="18.75" customHeight="1" x14ac:dyDescent="0.25">
      <c r="B33" s="102"/>
      <c r="D33" s="211"/>
    </row>
    <row r="34" spans="2:4" ht="34.5" customHeight="1" x14ac:dyDescent="0.25">
      <c r="B34" s="324" t="s">
        <v>456</v>
      </c>
      <c r="C34" s="12"/>
      <c r="D34" s="293" t="s">
        <v>432</v>
      </c>
    </row>
    <row r="35" spans="2:4" x14ac:dyDescent="0.2">
      <c r="B35" s="75" t="s">
        <v>330</v>
      </c>
      <c r="D35" s="78" t="s">
        <v>423</v>
      </c>
    </row>
  </sheetData>
  <mergeCells count="7">
    <mergeCell ref="B11:D11"/>
    <mergeCell ref="B5:D5"/>
    <mergeCell ref="B6:D6"/>
    <mergeCell ref="B7:D7"/>
    <mergeCell ref="B8:D8"/>
    <mergeCell ref="B9:D9"/>
    <mergeCell ref="B10:D10"/>
  </mergeCells>
  <pageMargins left="0.72" right="0.74" top="0.75" bottom="0.75" header="0.3" footer="0.3"/>
  <pageSetup scale="85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02C23-FC73-4ACE-A9BF-B5A3741805A5}">
  <sheetPr>
    <tabColor rgb="FFFF6600"/>
  </sheetPr>
  <dimension ref="A1:G40"/>
  <sheetViews>
    <sheetView zoomScale="71" zoomScaleNormal="71" workbookViewId="0">
      <selection activeCell="D8" sqref="D8"/>
    </sheetView>
  </sheetViews>
  <sheetFormatPr baseColWidth="10" defaultColWidth="9.140625" defaultRowHeight="15.75" x14ac:dyDescent="0.25"/>
  <cols>
    <col min="1" max="1" width="67.140625" customWidth="1"/>
    <col min="2" max="2" width="21" customWidth="1"/>
    <col min="3" max="3" width="47.85546875" style="107" customWidth="1"/>
    <col min="5" max="5" width="19.140625" customWidth="1"/>
    <col min="6" max="6" width="19.5703125" customWidth="1"/>
  </cols>
  <sheetData>
    <row r="1" spans="1:7" ht="25.5" customHeight="1" x14ac:dyDescent="0.25"/>
    <row r="2" spans="1:7" ht="25.5" customHeight="1" x14ac:dyDescent="0.25"/>
    <row r="3" spans="1:7" ht="25.5" customHeight="1" x14ac:dyDescent="0.25">
      <c r="A3" s="33"/>
      <c r="B3" s="33"/>
    </row>
    <row r="4" spans="1:7" ht="23.25" customHeight="1" x14ac:dyDescent="0.25">
      <c r="A4" s="33"/>
      <c r="B4" s="33"/>
    </row>
    <row r="5" spans="1:7" ht="24" customHeight="1" x14ac:dyDescent="0.25">
      <c r="A5" s="177"/>
      <c r="B5" s="177"/>
      <c r="C5" s="177"/>
    </row>
    <row r="6" spans="1:7" ht="20.25" customHeight="1" x14ac:dyDescent="0.25">
      <c r="A6" s="661" t="s">
        <v>9</v>
      </c>
      <c r="B6" s="661"/>
      <c r="C6" s="661"/>
    </row>
    <row r="7" spans="1:7" ht="25.5" customHeight="1" x14ac:dyDescent="0.25">
      <c r="A7" s="712" t="s">
        <v>10</v>
      </c>
      <c r="B7" s="712"/>
      <c r="C7" s="712"/>
    </row>
    <row r="8" spans="1:7" ht="25.5" customHeight="1" x14ac:dyDescent="0.25">
      <c r="A8" s="712" t="s">
        <v>11</v>
      </c>
      <c r="B8" s="712"/>
      <c r="C8" s="712"/>
    </row>
    <row r="9" spans="1:7" ht="25.5" customHeight="1" x14ac:dyDescent="0.25">
      <c r="A9" s="712" t="s">
        <v>12</v>
      </c>
      <c r="B9" s="712"/>
      <c r="C9" s="712"/>
    </row>
    <row r="10" spans="1:7" ht="25.5" customHeight="1" x14ac:dyDescent="0.35">
      <c r="A10" s="713" t="s">
        <v>471</v>
      </c>
      <c r="B10" s="713"/>
      <c r="C10" s="713"/>
    </row>
    <row r="11" spans="1:7" ht="25.5" customHeight="1" x14ac:dyDescent="0.25">
      <c r="A11" s="672" t="s">
        <v>547</v>
      </c>
      <c r="B11" s="672"/>
      <c r="C11" s="672"/>
      <c r="D11" s="510"/>
      <c r="E11" s="510"/>
      <c r="F11" s="510"/>
      <c r="G11" s="510"/>
    </row>
    <row r="12" spans="1:7" ht="24" customHeight="1" x14ac:dyDescent="0.25">
      <c r="A12" s="84"/>
      <c r="B12" s="84"/>
      <c r="C12" s="84"/>
    </row>
    <row r="13" spans="1:7" ht="24" customHeight="1" x14ac:dyDescent="0.25">
      <c r="A13" s="84"/>
      <c r="B13" s="84"/>
      <c r="C13" s="84"/>
    </row>
    <row r="14" spans="1:7" ht="24" customHeight="1" x14ac:dyDescent="0.25">
      <c r="A14" s="84"/>
      <c r="B14" s="84"/>
      <c r="C14" s="278"/>
    </row>
    <row r="15" spans="1:7" ht="24" customHeight="1" x14ac:dyDescent="0.25">
      <c r="A15" s="339" t="s">
        <v>482</v>
      </c>
      <c r="B15" s="84"/>
      <c r="C15" s="84" t="s">
        <v>497</v>
      </c>
    </row>
    <row r="16" spans="1:7" ht="33.75" customHeight="1" x14ac:dyDescent="0.25">
      <c r="A16" s="630" t="s">
        <v>463</v>
      </c>
      <c r="B16" s="631"/>
      <c r="C16" s="448">
        <v>59981850.560000002</v>
      </c>
    </row>
    <row r="17" spans="1:6" ht="36" customHeight="1" x14ac:dyDescent="0.25">
      <c r="A17" s="632" t="s">
        <v>472</v>
      </c>
      <c r="B17" s="633"/>
      <c r="C17" s="448">
        <v>1897717.05</v>
      </c>
    </row>
    <row r="18" spans="1:6" ht="36" customHeight="1" x14ac:dyDescent="0.25">
      <c r="A18" s="632" t="s">
        <v>473</v>
      </c>
      <c r="B18" s="633"/>
      <c r="C18" s="448">
        <v>271868.84999999998</v>
      </c>
      <c r="E18" s="343"/>
      <c r="F18" s="343"/>
    </row>
    <row r="19" spans="1:6" ht="36" customHeight="1" x14ac:dyDescent="0.25">
      <c r="A19" s="632" t="s">
        <v>466</v>
      </c>
      <c r="B19" s="633"/>
      <c r="C19" s="448">
        <v>325</v>
      </c>
    </row>
    <row r="20" spans="1:6" ht="44.25" customHeight="1" x14ac:dyDescent="0.25">
      <c r="A20" s="634" t="s">
        <v>516</v>
      </c>
      <c r="B20" s="633"/>
      <c r="C20" s="448">
        <v>3017.05</v>
      </c>
    </row>
    <row r="21" spans="1:6" ht="33.75" customHeight="1" thickBot="1" x14ac:dyDescent="0.3">
      <c r="A21" s="456" t="s">
        <v>1099</v>
      </c>
      <c r="B21" s="456"/>
      <c r="C21" s="457">
        <f>SUM(C16:C20)</f>
        <v>62154778.509999998</v>
      </c>
    </row>
    <row r="22" spans="1:6" ht="24" customHeight="1" thickTop="1" x14ac:dyDescent="0.25">
      <c r="A22" s="85"/>
      <c r="B22" s="85"/>
    </row>
    <row r="23" spans="1:6" ht="24" customHeight="1" x14ac:dyDescent="0.25">
      <c r="A23" s="85"/>
      <c r="B23" s="85"/>
    </row>
    <row r="24" spans="1:6" ht="24" customHeight="1" x14ac:dyDescent="0.25">
      <c r="A24" s="85"/>
      <c r="B24" s="85"/>
    </row>
    <row r="25" spans="1:6" ht="24" customHeight="1" x14ac:dyDescent="0.25">
      <c r="A25" s="85"/>
      <c r="B25" s="85"/>
    </row>
    <row r="26" spans="1:6" ht="30" customHeight="1" x14ac:dyDescent="0.25">
      <c r="A26" s="451"/>
      <c r="B26" s="452"/>
      <c r="C26" s="453"/>
    </row>
    <row r="27" spans="1:6" ht="34.5" customHeight="1" x14ac:dyDescent="0.25">
      <c r="A27" s="454" t="s">
        <v>456</v>
      </c>
      <c r="B27" s="454"/>
      <c r="C27" s="455" t="s">
        <v>432</v>
      </c>
    </row>
    <row r="28" spans="1:6" ht="26.25" customHeight="1" x14ac:dyDescent="0.25">
      <c r="A28" s="440" t="s">
        <v>428</v>
      </c>
      <c r="B28" s="440"/>
      <c r="C28" s="440" t="s">
        <v>423</v>
      </c>
    </row>
    <row r="29" spans="1:6" ht="18" x14ac:dyDescent="0.25">
      <c r="A29" s="449"/>
      <c r="B29" s="449"/>
      <c r="C29" s="450"/>
    </row>
    <row r="30" spans="1:6" x14ac:dyDescent="0.25">
      <c r="A30" s="85"/>
      <c r="B30" s="85"/>
      <c r="C30" s="108"/>
    </row>
    <row r="31" spans="1:6" x14ac:dyDescent="0.25">
      <c r="A31" s="85"/>
      <c r="B31" s="85"/>
      <c r="C31" s="108"/>
    </row>
    <row r="32" spans="1:6" x14ac:dyDescent="0.25">
      <c r="A32" s="85"/>
      <c r="B32" s="85"/>
      <c r="C32" s="108"/>
    </row>
    <row r="33" spans="1:3" ht="27" customHeight="1" x14ac:dyDescent="0.25">
      <c r="A33" s="85"/>
      <c r="B33" s="292"/>
      <c r="C33" s="108"/>
    </row>
    <row r="34" spans="1:3" ht="27" customHeight="1" x14ac:dyDescent="0.25">
      <c r="A34" s="290"/>
      <c r="B34" s="290"/>
      <c r="C34" s="291"/>
    </row>
    <row r="35" spans="1:3" ht="27" customHeight="1" x14ac:dyDescent="0.25">
      <c r="A35" s="290"/>
      <c r="B35" s="290"/>
      <c r="C35" s="291"/>
    </row>
    <row r="36" spans="1:3" ht="27" customHeight="1" x14ac:dyDescent="0.25">
      <c r="A36" s="290"/>
      <c r="B36" s="290"/>
      <c r="C36" s="291"/>
    </row>
    <row r="37" spans="1:3" ht="27" customHeight="1" x14ac:dyDescent="0.25">
      <c r="A37" s="290"/>
      <c r="B37" s="290"/>
      <c r="C37" s="291"/>
    </row>
    <row r="38" spans="1:3" ht="27" customHeight="1" x14ac:dyDescent="0.25">
      <c r="A38" s="290"/>
      <c r="B38" s="290"/>
      <c r="C38" s="291"/>
    </row>
    <row r="39" spans="1:3" x14ac:dyDescent="0.25">
      <c r="A39" s="290"/>
      <c r="B39" s="262"/>
      <c r="C39" s="291"/>
    </row>
    <row r="40" spans="1:3" x14ac:dyDescent="0.25">
      <c r="A40" s="290"/>
      <c r="B40" s="262"/>
      <c r="C40" s="291"/>
    </row>
  </sheetData>
  <mergeCells count="6">
    <mergeCell ref="A11:C11"/>
    <mergeCell ref="A6:C6"/>
    <mergeCell ref="A7:C7"/>
    <mergeCell ref="A8:C8"/>
    <mergeCell ref="A9:C9"/>
    <mergeCell ref="A10:C10"/>
  </mergeCells>
  <pageMargins left="0.9" right="0.65" top="0.85" bottom="0.49" header="0.18" footer="0.15"/>
  <pageSetup scale="6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CF1F6-E83C-40EA-9E63-BAE578B8458E}">
  <sheetPr>
    <tabColor rgb="FF996633"/>
    <pageSetUpPr fitToPage="1"/>
  </sheetPr>
  <dimension ref="A1:G30"/>
  <sheetViews>
    <sheetView topLeftCell="A16" zoomScale="66" zoomScaleNormal="66" workbookViewId="0">
      <selection activeCell="C24" sqref="C24"/>
    </sheetView>
  </sheetViews>
  <sheetFormatPr baseColWidth="10" defaultColWidth="11.42578125" defaultRowHeight="30" customHeight="1" x14ac:dyDescent="0.2"/>
  <cols>
    <col min="1" max="1" width="26.140625" style="31" customWidth="1"/>
    <col min="2" max="2" width="56.5703125" style="19" customWidth="1"/>
    <col min="3" max="3" width="36.7109375" style="32" customWidth="1"/>
    <col min="4" max="4" width="28.5703125" style="16" customWidth="1"/>
    <col min="5" max="5" width="18.5703125" style="18" customWidth="1"/>
    <col min="6" max="6" width="18.7109375" style="19" customWidth="1"/>
    <col min="7" max="7" width="11.42578125" style="19"/>
    <col min="8" max="8" width="17.85546875" style="19" customWidth="1"/>
    <col min="9" max="16384" width="11.42578125" style="19"/>
  </cols>
  <sheetData>
    <row r="1" spans="1:7" ht="29.25" customHeight="1" x14ac:dyDescent="0.2">
      <c r="A1" s="38"/>
      <c r="B1" s="69"/>
      <c r="C1" s="3"/>
      <c r="D1" s="38"/>
      <c r="E1" s="38"/>
    </row>
    <row r="2" spans="1:7" ht="25.5" customHeight="1" x14ac:dyDescent="0.2">
      <c r="A2" s="38"/>
      <c r="B2" s="69"/>
      <c r="C2" s="3"/>
      <c r="D2" s="38"/>
      <c r="E2" s="38"/>
    </row>
    <row r="3" spans="1:7" ht="25.5" customHeight="1" x14ac:dyDescent="0.25">
      <c r="A3" s="70"/>
      <c r="B3" s="71"/>
      <c r="C3" s="72"/>
      <c r="D3" s="70"/>
      <c r="E3" s="70"/>
    </row>
    <row r="4" spans="1:7" ht="24" customHeight="1" x14ac:dyDescent="0.25">
      <c r="A4" s="683" t="s">
        <v>9</v>
      </c>
      <c r="B4" s="683"/>
      <c r="C4" s="683"/>
      <c r="D4" s="683"/>
      <c r="E4" s="683"/>
    </row>
    <row r="5" spans="1:7" ht="24" customHeight="1" x14ac:dyDescent="0.25">
      <c r="A5" s="683" t="s">
        <v>10</v>
      </c>
      <c r="B5" s="683"/>
      <c r="C5" s="683"/>
      <c r="D5" s="683"/>
      <c r="E5" s="683"/>
    </row>
    <row r="6" spans="1:7" ht="24" customHeight="1" x14ac:dyDescent="0.25">
      <c r="A6" s="683" t="s">
        <v>11</v>
      </c>
      <c r="B6" s="683"/>
      <c r="C6" s="683"/>
      <c r="D6" s="683"/>
      <c r="E6" s="683"/>
    </row>
    <row r="7" spans="1:7" ht="24" customHeight="1" x14ac:dyDescent="0.25">
      <c r="A7" s="683" t="s">
        <v>12</v>
      </c>
      <c r="B7" s="683"/>
      <c r="C7" s="683"/>
      <c r="D7" s="683"/>
      <c r="E7" s="683"/>
    </row>
    <row r="8" spans="1:7" ht="24" customHeight="1" x14ac:dyDescent="0.25">
      <c r="A8" s="683" t="s">
        <v>476</v>
      </c>
      <c r="B8" s="683"/>
      <c r="C8" s="683"/>
      <c r="D8" s="683"/>
      <c r="E8" s="683"/>
    </row>
    <row r="9" spans="1:7" ht="24" customHeight="1" x14ac:dyDescent="0.25">
      <c r="A9" s="683" t="s">
        <v>477</v>
      </c>
      <c r="B9" s="683"/>
      <c r="C9" s="683"/>
      <c r="D9" s="683"/>
      <c r="E9" s="683"/>
    </row>
    <row r="10" spans="1:7" ht="24" customHeight="1" x14ac:dyDescent="0.25">
      <c r="A10" s="683" t="s">
        <v>530</v>
      </c>
      <c r="B10" s="683"/>
      <c r="C10" s="683"/>
      <c r="D10" s="683"/>
      <c r="E10" s="683"/>
    </row>
    <row r="11" spans="1:7" ht="24" customHeight="1" x14ac:dyDescent="0.25">
      <c r="A11" s="667" t="s">
        <v>549</v>
      </c>
      <c r="B11" s="667"/>
      <c r="C11" s="667"/>
      <c r="D11" s="667"/>
      <c r="E11" s="667"/>
      <c r="F11" s="87"/>
      <c r="G11" s="87"/>
    </row>
    <row r="12" spans="1:7" ht="44.25" customHeight="1" x14ac:dyDescent="0.35">
      <c r="A12" s="73"/>
      <c r="B12" s="275"/>
      <c r="C12" s="68"/>
      <c r="D12" s="74"/>
      <c r="E12" s="275"/>
    </row>
    <row r="13" spans="1:7" ht="36" customHeight="1" x14ac:dyDescent="0.25">
      <c r="A13" s="29"/>
      <c r="B13" s="168" t="s">
        <v>14</v>
      </c>
      <c r="C13" s="169" t="s">
        <v>15</v>
      </c>
      <c r="E13" s="106"/>
      <c r="F13" s="82"/>
    </row>
    <row r="14" spans="1:7" ht="39.75" customHeight="1" x14ac:dyDescent="0.25">
      <c r="A14" s="29"/>
      <c r="B14" s="419" t="s">
        <v>64</v>
      </c>
      <c r="C14" s="472">
        <v>325</v>
      </c>
      <c r="E14" s="91"/>
      <c r="F14" s="82"/>
      <c r="G14" s="396"/>
    </row>
    <row r="15" spans="1:7" ht="30" customHeight="1" thickBot="1" x14ac:dyDescent="0.3">
      <c r="A15" s="29"/>
      <c r="B15" s="336" t="s">
        <v>528</v>
      </c>
      <c r="C15" s="337">
        <f>SUM(C14:C14)</f>
        <v>325</v>
      </c>
      <c r="E15" s="298"/>
      <c r="F15" s="82"/>
    </row>
    <row r="16" spans="1:7" ht="30" customHeight="1" thickTop="1" x14ac:dyDescent="0.25">
      <c r="A16" s="29"/>
      <c r="E16" s="91"/>
      <c r="F16" s="82"/>
    </row>
    <row r="17" spans="1:6" ht="30" customHeight="1" x14ac:dyDescent="0.25">
      <c r="A17" s="29"/>
      <c r="E17" s="91"/>
      <c r="F17" s="82"/>
    </row>
    <row r="18" spans="1:6" ht="30" customHeight="1" x14ac:dyDescent="0.25">
      <c r="A18" s="29"/>
      <c r="B18" s="76"/>
      <c r="C18" s="81"/>
      <c r="D18" s="29"/>
      <c r="E18" s="276"/>
    </row>
    <row r="19" spans="1:6" ht="69.75" customHeight="1" x14ac:dyDescent="0.25">
      <c r="A19" s="29"/>
      <c r="B19" s="37" t="s">
        <v>1102</v>
      </c>
      <c r="C19" s="83">
        <f>C15</f>
        <v>325</v>
      </c>
      <c r="E19" s="276"/>
    </row>
    <row r="20" spans="1:6" ht="26.25" customHeight="1" x14ac:dyDescent="0.25">
      <c r="A20" s="30"/>
      <c r="B20" s="30"/>
      <c r="C20" s="36"/>
      <c r="D20" s="30"/>
      <c r="E20" s="276"/>
    </row>
    <row r="21" spans="1:6" ht="26.25" customHeight="1" x14ac:dyDescent="0.25">
      <c r="A21" s="30"/>
      <c r="B21" s="30"/>
      <c r="C21" s="36"/>
      <c r="D21" s="30"/>
      <c r="E21" s="276"/>
    </row>
    <row r="22" spans="1:6" ht="26.25" customHeight="1" x14ac:dyDescent="0.2">
      <c r="A22" s="7"/>
      <c r="B22" s="7" t="s">
        <v>7</v>
      </c>
      <c r="C22" s="79"/>
      <c r="D22" s="257" t="s">
        <v>8</v>
      </c>
      <c r="E22" s="257"/>
    </row>
    <row r="23" spans="1:6" ht="32.25" customHeight="1" x14ac:dyDescent="0.2">
      <c r="A23" s="7"/>
      <c r="B23" s="10"/>
      <c r="C23" s="79"/>
      <c r="D23" s="30"/>
      <c r="E23" s="30"/>
    </row>
    <row r="24" spans="1:6" ht="32.25" customHeight="1" x14ac:dyDescent="0.2">
      <c r="A24" s="7"/>
      <c r="B24" s="10"/>
      <c r="C24" s="79"/>
      <c r="D24" s="30"/>
      <c r="E24" s="30"/>
    </row>
    <row r="25" spans="1:6" ht="32.25" customHeight="1" x14ac:dyDescent="0.2">
      <c r="A25" s="7"/>
      <c r="B25" s="10"/>
      <c r="C25" s="79"/>
      <c r="D25" s="30"/>
      <c r="E25" s="30"/>
    </row>
    <row r="26" spans="1:6" ht="32.25" customHeight="1" thickBot="1" x14ac:dyDescent="0.25">
      <c r="A26" s="80"/>
      <c r="B26" s="267"/>
      <c r="C26" s="80"/>
      <c r="D26" s="30"/>
      <c r="E26" s="30"/>
    </row>
    <row r="27" spans="1:6" ht="26.25" customHeight="1" x14ac:dyDescent="0.25">
      <c r="A27" s="30"/>
      <c r="B27" s="203" t="s">
        <v>329</v>
      </c>
      <c r="C27" s="29"/>
      <c r="D27" s="714" t="s">
        <v>450</v>
      </c>
      <c r="E27" s="714"/>
    </row>
    <row r="28" spans="1:6" ht="23.25" customHeight="1" x14ac:dyDescent="0.2">
      <c r="A28" s="30"/>
      <c r="B28" s="10" t="s">
        <v>330</v>
      </c>
      <c r="C28" s="30"/>
      <c r="D28" s="688" t="s">
        <v>451</v>
      </c>
      <c r="E28" s="688"/>
    </row>
    <row r="29" spans="1:6" ht="30" customHeight="1" x14ac:dyDescent="0.2">
      <c r="A29" s="30"/>
      <c r="B29" s="30"/>
      <c r="C29" s="30"/>
      <c r="D29" s="30"/>
      <c r="E29" s="30"/>
    </row>
    <row r="30" spans="1:6" ht="30" customHeight="1" x14ac:dyDescent="0.2">
      <c r="A30" s="2"/>
      <c r="B30" s="2"/>
      <c r="C30" s="2"/>
      <c r="D30" s="2"/>
      <c r="E30" s="2"/>
    </row>
  </sheetData>
  <mergeCells count="10">
    <mergeCell ref="D27:E27"/>
    <mergeCell ref="D28:E28"/>
    <mergeCell ref="A4:E4"/>
    <mergeCell ref="A5:E5"/>
    <mergeCell ref="A6:E6"/>
    <mergeCell ref="A7:E7"/>
    <mergeCell ref="A8:E8"/>
    <mergeCell ref="A9:E9"/>
    <mergeCell ref="A10:E10"/>
    <mergeCell ref="A11:E11"/>
  </mergeCells>
  <pageMargins left="0.67" right="0.56000000000000005" top="0.81" bottom="0.47244094488188981" header="0.32" footer="0.11811023622047245"/>
  <pageSetup scale="56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F0FF8-B4CD-47AD-8FEC-F1D2989004AB}">
  <sheetPr>
    <tabColor rgb="FF996633"/>
    <pageSetUpPr fitToPage="1"/>
  </sheetPr>
  <dimension ref="A1:G35"/>
  <sheetViews>
    <sheetView topLeftCell="A17" zoomScale="66" zoomScaleNormal="66" zoomScalePageLayoutView="75" workbookViewId="0">
      <selection sqref="A1:G26"/>
    </sheetView>
  </sheetViews>
  <sheetFormatPr baseColWidth="10" defaultColWidth="11.42578125" defaultRowHeight="45.75" customHeight="1" x14ac:dyDescent="0.2"/>
  <cols>
    <col min="1" max="1" width="17.85546875" style="31" customWidth="1"/>
    <col min="2" max="2" width="24.7109375" style="266" customWidth="1"/>
    <col min="3" max="3" width="41.28515625" style="19" customWidth="1"/>
    <col min="4" max="4" width="19" style="258" customWidth="1"/>
    <col min="5" max="5" width="19" style="16" customWidth="1"/>
    <col min="6" max="6" width="22.28515625" style="18" customWidth="1"/>
    <col min="7" max="7" width="74" style="19" customWidth="1"/>
    <col min="8" max="8" width="19.85546875" style="19" customWidth="1"/>
    <col min="9" max="16384" width="11.42578125" style="19"/>
  </cols>
  <sheetData>
    <row r="1" spans="1:7" ht="31.5" customHeight="1" x14ac:dyDescent="0.2">
      <c r="A1" s="33"/>
      <c r="B1" s="76"/>
      <c r="C1" s="34"/>
      <c r="D1" s="28"/>
      <c r="E1" s="13"/>
      <c r="F1" s="17"/>
      <c r="G1" s="35"/>
    </row>
    <row r="2" spans="1:7" ht="31.5" customHeight="1" x14ac:dyDescent="0.2">
      <c r="A2" s="33"/>
      <c r="B2" s="76"/>
      <c r="C2" s="34"/>
      <c r="D2" s="28"/>
      <c r="E2" s="13"/>
      <c r="F2" s="17"/>
      <c r="G2" s="35"/>
    </row>
    <row r="3" spans="1:7" ht="31.5" customHeight="1" x14ac:dyDescent="0.2">
      <c r="A3" s="33"/>
      <c r="B3" s="76"/>
      <c r="C3" s="34"/>
      <c r="D3" s="28"/>
      <c r="E3" s="13"/>
      <c r="F3" s="17"/>
      <c r="G3" s="35"/>
    </row>
    <row r="4" spans="1:7" ht="31.5" customHeight="1" x14ac:dyDescent="0.25">
      <c r="A4" s="683" t="s">
        <v>9</v>
      </c>
      <c r="B4" s="683"/>
      <c r="C4" s="683"/>
      <c r="D4" s="683"/>
      <c r="E4" s="683"/>
      <c r="F4" s="683"/>
      <c r="G4" s="683"/>
    </row>
    <row r="5" spans="1:7" ht="24.75" customHeight="1" x14ac:dyDescent="0.25">
      <c r="A5" s="719" t="s">
        <v>10</v>
      </c>
      <c r="B5" s="719"/>
      <c r="C5" s="719"/>
      <c r="D5" s="719"/>
      <c r="E5" s="719"/>
      <c r="F5" s="719"/>
      <c r="G5" s="719"/>
    </row>
    <row r="6" spans="1:7" ht="24.75" customHeight="1" x14ac:dyDescent="0.25">
      <c r="A6" s="720" t="s">
        <v>11</v>
      </c>
      <c r="B6" s="720"/>
      <c r="C6" s="720"/>
      <c r="D6" s="720"/>
      <c r="E6" s="720"/>
      <c r="F6" s="720"/>
      <c r="G6" s="720"/>
    </row>
    <row r="7" spans="1:7" ht="24.75" customHeight="1" x14ac:dyDescent="0.25">
      <c r="A7" s="719" t="s">
        <v>12</v>
      </c>
      <c r="B7" s="719"/>
      <c r="C7" s="719"/>
      <c r="D7" s="719"/>
      <c r="E7" s="719"/>
      <c r="F7" s="719"/>
      <c r="G7" s="719"/>
    </row>
    <row r="8" spans="1:7" ht="24.75" customHeight="1" x14ac:dyDescent="0.25">
      <c r="A8" s="720" t="s">
        <v>476</v>
      </c>
      <c r="B8" s="720"/>
      <c r="C8" s="720"/>
      <c r="D8" s="720"/>
      <c r="E8" s="720"/>
      <c r="F8" s="720"/>
      <c r="G8" s="720"/>
    </row>
    <row r="9" spans="1:7" ht="24.75" customHeight="1" x14ac:dyDescent="0.25">
      <c r="A9" s="718" t="s">
        <v>477</v>
      </c>
      <c r="B9" s="718"/>
      <c r="C9" s="718"/>
      <c r="D9" s="718"/>
      <c r="E9" s="718"/>
      <c r="F9" s="718"/>
      <c r="G9" s="718"/>
    </row>
    <row r="10" spans="1:7" ht="24.75" customHeight="1" x14ac:dyDescent="0.25">
      <c r="A10" s="715" t="s">
        <v>514</v>
      </c>
      <c r="B10" s="715"/>
      <c r="C10" s="715"/>
      <c r="D10" s="715"/>
      <c r="E10" s="715"/>
      <c r="F10" s="715"/>
      <c r="G10" s="715"/>
    </row>
    <row r="11" spans="1:7" ht="24.75" customHeight="1" x14ac:dyDescent="0.25">
      <c r="A11" s="672" t="s">
        <v>547</v>
      </c>
      <c r="B11" s="672"/>
      <c r="C11" s="672"/>
      <c r="D11" s="672"/>
      <c r="E11" s="672"/>
      <c r="F11" s="672"/>
      <c r="G11" s="672"/>
    </row>
    <row r="12" spans="1:7" ht="24.75" customHeight="1" x14ac:dyDescent="0.25">
      <c r="A12" s="330"/>
      <c r="B12" s="330"/>
      <c r="C12" s="330"/>
      <c r="D12" s="330"/>
      <c r="E12" s="330"/>
      <c r="F12" s="330"/>
      <c r="G12" s="330"/>
    </row>
    <row r="13" spans="1:7" ht="29.25" customHeight="1" x14ac:dyDescent="0.25">
      <c r="A13" s="84"/>
      <c r="B13" s="170"/>
      <c r="C13" s="338"/>
      <c r="D13" s="338"/>
      <c r="E13" s="173"/>
      <c r="F13" s="173"/>
      <c r="G13" s="268"/>
    </row>
    <row r="14" spans="1:7" ht="58.5" customHeight="1" x14ac:dyDescent="0.25">
      <c r="A14" s="264" t="s">
        <v>0</v>
      </c>
      <c r="B14" s="393" t="s">
        <v>1</v>
      </c>
      <c r="C14" s="264" t="s">
        <v>2</v>
      </c>
      <c r="D14" s="394" t="s">
        <v>4</v>
      </c>
      <c r="E14" s="392" t="s">
        <v>5</v>
      </c>
      <c r="F14" s="391" t="s">
        <v>509</v>
      </c>
      <c r="G14" s="264" t="s">
        <v>3</v>
      </c>
    </row>
    <row r="15" spans="1:7" s="91" customFormat="1" ht="72" customHeight="1" x14ac:dyDescent="0.2">
      <c r="A15" s="288" t="s">
        <v>546</v>
      </c>
      <c r="B15" s="284" t="s">
        <v>453</v>
      </c>
      <c r="C15" s="196" t="s">
        <v>524</v>
      </c>
      <c r="D15" s="283">
        <v>0</v>
      </c>
      <c r="E15" s="357">
        <v>325</v>
      </c>
      <c r="F15" s="357">
        <v>325</v>
      </c>
      <c r="G15" s="196" t="s">
        <v>1100</v>
      </c>
    </row>
    <row r="16" spans="1:7" ht="45.75" customHeight="1" thickBot="1" x14ac:dyDescent="0.3">
      <c r="A16" s="197"/>
      <c r="B16" s="172"/>
      <c r="C16" s="643" t="s">
        <v>479</v>
      </c>
      <c r="D16" s="270"/>
      <c r="E16" s="271">
        <f>SUM(E15:E15)</f>
        <v>325</v>
      </c>
      <c r="F16" s="271">
        <f>SUM(F15:F15)</f>
        <v>325</v>
      </c>
      <c r="G16" s="323" t="s">
        <v>1101</v>
      </c>
    </row>
    <row r="17" spans="1:7" ht="27" customHeight="1" thickTop="1" x14ac:dyDescent="0.25">
      <c r="A17" s="197"/>
      <c r="B17" s="172"/>
      <c r="C17" s="405"/>
      <c r="D17" s="259"/>
      <c r="E17" s="289"/>
      <c r="F17" s="289"/>
      <c r="G17" s="406"/>
    </row>
    <row r="18" spans="1:7" ht="27" customHeight="1" x14ac:dyDescent="0.25">
      <c r="A18" s="197"/>
      <c r="B18" s="172"/>
      <c r="C18" s="405"/>
      <c r="D18" s="259"/>
      <c r="E18" s="289"/>
      <c r="F18" s="289"/>
      <c r="G18" s="407"/>
    </row>
    <row r="19" spans="1:7" ht="27" customHeight="1" x14ac:dyDescent="0.2">
      <c r="A19" s="7"/>
      <c r="B19" s="680" t="s">
        <v>7</v>
      </c>
      <c r="C19" s="680"/>
      <c r="D19" s="360"/>
      <c r="E19" s="360"/>
      <c r="F19" s="688" t="s">
        <v>8</v>
      </c>
      <c r="G19" s="688"/>
    </row>
    <row r="20" spans="1:7" ht="27" customHeight="1" x14ac:dyDescent="0.25">
      <c r="A20" s="7"/>
      <c r="B20" s="401"/>
      <c r="C20" s="10"/>
      <c r="D20" s="360"/>
      <c r="E20" s="360"/>
      <c r="F20" s="5"/>
      <c r="G20" s="30"/>
    </row>
    <row r="21" spans="1:7" ht="27" customHeight="1" x14ac:dyDescent="0.25">
      <c r="A21" s="7"/>
      <c r="B21" s="203"/>
      <c r="C21" s="10"/>
      <c r="D21" s="174"/>
      <c r="E21" s="174"/>
      <c r="F21" s="5"/>
      <c r="G21" s="30"/>
    </row>
    <row r="22" spans="1:7" ht="27" customHeight="1" x14ac:dyDescent="0.25">
      <c r="A22" s="7"/>
      <c r="B22" s="203"/>
      <c r="C22" s="10"/>
      <c r="D22" s="174"/>
      <c r="E22" s="174"/>
      <c r="F22" s="5"/>
      <c r="G22" s="30"/>
    </row>
    <row r="23" spans="1:7" ht="27" customHeight="1" thickBot="1" x14ac:dyDescent="0.25">
      <c r="A23" s="109"/>
      <c r="B23" s="716"/>
      <c r="C23" s="716"/>
      <c r="D23" s="109"/>
      <c r="E23" s="109"/>
      <c r="F23" s="5"/>
      <c r="G23" s="30"/>
    </row>
    <row r="24" spans="1:7" ht="27" customHeight="1" x14ac:dyDescent="0.2">
      <c r="A24" s="30"/>
      <c r="B24" s="690" t="s">
        <v>329</v>
      </c>
      <c r="C24" s="690"/>
      <c r="D24" s="36"/>
      <c r="E24" s="36"/>
      <c r="F24" s="717" t="s">
        <v>450</v>
      </c>
      <c r="G24" s="717"/>
    </row>
    <row r="25" spans="1:7" ht="27" customHeight="1" x14ac:dyDescent="0.2">
      <c r="A25" s="30"/>
      <c r="B25" s="680" t="s">
        <v>330</v>
      </c>
      <c r="C25" s="680"/>
      <c r="D25" s="36"/>
      <c r="E25" s="36"/>
      <c r="F25" s="688" t="s">
        <v>451</v>
      </c>
      <c r="G25" s="688"/>
    </row>
    <row r="26" spans="1:7" ht="36.75" customHeight="1" x14ac:dyDescent="0.2"/>
    <row r="27" spans="1:7" ht="36.75" customHeight="1" x14ac:dyDescent="0.2"/>
    <row r="28" spans="1:7" ht="36.75" customHeight="1" x14ac:dyDescent="0.2"/>
    <row r="29" spans="1:7" ht="36.75" customHeight="1" x14ac:dyDescent="0.2"/>
    <row r="30" spans="1:7" ht="48" customHeight="1" x14ac:dyDescent="0.2"/>
    <row r="31" spans="1:7" ht="48" customHeight="1" x14ac:dyDescent="0.2"/>
    <row r="32" spans="1:7" ht="48" customHeight="1" x14ac:dyDescent="0.2"/>
    <row r="33" ht="48" customHeight="1" x14ac:dyDescent="0.2"/>
    <row r="34" ht="48" customHeight="1" x14ac:dyDescent="0.2"/>
    <row r="35" ht="48" customHeight="1" x14ac:dyDescent="0.2"/>
  </sheetData>
  <mergeCells count="15">
    <mergeCell ref="A9:G9"/>
    <mergeCell ref="A4:G4"/>
    <mergeCell ref="A5:G5"/>
    <mergeCell ref="A6:G6"/>
    <mergeCell ref="A7:G7"/>
    <mergeCell ref="A8:G8"/>
    <mergeCell ref="B25:C25"/>
    <mergeCell ref="F25:G25"/>
    <mergeCell ref="A10:G10"/>
    <mergeCell ref="B19:C19"/>
    <mergeCell ref="F19:G19"/>
    <mergeCell ref="B23:C23"/>
    <mergeCell ref="B24:C24"/>
    <mergeCell ref="F24:G24"/>
    <mergeCell ref="A11:G11"/>
  </mergeCells>
  <printOptions horizontalCentered="1" verticalCentered="1"/>
  <pageMargins left="0.55118110236220474" right="0.51181102362204722" top="0.51181102362204722" bottom="0.51181102362204722" header="0.27559055118110237" footer="0.27559055118110237"/>
  <pageSetup scale="59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8113D-009B-401D-8498-A29EB1EB4385}">
  <sheetPr>
    <tabColor rgb="FF996633"/>
  </sheetPr>
  <dimension ref="A1:I30"/>
  <sheetViews>
    <sheetView showGridLines="0" topLeftCell="A16" zoomScale="62" zoomScaleNormal="62" zoomScalePageLayoutView="48" workbookViewId="0">
      <selection sqref="A1:G27"/>
    </sheetView>
  </sheetViews>
  <sheetFormatPr baseColWidth="10" defaultColWidth="35.28515625" defaultRowHeight="28.5" customHeight="1" x14ac:dyDescent="0.25"/>
  <cols>
    <col min="1" max="1" width="20.5703125" style="76" customWidth="1"/>
    <col min="2" max="2" width="26.5703125" style="206" customWidth="1"/>
    <col min="3" max="3" width="49.5703125" style="207" customWidth="1"/>
    <col min="4" max="4" width="21.42578125" style="208" customWidth="1"/>
    <col min="5" max="5" width="23.85546875" style="208" customWidth="1"/>
    <col min="6" max="6" width="23.140625" style="208" customWidth="1"/>
    <col min="7" max="7" width="70.5703125" style="193" customWidth="1"/>
    <col min="8" max="9" width="35.28515625" style="192"/>
    <col min="10" max="16384" width="35.28515625" style="91"/>
  </cols>
  <sheetData>
    <row r="1" spans="1:7" ht="27" customHeight="1" x14ac:dyDescent="0.25">
      <c r="B1" s="190"/>
      <c r="C1" s="110"/>
      <c r="D1" s="191"/>
      <c r="E1" s="192"/>
      <c r="F1" s="192"/>
    </row>
    <row r="2" spans="1:7" ht="31.5" customHeight="1" x14ac:dyDescent="0.25">
      <c r="B2" s="190"/>
      <c r="C2" s="110"/>
      <c r="D2" s="191"/>
      <c r="E2" s="192"/>
      <c r="F2" s="192"/>
    </row>
    <row r="3" spans="1:7" ht="39" customHeight="1" x14ac:dyDescent="0.25">
      <c r="B3" s="190"/>
      <c r="C3" s="110"/>
      <c r="D3" s="191"/>
      <c r="E3" s="192"/>
      <c r="F3" s="192"/>
    </row>
    <row r="4" spans="1:7" ht="27" customHeight="1" x14ac:dyDescent="0.25">
      <c r="A4" s="691" t="s">
        <v>9</v>
      </c>
      <c r="B4" s="691"/>
      <c r="C4" s="691"/>
      <c r="D4" s="691"/>
      <c r="E4" s="691"/>
      <c r="F4" s="691"/>
      <c r="G4" s="691"/>
    </row>
    <row r="5" spans="1:7" ht="27" customHeight="1" x14ac:dyDescent="0.25">
      <c r="A5" s="700" t="s">
        <v>10</v>
      </c>
      <c r="B5" s="700"/>
      <c r="C5" s="700"/>
      <c r="D5" s="700"/>
      <c r="E5" s="700"/>
      <c r="F5" s="700"/>
      <c r="G5" s="700"/>
    </row>
    <row r="6" spans="1:7" ht="27" customHeight="1" x14ac:dyDescent="0.25">
      <c r="A6" s="681" t="s">
        <v>11</v>
      </c>
      <c r="B6" s="681"/>
      <c r="C6" s="681"/>
      <c r="D6" s="681"/>
      <c r="E6" s="681"/>
      <c r="F6" s="681"/>
      <c r="G6" s="681"/>
    </row>
    <row r="7" spans="1:7" ht="27" customHeight="1" x14ac:dyDescent="0.25">
      <c r="A7" s="700" t="s">
        <v>12</v>
      </c>
      <c r="B7" s="700"/>
      <c r="C7" s="700"/>
      <c r="D7" s="700"/>
      <c r="E7" s="700"/>
      <c r="F7" s="700"/>
      <c r="G7" s="700"/>
    </row>
    <row r="8" spans="1:7" ht="27" customHeight="1" x14ac:dyDescent="0.25">
      <c r="A8" s="720" t="s">
        <v>476</v>
      </c>
      <c r="B8" s="720"/>
      <c r="C8" s="720"/>
      <c r="D8" s="720"/>
      <c r="E8" s="720"/>
      <c r="F8" s="720"/>
      <c r="G8" s="720"/>
    </row>
    <row r="9" spans="1:7" ht="27" customHeight="1" x14ac:dyDescent="0.25">
      <c r="A9" s="718" t="s">
        <v>477</v>
      </c>
      <c r="B9" s="718"/>
      <c r="C9" s="718"/>
      <c r="D9" s="718"/>
      <c r="E9" s="718"/>
      <c r="F9" s="718"/>
      <c r="G9" s="718"/>
    </row>
    <row r="10" spans="1:7" ht="27" customHeight="1" x14ac:dyDescent="0.25">
      <c r="A10" s="700" t="s">
        <v>401</v>
      </c>
      <c r="B10" s="700"/>
      <c r="C10" s="700"/>
      <c r="D10" s="700"/>
      <c r="E10" s="700"/>
      <c r="F10" s="700"/>
      <c r="G10" s="700"/>
    </row>
    <row r="11" spans="1:7" ht="27" customHeight="1" x14ac:dyDescent="0.25">
      <c r="A11" s="672" t="s">
        <v>547</v>
      </c>
      <c r="B11" s="672"/>
      <c r="C11" s="672"/>
      <c r="D11" s="672"/>
      <c r="E11" s="672"/>
      <c r="F11" s="672"/>
      <c r="G11" s="672"/>
    </row>
    <row r="12" spans="1:7" ht="30.75" customHeight="1" x14ac:dyDescent="0.25">
      <c r="A12" s="68"/>
      <c r="B12" s="68"/>
      <c r="C12" s="68"/>
      <c r="D12" s="68"/>
      <c r="E12" s="68"/>
      <c r="F12" s="68"/>
      <c r="G12" s="68"/>
    </row>
    <row r="13" spans="1:7" ht="33" customHeight="1" x14ac:dyDescent="0.25">
      <c r="A13" s="68"/>
      <c r="B13" s="68"/>
      <c r="C13" s="68"/>
      <c r="D13" s="68"/>
      <c r="E13" s="68"/>
      <c r="F13" s="68"/>
      <c r="G13" s="68"/>
    </row>
    <row r="14" spans="1:7" customFormat="1" ht="39" customHeight="1" x14ac:dyDescent="0.25">
      <c r="A14" s="437" t="s">
        <v>387</v>
      </c>
      <c r="B14" s="438" t="s">
        <v>45</v>
      </c>
      <c r="C14" s="194" t="s">
        <v>446</v>
      </c>
      <c r="D14" s="195" t="s">
        <v>395</v>
      </c>
      <c r="E14" s="439" t="s">
        <v>386</v>
      </c>
      <c r="F14" s="439" t="s">
        <v>396</v>
      </c>
      <c r="G14" s="445" t="s">
        <v>3</v>
      </c>
    </row>
    <row r="15" spans="1:7" s="91" customFormat="1" ht="66" customHeight="1" x14ac:dyDescent="0.25">
      <c r="A15" s="495"/>
      <c r="B15" s="496"/>
      <c r="C15" s="635" t="s">
        <v>529</v>
      </c>
      <c r="D15" s="492" t="s">
        <v>395</v>
      </c>
      <c r="E15" s="492" t="s">
        <v>386</v>
      </c>
      <c r="F15" s="636">
        <v>3012.63</v>
      </c>
      <c r="G15" s="635" t="s">
        <v>548</v>
      </c>
    </row>
    <row r="16" spans="1:7" s="91" customFormat="1" ht="52.5" customHeight="1" x14ac:dyDescent="0.2">
      <c r="A16" s="288" t="s">
        <v>546</v>
      </c>
      <c r="B16" s="284" t="s">
        <v>453</v>
      </c>
      <c r="C16" s="196" t="s">
        <v>524</v>
      </c>
      <c r="D16" s="283">
        <v>0</v>
      </c>
      <c r="E16" s="299">
        <v>325</v>
      </c>
      <c r="F16" s="638">
        <f>+F15+D16-E16</f>
        <v>2687.63</v>
      </c>
      <c r="G16" s="196" t="s">
        <v>524</v>
      </c>
    </row>
    <row r="17" spans="1:7" customFormat="1" ht="43.5" customHeight="1" x14ac:dyDescent="0.25">
      <c r="A17" s="639" t="s">
        <v>546</v>
      </c>
      <c r="B17" s="640" t="s">
        <v>464</v>
      </c>
      <c r="C17" s="641" t="s">
        <v>529</v>
      </c>
      <c r="D17" s="637">
        <v>0</v>
      </c>
      <c r="E17" s="637">
        <v>0</v>
      </c>
      <c r="F17" s="642">
        <f>+F16-E17</f>
        <v>2687.63</v>
      </c>
      <c r="G17" s="641" t="s">
        <v>529</v>
      </c>
    </row>
    <row r="18" spans="1:7" customFormat="1" ht="42" customHeight="1" thickBot="1" x14ac:dyDescent="0.3">
      <c r="A18" s="497"/>
      <c r="B18" s="497"/>
      <c r="C18" s="498" t="s">
        <v>481</v>
      </c>
      <c r="D18" s="499">
        <v>0</v>
      </c>
      <c r="E18" s="500">
        <f>SUM(E16:E17)</f>
        <v>325</v>
      </c>
      <c r="F18" s="501"/>
      <c r="G18" s="497"/>
    </row>
    <row r="19" spans="1:7" ht="32.25" customHeight="1" thickTop="1" x14ac:dyDescent="0.2">
      <c r="A19" s="91"/>
      <c r="B19" s="91"/>
      <c r="C19" s="199"/>
      <c r="D19" s="74"/>
      <c r="E19" s="274"/>
      <c r="F19" s="198"/>
      <c r="G19" s="91"/>
    </row>
    <row r="20" spans="1:7" ht="32.25" customHeight="1" x14ac:dyDescent="0.2">
      <c r="A20" s="91"/>
      <c r="B20" s="91"/>
      <c r="C20" s="199"/>
      <c r="D20" s="74"/>
      <c r="E20" s="274"/>
      <c r="F20" s="198"/>
      <c r="G20" s="91"/>
    </row>
    <row r="21" spans="1:7" ht="32.25" customHeight="1" x14ac:dyDescent="0.25">
      <c r="C21" s="402" t="s">
        <v>431</v>
      </c>
      <c r="D21" s="351"/>
      <c r="G21" s="402" t="s">
        <v>502</v>
      </c>
    </row>
    <row r="22" spans="1:7" ht="32.25" customHeight="1" x14ac:dyDescent="0.25">
      <c r="B22" s="502"/>
      <c r="C22" s="502"/>
      <c r="D22" s="202"/>
      <c r="F22" s="502"/>
      <c r="G22" s="503"/>
    </row>
    <row r="23" spans="1:7" ht="32.25" customHeight="1" x14ac:dyDescent="0.25">
      <c r="B23" s="502"/>
      <c r="C23" s="502"/>
      <c r="D23" s="202"/>
      <c r="F23" s="502"/>
      <c r="G23" s="503"/>
    </row>
    <row r="24" spans="1:7" ht="32.25" customHeight="1" x14ac:dyDescent="0.25">
      <c r="B24" s="502"/>
      <c r="C24" s="502"/>
      <c r="D24" s="202"/>
      <c r="E24" s="203"/>
      <c r="F24" s="203"/>
      <c r="G24" s="397"/>
    </row>
    <row r="25" spans="1:7" ht="32.25" customHeight="1" thickBot="1" x14ac:dyDescent="0.3">
      <c r="A25" s="398"/>
      <c r="B25" s="91"/>
      <c r="C25" s="399" t="s">
        <v>329</v>
      </c>
      <c r="D25" s="332"/>
      <c r="E25" s="204"/>
      <c r="F25" s="331"/>
      <c r="G25" s="400" t="s">
        <v>437</v>
      </c>
    </row>
    <row r="26" spans="1:7" ht="32.25" customHeight="1" x14ac:dyDescent="0.25">
      <c r="A26" s="398"/>
      <c r="B26" s="91"/>
      <c r="C26" s="401" t="s">
        <v>330</v>
      </c>
      <c r="D26" s="402"/>
      <c r="E26" s="205"/>
      <c r="F26" s="192"/>
      <c r="G26" s="403" t="s">
        <v>424</v>
      </c>
    </row>
    <row r="27" spans="1:7" ht="32.25" customHeight="1" x14ac:dyDescent="0.2">
      <c r="A27" s="398"/>
      <c r="B27" s="199"/>
      <c r="C27" s="199"/>
      <c r="D27" s="192"/>
      <c r="E27" s="200"/>
      <c r="F27" s="201"/>
      <c r="G27" s="404"/>
    </row>
    <row r="28" spans="1:7" ht="32.25" customHeight="1" x14ac:dyDescent="0.25"/>
    <row r="29" spans="1:7" ht="32.25" customHeight="1" x14ac:dyDescent="0.25"/>
    <row r="30" spans="1:7" ht="32.25" customHeight="1" x14ac:dyDescent="0.25"/>
  </sheetData>
  <mergeCells count="8">
    <mergeCell ref="A10:G10"/>
    <mergeCell ref="A11:G11"/>
    <mergeCell ref="A4:G4"/>
    <mergeCell ref="A5:G5"/>
    <mergeCell ref="A6:G6"/>
    <mergeCell ref="A7:G7"/>
    <mergeCell ref="A8:G8"/>
    <mergeCell ref="A9:G9"/>
  </mergeCells>
  <printOptions horizontalCentered="1"/>
  <pageMargins left="0.61" right="0.45" top="0.48" bottom="0.45" header="0.3" footer="0.24"/>
  <pageSetup scale="50" orientation="landscape" r:id="rId1"/>
  <headerFooter differentOddEven="1" differentFirst="1" alignWithMargins="0">
    <oddHeader>&amp;A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62601-B360-478F-884D-36DE6C37AE7C}">
  <sheetPr>
    <tabColor rgb="FF996633"/>
    <pageSetUpPr fitToPage="1"/>
  </sheetPr>
  <dimension ref="A1:XEN222"/>
  <sheetViews>
    <sheetView showWhiteSpace="0" view="pageLayout" topLeftCell="A207" zoomScale="66" zoomScaleNormal="67" zoomScaleSheetLayoutView="71" zoomScalePageLayoutView="66" workbookViewId="0">
      <selection activeCell="A2" sqref="A2:H218"/>
    </sheetView>
  </sheetViews>
  <sheetFormatPr baseColWidth="10" defaultColWidth="11.42578125" defaultRowHeight="33.75" customHeight="1" x14ac:dyDescent="0.25"/>
  <cols>
    <col min="1" max="1" width="15" style="113" customWidth="1"/>
    <col min="2" max="2" width="46.85546875" style="115" customWidth="1"/>
    <col min="3" max="3" width="19.28515625" style="218" customWidth="1"/>
    <col min="4" max="4" width="17" style="218" customWidth="1"/>
    <col min="5" max="5" width="23.28515625" style="370" customWidth="1"/>
    <col min="6" max="6" width="15" style="370" customWidth="1"/>
    <col min="7" max="7" width="15.28515625" style="370" customWidth="1"/>
    <col min="8" max="8" width="24.28515625" style="219" customWidth="1"/>
    <col min="9" max="9" width="24.5703125" style="115" customWidth="1"/>
    <col min="10" max="10" width="19.42578125" style="115" customWidth="1"/>
    <col min="11" max="11" width="13.42578125" style="115" customWidth="1"/>
    <col min="12" max="16384" width="11.42578125" style="115"/>
  </cols>
  <sheetData>
    <row r="1" spans="1:1024 1027:2046 2049:3071 3074:5119 5122:6144 6147:7166 7169:8192 8195:9214 9217:10239 10242:12287 12290:13312 13315:14334 14337:15360 15363:16368" ht="21" customHeight="1" x14ac:dyDescent="0.25"/>
    <row r="2" spans="1:1024 1027:2046 2049:3071 3074:5119 5122:6144 6147:7166 7169:8192 8195:9214 9217:10239 10242:12287 12290:13312 13315:14334 14337:15360 15363:16368" ht="24.75" customHeight="1" x14ac:dyDescent="0.25">
      <c r="B2" s="114"/>
    </row>
    <row r="3" spans="1:1024 1027:2046 2049:3071 3074:5119 5122:6144 6147:7166 7169:8192 8195:9214 9217:10239 10242:12287 12290:13312 13315:14334 14337:15360 15363:16368" ht="24.75" customHeight="1" x14ac:dyDescent="0.25">
      <c r="B3" s="114"/>
    </row>
    <row r="4" spans="1:1024 1027:2046 2049:3071 3074:5119 5122:6144 6147:7166 7169:8192 8195:9214 9217:10239 10242:12287 12290:13312 13315:14334 14337:15360 15363:16368" ht="27.75" customHeight="1" x14ac:dyDescent="0.25">
      <c r="B4" s="114"/>
    </row>
    <row r="5" spans="1:1024 1027:2046 2049:3071 3074:5119 5122:6144 6147:7166 7169:8192 8195:9214 9217:10239 10242:12287 12290:13312 13315:14334 14337:15360 15363:16368" ht="33" customHeight="1" x14ac:dyDescent="0.25">
      <c r="A5" s="677" t="s">
        <v>9</v>
      </c>
      <c r="B5" s="677"/>
      <c r="C5" s="677"/>
      <c r="D5" s="677"/>
      <c r="E5" s="677"/>
      <c r="F5" s="677"/>
      <c r="G5" s="677"/>
      <c r="H5" s="677"/>
    </row>
    <row r="6" spans="1:1024 1027:2046 2049:3071 3074:5119 5122:6144 6147:7166 7169:8192 8195:9214 9217:10239 10242:12287 12290:13312 13315:14334 14337:15360 15363:16368" ht="23.25" customHeight="1" x14ac:dyDescent="0.3">
      <c r="A6" s="678" t="s">
        <v>10</v>
      </c>
      <c r="B6" s="678"/>
      <c r="C6" s="678"/>
      <c r="D6" s="678"/>
      <c r="E6" s="678"/>
      <c r="F6" s="678"/>
      <c r="G6" s="678"/>
      <c r="H6" s="678"/>
    </row>
    <row r="7" spans="1:1024 1027:2046 2049:3071 3074:5119 5122:6144 6147:7166 7169:8192 8195:9214 9217:10239 10242:12287 12290:13312 13315:14334 14337:15360 15363:16368" ht="21" customHeight="1" x14ac:dyDescent="0.3">
      <c r="A7" s="673" t="s">
        <v>11</v>
      </c>
      <c r="B7" s="673"/>
      <c r="C7" s="673"/>
      <c r="D7" s="673"/>
      <c r="E7" s="673"/>
      <c r="F7" s="673"/>
      <c r="G7" s="673"/>
      <c r="H7" s="673"/>
    </row>
    <row r="8" spans="1:1024 1027:2046 2049:3071 3074:5119 5122:6144 6147:7166 7169:8192 8195:9214 9217:10239 10242:12287 12290:13312 13315:14334 14337:15360 15363:16368" ht="21" customHeight="1" x14ac:dyDescent="0.3">
      <c r="A8" s="678" t="s">
        <v>12</v>
      </c>
      <c r="B8" s="678"/>
      <c r="C8" s="678"/>
      <c r="D8" s="678"/>
      <c r="E8" s="678"/>
      <c r="F8" s="678"/>
      <c r="G8" s="678"/>
      <c r="H8" s="678"/>
    </row>
    <row r="9" spans="1:1024 1027:2046 2049:3071 3074:5119 5122:6144 6147:7166 7169:8192 8195:9214 9217:10239 10242:12287 12290:13312 13315:14334 14337:15360 15363:16368" ht="21" customHeight="1" x14ac:dyDescent="0.3">
      <c r="A9" s="673" t="s">
        <v>250</v>
      </c>
      <c r="B9" s="673"/>
      <c r="C9" s="673"/>
      <c r="D9" s="673"/>
      <c r="E9" s="673"/>
      <c r="F9" s="673"/>
      <c r="G9" s="673"/>
      <c r="H9" s="673"/>
    </row>
    <row r="10" spans="1:1024 1027:2046 2049:3071 3074:5119 5122:6144 6147:7166 7169:8192 8195:9214 9217:10239 10242:12287 12290:13312 13315:14334 14337:15360 15363:16368" ht="21" customHeight="1" x14ac:dyDescent="0.3">
      <c r="A10" s="669" t="s">
        <v>557</v>
      </c>
      <c r="B10" s="669"/>
      <c r="C10" s="669"/>
      <c r="D10" s="669"/>
      <c r="E10" s="669"/>
      <c r="F10" s="669"/>
      <c r="G10" s="669"/>
      <c r="H10" s="669"/>
    </row>
    <row r="11" spans="1:1024 1027:2046 2049:3071 3074:5119 5122:6144 6147:7166 7169:8192 8195:9214 9217:10239 10242:12287 12290:13312 13315:14334 14337:15360 15363:16368" ht="21" customHeight="1" x14ac:dyDescent="0.3">
      <c r="A11" s="673" t="s">
        <v>16</v>
      </c>
      <c r="B11" s="673"/>
      <c r="C11" s="673"/>
      <c r="D11" s="673"/>
      <c r="E11" s="673"/>
      <c r="F11" s="673"/>
      <c r="G11" s="673"/>
      <c r="H11" s="673"/>
    </row>
    <row r="12" spans="1:1024 1027:2046 2049:3071 3074:5119 5122:6144 6147:7166 7169:8192 8195:9214 9217:10239 10242:12287 12290:13312 13315:14334 14337:15360 15363:16368" ht="22.5" customHeight="1" x14ac:dyDescent="0.25">
      <c r="A12" s="354"/>
      <c r="B12" s="354"/>
      <c r="C12" s="354"/>
      <c r="D12" s="354"/>
      <c r="E12" s="470"/>
      <c r="F12" s="679"/>
      <c r="G12" s="679"/>
      <c r="H12" s="354"/>
    </row>
    <row r="13" spans="1:1024 1027:2046 2049:3071 3074:5119 5122:6144 6147:7166 7169:8192 8195:9214 9217:10239 10242:12287 12290:13312 13315:14334 14337:15360 15363:16368" ht="22.5" customHeight="1" x14ac:dyDescent="0.25">
      <c r="A13" s="116"/>
      <c r="B13" s="117"/>
      <c r="C13" s="220"/>
      <c r="D13" s="219"/>
      <c r="E13" s="221"/>
      <c r="F13" s="371"/>
      <c r="G13" s="372"/>
    </row>
    <row r="14" spans="1:1024 1027:2046 2049:3071 3074:5119 5122:6144 6147:7166 7169:8192 8195:9214 9217:10239 10242:12287 12290:13312 13315:14334 14337:15360 15363:16368" ht="81" customHeight="1" x14ac:dyDescent="0.25">
      <c r="A14" s="428" t="s">
        <v>14</v>
      </c>
      <c r="B14" s="428" t="s">
        <v>17</v>
      </c>
      <c r="C14" s="429" t="s">
        <v>23</v>
      </c>
      <c r="D14" s="429" t="s">
        <v>44</v>
      </c>
      <c r="E14" s="429" t="s">
        <v>18</v>
      </c>
      <c r="F14" s="430" t="s">
        <v>465</v>
      </c>
      <c r="G14" s="431" t="s">
        <v>494</v>
      </c>
      <c r="H14" s="431" t="s">
        <v>19</v>
      </c>
      <c r="I14" s="368"/>
    </row>
    <row r="15" spans="1:1024 1027:2046 2049:3071 3074:5119 5122:6144 6147:7166 7169:8192 8195:9214 9217:10239 10242:12287 12290:13312 13315:14334 14337:15360 15363:16368" s="121" customFormat="1" ht="32.25" customHeight="1" x14ac:dyDescent="0.25">
      <c r="A15" s="119" t="s">
        <v>127</v>
      </c>
      <c r="B15" s="120" t="s">
        <v>128</v>
      </c>
      <c r="C15" s="623">
        <f>C16+C35+C80+C137+C124+C148</f>
        <v>1897717.05</v>
      </c>
      <c r="D15" s="222">
        <f>D16+D35+D80+D137+D124+D148</f>
        <v>271868.84999999998</v>
      </c>
      <c r="E15" s="222">
        <f>E16+E35+E80+E137+E124+E148</f>
        <v>59981850.56000001</v>
      </c>
      <c r="F15" s="222">
        <f>F16+F35+F80+F124+F137+F148+F185</f>
        <v>325</v>
      </c>
      <c r="G15" s="222">
        <f>G16+G35+G80+G124+G137+G148+G185</f>
        <v>3017.05</v>
      </c>
      <c r="H15" s="222">
        <f>H16+H35+H80+H124+H148+H185+H137</f>
        <v>62154778.510000005</v>
      </c>
      <c r="I15" s="295"/>
    </row>
    <row r="16" spans="1:1024 1027:2046 2049:3071 3074:5119 5122:6144 6147:7166 7169:8192 8195:9214 9217:10239 10242:12287 12290:13312 13315:14334 14337:15360 15363:16368" s="123" customFormat="1" ht="39" customHeight="1" thickBot="1" x14ac:dyDescent="0.3">
      <c r="A16" s="216" t="s">
        <v>129</v>
      </c>
      <c r="B16" s="217" t="s">
        <v>130</v>
      </c>
      <c r="C16" s="426">
        <f>C17+C24+C26+C29+C31</f>
        <v>1894700</v>
      </c>
      <c r="D16" s="426">
        <f>D17+D24+D26+D29+D31</f>
        <v>0</v>
      </c>
      <c r="E16" s="426">
        <f>E17+E24+E26+E29+E31</f>
        <v>51965708.120000005</v>
      </c>
      <c r="F16" s="426">
        <f>+F17+F24+F31+F26+F29</f>
        <v>0</v>
      </c>
      <c r="G16" s="426">
        <f>G17+G24+G26+G29+G31</f>
        <v>0</v>
      </c>
      <c r="H16" s="426">
        <f>H17+H24+H31+H26</f>
        <v>53860408.120000005</v>
      </c>
      <c r="I16" s="384"/>
      <c r="L16" s="124"/>
      <c r="O16" s="125"/>
      <c r="P16" s="126"/>
      <c r="S16" s="124"/>
      <c r="V16" s="125"/>
      <c r="W16" s="126"/>
      <c r="Z16" s="124"/>
      <c r="AC16" s="125"/>
      <c r="AD16" s="126"/>
      <c r="AG16" s="124"/>
      <c r="AJ16" s="125"/>
      <c r="AK16" s="126"/>
      <c r="AN16" s="124"/>
      <c r="AQ16" s="125"/>
      <c r="AR16" s="126"/>
      <c r="AU16" s="124"/>
      <c r="AX16" s="125"/>
      <c r="AY16" s="126"/>
      <c r="BB16" s="124"/>
      <c r="BE16" s="125"/>
      <c r="BF16" s="126"/>
      <c r="BI16" s="124"/>
      <c r="BL16" s="125"/>
      <c r="BM16" s="126"/>
      <c r="BP16" s="124"/>
      <c r="BS16" s="125"/>
      <c r="BT16" s="126"/>
      <c r="BW16" s="124"/>
      <c r="BZ16" s="125"/>
      <c r="CA16" s="126"/>
      <c r="CD16" s="124"/>
      <c r="CG16" s="125"/>
      <c r="CH16" s="126"/>
      <c r="CK16" s="124"/>
      <c r="CN16" s="125"/>
      <c r="CO16" s="126"/>
      <c r="CR16" s="124"/>
      <c r="CU16" s="125"/>
      <c r="CV16" s="126"/>
      <c r="CY16" s="124"/>
      <c r="DB16" s="125"/>
      <c r="DC16" s="126"/>
      <c r="DF16" s="124"/>
      <c r="DI16" s="125"/>
      <c r="DJ16" s="126"/>
      <c r="DM16" s="124"/>
      <c r="DP16" s="125"/>
      <c r="DQ16" s="126"/>
      <c r="DT16" s="124"/>
      <c r="DW16" s="125"/>
      <c r="DX16" s="126"/>
      <c r="EA16" s="124"/>
      <c r="ED16" s="125"/>
      <c r="EE16" s="126"/>
      <c r="EH16" s="124"/>
      <c r="EK16" s="125"/>
      <c r="EL16" s="126"/>
      <c r="EO16" s="124"/>
      <c r="ER16" s="125"/>
      <c r="ES16" s="126"/>
      <c r="EV16" s="124"/>
      <c r="EY16" s="125"/>
      <c r="EZ16" s="126"/>
      <c r="FC16" s="124"/>
      <c r="FF16" s="125"/>
      <c r="FG16" s="126"/>
      <c r="FJ16" s="124"/>
      <c r="FM16" s="125"/>
      <c r="FN16" s="126"/>
      <c r="FQ16" s="124"/>
      <c r="FT16" s="125"/>
      <c r="FU16" s="126"/>
      <c r="FX16" s="124"/>
      <c r="GA16" s="125"/>
      <c r="GB16" s="126"/>
      <c r="GE16" s="124"/>
      <c r="GH16" s="125"/>
      <c r="GI16" s="126"/>
      <c r="GL16" s="124"/>
      <c r="GO16" s="125"/>
      <c r="GP16" s="126"/>
      <c r="GS16" s="124"/>
      <c r="GV16" s="125"/>
      <c r="GW16" s="126"/>
      <c r="GZ16" s="124"/>
      <c r="HC16" s="125"/>
      <c r="HD16" s="126"/>
      <c r="HG16" s="124"/>
      <c r="HJ16" s="125"/>
      <c r="HK16" s="126"/>
      <c r="HN16" s="124"/>
      <c r="HQ16" s="125"/>
      <c r="HR16" s="126"/>
      <c r="HU16" s="124"/>
      <c r="HX16" s="125"/>
      <c r="HY16" s="126"/>
      <c r="IB16" s="124"/>
      <c r="IE16" s="125"/>
      <c r="IF16" s="126"/>
      <c r="II16" s="124"/>
      <c r="IL16" s="125"/>
      <c r="IM16" s="126"/>
      <c r="IP16" s="124"/>
      <c r="IS16" s="125"/>
      <c r="IT16" s="126"/>
      <c r="IW16" s="124"/>
      <c r="IZ16" s="125"/>
      <c r="JA16" s="126"/>
      <c r="JD16" s="124"/>
      <c r="JG16" s="125"/>
      <c r="JH16" s="126"/>
      <c r="JK16" s="124"/>
      <c r="JN16" s="125"/>
      <c r="JO16" s="126"/>
      <c r="JR16" s="124"/>
      <c r="JU16" s="125"/>
      <c r="JV16" s="126"/>
      <c r="JY16" s="124"/>
      <c r="KB16" s="125"/>
      <c r="KC16" s="126"/>
      <c r="KF16" s="124"/>
      <c r="KI16" s="125"/>
      <c r="KJ16" s="126"/>
      <c r="KM16" s="124"/>
      <c r="KP16" s="125"/>
      <c r="KQ16" s="126"/>
      <c r="KT16" s="124"/>
      <c r="KW16" s="125"/>
      <c r="KX16" s="126"/>
      <c r="LA16" s="124"/>
      <c r="LD16" s="125"/>
      <c r="LE16" s="126"/>
      <c r="LH16" s="124"/>
      <c r="LK16" s="125"/>
      <c r="LL16" s="126"/>
      <c r="LO16" s="124"/>
      <c r="LR16" s="125"/>
      <c r="LS16" s="126"/>
      <c r="LV16" s="124"/>
      <c r="LY16" s="125"/>
      <c r="LZ16" s="126"/>
      <c r="MC16" s="124"/>
      <c r="MF16" s="125"/>
      <c r="MG16" s="126"/>
      <c r="MJ16" s="124"/>
      <c r="MM16" s="125"/>
      <c r="MN16" s="126"/>
      <c r="MQ16" s="124"/>
      <c r="MT16" s="125"/>
      <c r="MU16" s="126"/>
      <c r="MX16" s="124"/>
      <c r="NA16" s="125"/>
      <c r="NB16" s="126"/>
      <c r="NE16" s="124"/>
      <c r="NH16" s="125"/>
      <c r="NI16" s="126"/>
      <c r="NL16" s="124"/>
      <c r="NO16" s="125"/>
      <c r="NP16" s="126"/>
      <c r="NS16" s="124"/>
      <c r="NV16" s="125"/>
      <c r="NW16" s="126"/>
      <c r="NZ16" s="124"/>
      <c r="OC16" s="125"/>
      <c r="OD16" s="126"/>
      <c r="OG16" s="124"/>
      <c r="OJ16" s="125"/>
      <c r="OK16" s="126"/>
      <c r="ON16" s="124"/>
      <c r="OQ16" s="125"/>
      <c r="OR16" s="126"/>
      <c r="OU16" s="124"/>
      <c r="OX16" s="125"/>
      <c r="OY16" s="126"/>
      <c r="PB16" s="124"/>
      <c r="PE16" s="125"/>
      <c r="PF16" s="126"/>
      <c r="PI16" s="124"/>
      <c r="PL16" s="125"/>
      <c r="PM16" s="126"/>
      <c r="PP16" s="124"/>
      <c r="PS16" s="125"/>
      <c r="PT16" s="126"/>
      <c r="PW16" s="124"/>
      <c r="PZ16" s="125"/>
      <c r="QA16" s="126"/>
      <c r="QD16" s="124"/>
      <c r="QG16" s="125"/>
      <c r="QH16" s="126"/>
      <c r="QK16" s="124"/>
      <c r="QN16" s="125"/>
      <c r="QO16" s="126"/>
      <c r="QR16" s="124"/>
      <c r="QU16" s="125"/>
      <c r="QV16" s="126"/>
      <c r="QY16" s="124"/>
      <c r="RB16" s="125"/>
      <c r="RC16" s="126"/>
      <c r="RF16" s="124"/>
      <c r="RI16" s="125"/>
      <c r="RJ16" s="126"/>
      <c r="RM16" s="124"/>
      <c r="RP16" s="125"/>
      <c r="RQ16" s="126"/>
      <c r="RT16" s="124"/>
      <c r="RW16" s="125"/>
      <c r="RX16" s="126"/>
      <c r="SA16" s="124"/>
      <c r="SD16" s="125"/>
      <c r="SE16" s="126"/>
      <c r="SH16" s="124"/>
      <c r="SK16" s="125"/>
      <c r="SL16" s="126"/>
      <c r="SO16" s="124"/>
      <c r="SR16" s="125"/>
      <c r="SS16" s="126"/>
      <c r="SV16" s="124"/>
      <c r="SY16" s="125"/>
      <c r="SZ16" s="126"/>
      <c r="TC16" s="124"/>
      <c r="TF16" s="125"/>
      <c r="TG16" s="126"/>
      <c r="TJ16" s="124"/>
      <c r="TM16" s="125"/>
      <c r="TN16" s="126"/>
      <c r="TQ16" s="124"/>
      <c r="TT16" s="125"/>
      <c r="TU16" s="126"/>
      <c r="TX16" s="124"/>
      <c r="UA16" s="125"/>
      <c r="UB16" s="126"/>
      <c r="UE16" s="124"/>
      <c r="UH16" s="125"/>
      <c r="UI16" s="126"/>
      <c r="UL16" s="124"/>
      <c r="UO16" s="125"/>
      <c r="UP16" s="126"/>
      <c r="US16" s="124"/>
      <c r="UV16" s="125"/>
      <c r="UW16" s="126"/>
      <c r="UZ16" s="124"/>
      <c r="VC16" s="125"/>
      <c r="VD16" s="126"/>
      <c r="VG16" s="124"/>
      <c r="VJ16" s="125"/>
      <c r="VK16" s="126"/>
      <c r="VN16" s="124"/>
      <c r="VQ16" s="125"/>
      <c r="VR16" s="126"/>
      <c r="VU16" s="124"/>
      <c r="VX16" s="125"/>
      <c r="VY16" s="126"/>
      <c r="WB16" s="124"/>
      <c r="WE16" s="125"/>
      <c r="WF16" s="126"/>
      <c r="WI16" s="124"/>
      <c r="WL16" s="125"/>
      <c r="WM16" s="126"/>
      <c r="WP16" s="124"/>
      <c r="WS16" s="125"/>
      <c r="WT16" s="126"/>
      <c r="WW16" s="124"/>
      <c r="WZ16" s="125"/>
      <c r="XA16" s="126"/>
      <c r="XD16" s="124"/>
      <c r="XG16" s="125"/>
      <c r="XH16" s="126"/>
      <c r="XK16" s="124"/>
      <c r="XN16" s="125"/>
      <c r="XO16" s="126"/>
      <c r="XR16" s="124"/>
      <c r="XU16" s="125"/>
      <c r="XV16" s="126"/>
      <c r="XY16" s="124"/>
      <c r="YB16" s="125"/>
      <c r="YC16" s="126"/>
      <c r="YF16" s="124"/>
      <c r="YI16" s="125"/>
      <c r="YJ16" s="126"/>
      <c r="YM16" s="124"/>
      <c r="YP16" s="125"/>
      <c r="YQ16" s="126"/>
      <c r="YT16" s="124"/>
      <c r="YW16" s="125"/>
      <c r="YX16" s="126"/>
      <c r="ZA16" s="124"/>
      <c r="ZD16" s="125"/>
      <c r="ZE16" s="126"/>
      <c r="ZH16" s="124"/>
      <c r="ZK16" s="125"/>
      <c r="ZL16" s="126"/>
      <c r="ZO16" s="124"/>
      <c r="ZR16" s="125"/>
      <c r="ZS16" s="126"/>
      <c r="ZV16" s="124"/>
      <c r="ZY16" s="125"/>
      <c r="ZZ16" s="126"/>
      <c r="AAC16" s="124"/>
      <c r="AAF16" s="125"/>
      <c r="AAG16" s="126"/>
      <c r="AAJ16" s="124"/>
      <c r="AAM16" s="125"/>
      <c r="AAN16" s="126"/>
      <c r="AAQ16" s="124"/>
      <c r="AAT16" s="125"/>
      <c r="AAU16" s="126"/>
      <c r="AAX16" s="124"/>
      <c r="ABA16" s="125"/>
      <c r="ABB16" s="126"/>
      <c r="ABE16" s="124"/>
      <c r="ABH16" s="125"/>
      <c r="ABI16" s="126"/>
      <c r="ABL16" s="124"/>
      <c r="ABO16" s="125"/>
      <c r="ABP16" s="126"/>
      <c r="ABS16" s="124"/>
      <c r="ABV16" s="125"/>
      <c r="ABW16" s="126"/>
      <c r="ABZ16" s="124"/>
      <c r="ACC16" s="125"/>
      <c r="ACD16" s="126"/>
      <c r="ACG16" s="124"/>
      <c r="ACJ16" s="125"/>
      <c r="ACK16" s="126"/>
      <c r="ACN16" s="124"/>
      <c r="ACQ16" s="125"/>
      <c r="ACR16" s="126"/>
      <c r="ACU16" s="124"/>
      <c r="ACX16" s="125"/>
      <c r="ACY16" s="126"/>
      <c r="ADB16" s="124"/>
      <c r="ADE16" s="125"/>
      <c r="ADF16" s="126"/>
      <c r="ADI16" s="124"/>
      <c r="ADL16" s="125"/>
      <c r="ADM16" s="126"/>
      <c r="ADP16" s="124"/>
      <c r="ADS16" s="125"/>
      <c r="ADT16" s="126"/>
      <c r="ADW16" s="124"/>
      <c r="ADZ16" s="125"/>
      <c r="AEA16" s="126"/>
      <c r="AED16" s="124"/>
      <c r="AEG16" s="125"/>
      <c r="AEH16" s="126"/>
      <c r="AEK16" s="124"/>
      <c r="AEN16" s="125"/>
      <c r="AEO16" s="126"/>
      <c r="AER16" s="124"/>
      <c r="AEU16" s="125"/>
      <c r="AEV16" s="126"/>
      <c r="AEY16" s="124"/>
      <c r="AFB16" s="125"/>
      <c r="AFC16" s="126"/>
      <c r="AFF16" s="124"/>
      <c r="AFI16" s="125"/>
      <c r="AFJ16" s="126"/>
      <c r="AFM16" s="124"/>
      <c r="AFP16" s="125"/>
      <c r="AFQ16" s="126"/>
      <c r="AFT16" s="124"/>
      <c r="AFW16" s="125"/>
      <c r="AFX16" s="126"/>
      <c r="AGA16" s="124"/>
      <c r="AGD16" s="125"/>
      <c r="AGE16" s="126"/>
      <c r="AGH16" s="124"/>
      <c r="AGK16" s="125"/>
      <c r="AGL16" s="126"/>
      <c r="AGO16" s="124"/>
      <c r="AGR16" s="125"/>
      <c r="AGS16" s="126"/>
      <c r="AGV16" s="124"/>
      <c r="AGY16" s="125"/>
      <c r="AGZ16" s="126"/>
      <c r="AHC16" s="124"/>
      <c r="AHF16" s="125"/>
      <c r="AHG16" s="126"/>
      <c r="AHJ16" s="124"/>
      <c r="AHM16" s="125"/>
      <c r="AHN16" s="126"/>
      <c r="AHQ16" s="124"/>
      <c r="AHT16" s="125"/>
      <c r="AHU16" s="126"/>
      <c r="AHX16" s="124"/>
      <c r="AIA16" s="125"/>
      <c r="AIB16" s="126"/>
      <c r="AIE16" s="124"/>
      <c r="AIH16" s="125"/>
      <c r="AII16" s="126"/>
      <c r="AIL16" s="124"/>
      <c r="AIO16" s="125"/>
      <c r="AIP16" s="126"/>
      <c r="AIS16" s="124"/>
      <c r="AIV16" s="125"/>
      <c r="AIW16" s="126"/>
      <c r="AIZ16" s="124"/>
      <c r="AJC16" s="125"/>
      <c r="AJD16" s="126"/>
      <c r="AJG16" s="124"/>
      <c r="AJJ16" s="125"/>
      <c r="AJK16" s="126"/>
      <c r="AJN16" s="124"/>
      <c r="AJQ16" s="125"/>
      <c r="AJR16" s="126"/>
      <c r="AJU16" s="124"/>
      <c r="AJX16" s="125"/>
      <c r="AJY16" s="126"/>
      <c r="AKB16" s="124"/>
      <c r="AKE16" s="125"/>
      <c r="AKF16" s="126"/>
      <c r="AKI16" s="124"/>
      <c r="AKL16" s="125"/>
      <c r="AKM16" s="126"/>
      <c r="AKP16" s="124"/>
      <c r="AKS16" s="125"/>
      <c r="AKT16" s="126"/>
      <c r="AKW16" s="124"/>
      <c r="AKZ16" s="125"/>
      <c r="ALA16" s="126"/>
      <c r="ALD16" s="124"/>
      <c r="ALG16" s="125"/>
      <c r="ALH16" s="126"/>
      <c r="ALK16" s="124"/>
      <c r="ALN16" s="125"/>
      <c r="ALO16" s="126"/>
      <c r="ALR16" s="124"/>
      <c r="ALU16" s="125"/>
      <c r="ALV16" s="126"/>
      <c r="ALY16" s="124"/>
      <c r="AMB16" s="125"/>
      <c r="AMC16" s="126"/>
      <c r="AMF16" s="124"/>
      <c r="AMI16" s="125"/>
      <c r="AMJ16" s="126"/>
      <c r="AMM16" s="124"/>
      <c r="AMP16" s="125"/>
      <c r="AMQ16" s="126"/>
      <c r="AMT16" s="124"/>
      <c r="AMW16" s="125"/>
      <c r="AMX16" s="126"/>
      <c r="ANA16" s="124"/>
      <c r="AND16" s="125"/>
      <c r="ANE16" s="126"/>
      <c r="ANH16" s="124"/>
      <c r="ANK16" s="125"/>
      <c r="ANL16" s="126"/>
      <c r="ANO16" s="124"/>
      <c r="ANR16" s="125"/>
      <c r="ANS16" s="126"/>
      <c r="ANV16" s="124"/>
      <c r="ANY16" s="125"/>
      <c r="ANZ16" s="126"/>
      <c r="AOC16" s="124"/>
      <c r="AOF16" s="125"/>
      <c r="AOG16" s="126"/>
      <c r="AOJ16" s="124"/>
      <c r="AOM16" s="125"/>
      <c r="AON16" s="126"/>
      <c r="AOQ16" s="124"/>
      <c r="AOT16" s="125"/>
      <c r="AOU16" s="126"/>
      <c r="AOX16" s="124"/>
      <c r="APA16" s="125"/>
      <c r="APB16" s="126"/>
      <c r="APE16" s="124"/>
      <c r="APH16" s="125"/>
      <c r="API16" s="126"/>
      <c r="APL16" s="124"/>
      <c r="APO16" s="125"/>
      <c r="APP16" s="126"/>
      <c r="APS16" s="124"/>
      <c r="APV16" s="125"/>
      <c r="APW16" s="126"/>
      <c r="APZ16" s="124"/>
      <c r="AQC16" s="125"/>
      <c r="AQD16" s="126"/>
      <c r="AQG16" s="124"/>
      <c r="AQJ16" s="125"/>
      <c r="AQK16" s="126"/>
      <c r="AQN16" s="124"/>
      <c r="AQQ16" s="125"/>
      <c r="AQR16" s="126"/>
      <c r="AQU16" s="124"/>
      <c r="AQX16" s="125"/>
      <c r="AQY16" s="126"/>
      <c r="ARB16" s="124"/>
      <c r="ARE16" s="125"/>
      <c r="ARF16" s="126"/>
      <c r="ARI16" s="124"/>
      <c r="ARL16" s="125"/>
      <c r="ARM16" s="126"/>
      <c r="ARP16" s="124"/>
      <c r="ARS16" s="125"/>
      <c r="ART16" s="126"/>
      <c r="ARW16" s="124"/>
      <c r="ARZ16" s="125"/>
      <c r="ASA16" s="126"/>
      <c r="ASD16" s="124"/>
      <c r="ASG16" s="125"/>
      <c r="ASH16" s="126"/>
      <c r="ASK16" s="124"/>
      <c r="ASN16" s="125"/>
      <c r="ASO16" s="126"/>
      <c r="ASR16" s="124"/>
      <c r="ASU16" s="125"/>
      <c r="ASV16" s="126"/>
      <c r="ASY16" s="124"/>
      <c r="ATB16" s="125"/>
      <c r="ATC16" s="126"/>
      <c r="ATF16" s="124"/>
      <c r="ATI16" s="125"/>
      <c r="ATJ16" s="126"/>
      <c r="ATM16" s="124"/>
      <c r="ATP16" s="125"/>
      <c r="ATQ16" s="126"/>
      <c r="ATT16" s="124"/>
      <c r="ATW16" s="125"/>
      <c r="ATX16" s="126"/>
      <c r="AUA16" s="124"/>
      <c r="AUD16" s="125"/>
      <c r="AUE16" s="126"/>
      <c r="AUH16" s="124"/>
      <c r="AUK16" s="125"/>
      <c r="AUL16" s="126"/>
      <c r="AUO16" s="124"/>
      <c r="AUR16" s="125"/>
      <c r="AUS16" s="126"/>
      <c r="AUV16" s="124"/>
      <c r="AUY16" s="125"/>
      <c r="AUZ16" s="126"/>
      <c r="AVC16" s="124"/>
      <c r="AVF16" s="125"/>
      <c r="AVG16" s="126"/>
      <c r="AVJ16" s="124"/>
      <c r="AVM16" s="125"/>
      <c r="AVN16" s="126"/>
      <c r="AVQ16" s="124"/>
      <c r="AVT16" s="125"/>
      <c r="AVU16" s="126"/>
      <c r="AVX16" s="124"/>
      <c r="AWA16" s="125"/>
      <c r="AWB16" s="126"/>
      <c r="AWE16" s="124"/>
      <c r="AWH16" s="125"/>
      <c r="AWI16" s="126"/>
      <c r="AWL16" s="124"/>
      <c r="AWO16" s="125"/>
      <c r="AWP16" s="126"/>
      <c r="AWS16" s="124"/>
      <c r="AWV16" s="125"/>
      <c r="AWW16" s="126"/>
      <c r="AWZ16" s="124"/>
      <c r="AXC16" s="125"/>
      <c r="AXD16" s="126"/>
      <c r="AXG16" s="124"/>
      <c r="AXJ16" s="125"/>
      <c r="AXK16" s="126"/>
      <c r="AXN16" s="124"/>
      <c r="AXQ16" s="125"/>
      <c r="AXR16" s="126"/>
      <c r="AXU16" s="124"/>
      <c r="AXX16" s="125"/>
      <c r="AXY16" s="126"/>
      <c r="AYB16" s="124"/>
      <c r="AYE16" s="125"/>
      <c r="AYF16" s="126"/>
      <c r="AYI16" s="124"/>
      <c r="AYL16" s="125"/>
      <c r="AYM16" s="126"/>
      <c r="AYP16" s="124"/>
      <c r="AYS16" s="125"/>
      <c r="AYT16" s="126"/>
      <c r="AYW16" s="124"/>
      <c r="AYZ16" s="125"/>
      <c r="AZA16" s="126"/>
      <c r="AZD16" s="124"/>
      <c r="AZG16" s="125"/>
      <c r="AZH16" s="126"/>
      <c r="AZK16" s="124"/>
      <c r="AZN16" s="125"/>
      <c r="AZO16" s="126"/>
      <c r="AZR16" s="124"/>
      <c r="AZU16" s="125"/>
      <c r="AZV16" s="126"/>
      <c r="AZY16" s="124"/>
      <c r="BAB16" s="125"/>
      <c r="BAC16" s="126"/>
      <c r="BAF16" s="124"/>
      <c r="BAI16" s="125"/>
      <c r="BAJ16" s="126"/>
      <c r="BAM16" s="124"/>
      <c r="BAP16" s="125"/>
      <c r="BAQ16" s="126"/>
      <c r="BAT16" s="124"/>
      <c r="BAW16" s="125"/>
      <c r="BAX16" s="126"/>
      <c r="BBA16" s="124"/>
      <c r="BBD16" s="125"/>
      <c r="BBE16" s="126"/>
      <c r="BBH16" s="124"/>
      <c r="BBK16" s="125"/>
      <c r="BBL16" s="126"/>
      <c r="BBO16" s="124"/>
      <c r="BBR16" s="125"/>
      <c r="BBS16" s="126"/>
      <c r="BBV16" s="124"/>
      <c r="BBY16" s="125"/>
      <c r="BBZ16" s="126"/>
      <c r="BCC16" s="124"/>
      <c r="BCF16" s="125"/>
      <c r="BCG16" s="126"/>
      <c r="BCJ16" s="124"/>
      <c r="BCM16" s="125"/>
      <c r="BCN16" s="126"/>
      <c r="BCQ16" s="124"/>
      <c r="BCT16" s="125"/>
      <c r="BCU16" s="126"/>
      <c r="BCX16" s="124"/>
      <c r="BDA16" s="125"/>
      <c r="BDB16" s="126"/>
      <c r="BDE16" s="124"/>
      <c r="BDH16" s="125"/>
      <c r="BDI16" s="126"/>
      <c r="BDL16" s="124"/>
      <c r="BDO16" s="125"/>
      <c r="BDP16" s="126"/>
      <c r="BDS16" s="124"/>
      <c r="BDV16" s="125"/>
      <c r="BDW16" s="126"/>
      <c r="BDZ16" s="124"/>
      <c r="BEC16" s="125"/>
      <c r="BED16" s="126"/>
      <c r="BEG16" s="124"/>
      <c r="BEJ16" s="125"/>
      <c r="BEK16" s="126"/>
      <c r="BEN16" s="124"/>
      <c r="BEQ16" s="125"/>
      <c r="BER16" s="126"/>
      <c r="BEU16" s="124"/>
      <c r="BEX16" s="125"/>
      <c r="BEY16" s="126"/>
      <c r="BFB16" s="124"/>
      <c r="BFE16" s="125"/>
      <c r="BFF16" s="126"/>
      <c r="BFI16" s="124"/>
      <c r="BFL16" s="125"/>
      <c r="BFM16" s="126"/>
      <c r="BFP16" s="124"/>
      <c r="BFS16" s="125"/>
      <c r="BFT16" s="126"/>
      <c r="BFW16" s="124"/>
      <c r="BFZ16" s="125"/>
      <c r="BGA16" s="126"/>
      <c r="BGD16" s="124"/>
      <c r="BGG16" s="125"/>
      <c r="BGH16" s="126"/>
      <c r="BGK16" s="124"/>
      <c r="BGN16" s="125"/>
      <c r="BGO16" s="126"/>
      <c r="BGR16" s="124"/>
      <c r="BGU16" s="125"/>
      <c r="BGV16" s="126"/>
      <c r="BGY16" s="124"/>
      <c r="BHB16" s="125"/>
      <c r="BHC16" s="126"/>
      <c r="BHF16" s="124"/>
      <c r="BHI16" s="125"/>
      <c r="BHJ16" s="126"/>
      <c r="BHM16" s="124"/>
      <c r="BHP16" s="125"/>
      <c r="BHQ16" s="126"/>
      <c r="BHT16" s="124"/>
      <c r="BHW16" s="125"/>
      <c r="BHX16" s="126"/>
      <c r="BIA16" s="124"/>
      <c r="BID16" s="125"/>
      <c r="BIE16" s="126"/>
      <c r="BIH16" s="124"/>
      <c r="BIK16" s="125"/>
      <c r="BIL16" s="126"/>
      <c r="BIO16" s="124"/>
      <c r="BIR16" s="125"/>
      <c r="BIS16" s="126"/>
      <c r="BIV16" s="124"/>
      <c r="BIY16" s="125"/>
      <c r="BIZ16" s="126"/>
      <c r="BJC16" s="124"/>
      <c r="BJF16" s="125"/>
      <c r="BJG16" s="126"/>
      <c r="BJJ16" s="124"/>
      <c r="BJM16" s="125"/>
      <c r="BJN16" s="126"/>
      <c r="BJQ16" s="124"/>
      <c r="BJT16" s="125"/>
      <c r="BJU16" s="126"/>
      <c r="BJX16" s="124"/>
      <c r="BKA16" s="125"/>
      <c r="BKB16" s="126"/>
      <c r="BKE16" s="124"/>
      <c r="BKH16" s="125"/>
      <c r="BKI16" s="126"/>
      <c r="BKL16" s="124"/>
      <c r="BKO16" s="125"/>
      <c r="BKP16" s="126"/>
      <c r="BKS16" s="124"/>
      <c r="BKV16" s="125"/>
      <c r="BKW16" s="126"/>
      <c r="BKZ16" s="124"/>
      <c r="BLC16" s="125"/>
      <c r="BLD16" s="126"/>
      <c r="BLG16" s="124"/>
      <c r="BLJ16" s="125"/>
      <c r="BLK16" s="126"/>
      <c r="BLN16" s="124"/>
      <c r="BLQ16" s="125"/>
      <c r="BLR16" s="126"/>
      <c r="BLU16" s="124"/>
      <c r="BLX16" s="125"/>
      <c r="BLY16" s="126"/>
      <c r="BMB16" s="124"/>
      <c r="BME16" s="125"/>
      <c r="BMF16" s="126"/>
      <c r="BMI16" s="124"/>
      <c r="BML16" s="125"/>
      <c r="BMM16" s="126"/>
      <c r="BMP16" s="124"/>
      <c r="BMS16" s="125"/>
      <c r="BMT16" s="126"/>
      <c r="BMW16" s="124"/>
      <c r="BMZ16" s="125"/>
      <c r="BNA16" s="126"/>
      <c r="BND16" s="124"/>
      <c r="BNG16" s="125"/>
      <c r="BNH16" s="126"/>
      <c r="BNK16" s="124"/>
      <c r="BNN16" s="125"/>
      <c r="BNO16" s="126"/>
      <c r="BNR16" s="124"/>
      <c r="BNU16" s="125"/>
      <c r="BNV16" s="126"/>
      <c r="BNY16" s="124"/>
      <c r="BOB16" s="125"/>
      <c r="BOC16" s="126"/>
      <c r="BOF16" s="124"/>
      <c r="BOI16" s="125"/>
      <c r="BOJ16" s="126"/>
      <c r="BOM16" s="124"/>
      <c r="BOP16" s="125"/>
      <c r="BOQ16" s="126"/>
      <c r="BOT16" s="124"/>
      <c r="BOW16" s="125"/>
      <c r="BOX16" s="126"/>
      <c r="BPA16" s="124"/>
      <c r="BPD16" s="125"/>
      <c r="BPE16" s="126"/>
      <c r="BPH16" s="124"/>
      <c r="BPK16" s="125"/>
      <c r="BPL16" s="126"/>
      <c r="BPO16" s="124"/>
      <c r="BPR16" s="125"/>
      <c r="BPS16" s="126"/>
      <c r="BPV16" s="124"/>
      <c r="BPY16" s="125"/>
      <c r="BPZ16" s="126"/>
      <c r="BQC16" s="124"/>
      <c r="BQF16" s="125"/>
      <c r="BQG16" s="126"/>
      <c r="BQJ16" s="124"/>
      <c r="BQM16" s="125"/>
      <c r="BQN16" s="126"/>
      <c r="BQQ16" s="124"/>
      <c r="BQT16" s="125"/>
      <c r="BQU16" s="126"/>
      <c r="BQX16" s="124"/>
      <c r="BRA16" s="125"/>
      <c r="BRB16" s="126"/>
      <c r="BRE16" s="124"/>
      <c r="BRH16" s="125"/>
      <c r="BRI16" s="126"/>
      <c r="BRL16" s="124"/>
      <c r="BRO16" s="125"/>
      <c r="BRP16" s="126"/>
      <c r="BRS16" s="124"/>
      <c r="BRV16" s="125"/>
      <c r="BRW16" s="126"/>
      <c r="BRZ16" s="124"/>
      <c r="BSC16" s="125"/>
      <c r="BSD16" s="126"/>
      <c r="BSG16" s="124"/>
      <c r="BSJ16" s="125"/>
      <c r="BSK16" s="126"/>
      <c r="BSN16" s="124"/>
      <c r="BSQ16" s="125"/>
      <c r="BSR16" s="126"/>
      <c r="BSU16" s="124"/>
      <c r="BSX16" s="125"/>
      <c r="BSY16" s="126"/>
      <c r="BTB16" s="124"/>
      <c r="BTE16" s="125"/>
      <c r="BTF16" s="126"/>
      <c r="BTI16" s="124"/>
      <c r="BTL16" s="125"/>
      <c r="BTM16" s="126"/>
      <c r="BTP16" s="124"/>
      <c r="BTS16" s="125"/>
      <c r="BTT16" s="126"/>
      <c r="BTW16" s="124"/>
      <c r="BTZ16" s="125"/>
      <c r="BUA16" s="126"/>
      <c r="BUD16" s="124"/>
      <c r="BUG16" s="125"/>
      <c r="BUH16" s="126"/>
      <c r="BUK16" s="124"/>
      <c r="BUN16" s="125"/>
      <c r="BUO16" s="126"/>
      <c r="BUR16" s="124"/>
      <c r="BUU16" s="125"/>
      <c r="BUV16" s="126"/>
      <c r="BUY16" s="124"/>
      <c r="BVB16" s="125"/>
      <c r="BVC16" s="126"/>
      <c r="BVF16" s="124"/>
      <c r="BVI16" s="125"/>
      <c r="BVJ16" s="126"/>
      <c r="BVM16" s="124"/>
      <c r="BVP16" s="125"/>
      <c r="BVQ16" s="126"/>
      <c r="BVT16" s="124"/>
      <c r="BVW16" s="125"/>
      <c r="BVX16" s="126"/>
      <c r="BWA16" s="124"/>
      <c r="BWD16" s="125"/>
      <c r="BWE16" s="126"/>
      <c r="BWH16" s="124"/>
      <c r="BWK16" s="125"/>
      <c r="BWL16" s="126"/>
      <c r="BWO16" s="124"/>
      <c r="BWR16" s="125"/>
      <c r="BWS16" s="126"/>
      <c r="BWV16" s="124"/>
      <c r="BWY16" s="125"/>
      <c r="BWZ16" s="126"/>
      <c r="BXC16" s="124"/>
      <c r="BXF16" s="125"/>
      <c r="BXG16" s="126"/>
      <c r="BXJ16" s="124"/>
      <c r="BXM16" s="125"/>
      <c r="BXN16" s="126"/>
      <c r="BXQ16" s="124"/>
      <c r="BXT16" s="125"/>
      <c r="BXU16" s="126"/>
      <c r="BXX16" s="124"/>
      <c r="BYA16" s="125"/>
      <c r="BYB16" s="126"/>
      <c r="BYE16" s="124"/>
      <c r="BYH16" s="125"/>
      <c r="BYI16" s="126"/>
      <c r="BYL16" s="124"/>
      <c r="BYO16" s="125"/>
      <c r="BYP16" s="126"/>
      <c r="BYS16" s="124"/>
      <c r="BYV16" s="125"/>
      <c r="BYW16" s="126"/>
      <c r="BYZ16" s="124"/>
      <c r="BZC16" s="125"/>
      <c r="BZD16" s="126"/>
      <c r="BZG16" s="124"/>
      <c r="BZJ16" s="125"/>
      <c r="BZK16" s="126"/>
      <c r="BZN16" s="124"/>
      <c r="BZQ16" s="125"/>
      <c r="BZR16" s="126"/>
      <c r="BZU16" s="124"/>
      <c r="BZX16" s="125"/>
      <c r="BZY16" s="126"/>
      <c r="CAB16" s="124"/>
      <c r="CAE16" s="125"/>
      <c r="CAF16" s="126"/>
      <c r="CAI16" s="124"/>
      <c r="CAL16" s="125"/>
      <c r="CAM16" s="126"/>
      <c r="CAP16" s="124"/>
      <c r="CAS16" s="125"/>
      <c r="CAT16" s="126"/>
      <c r="CAW16" s="124"/>
      <c r="CAZ16" s="125"/>
      <c r="CBA16" s="126"/>
      <c r="CBD16" s="124"/>
      <c r="CBG16" s="125"/>
      <c r="CBH16" s="126"/>
      <c r="CBK16" s="124"/>
      <c r="CBN16" s="125"/>
      <c r="CBO16" s="126"/>
      <c r="CBR16" s="124"/>
      <c r="CBU16" s="125"/>
      <c r="CBV16" s="126"/>
      <c r="CBY16" s="124"/>
      <c r="CCB16" s="125"/>
      <c r="CCC16" s="126"/>
      <c r="CCF16" s="124"/>
      <c r="CCI16" s="125"/>
      <c r="CCJ16" s="126"/>
      <c r="CCM16" s="124"/>
      <c r="CCP16" s="125"/>
      <c r="CCQ16" s="126"/>
      <c r="CCT16" s="124"/>
      <c r="CCW16" s="125"/>
      <c r="CCX16" s="126"/>
      <c r="CDA16" s="124"/>
      <c r="CDD16" s="125"/>
      <c r="CDE16" s="126"/>
      <c r="CDH16" s="124"/>
      <c r="CDK16" s="125"/>
      <c r="CDL16" s="126"/>
      <c r="CDO16" s="124"/>
      <c r="CDR16" s="125"/>
      <c r="CDS16" s="126"/>
      <c r="CDV16" s="124"/>
      <c r="CDY16" s="125"/>
      <c r="CDZ16" s="126"/>
      <c r="CEC16" s="124"/>
      <c r="CEF16" s="125"/>
      <c r="CEG16" s="126"/>
      <c r="CEJ16" s="124"/>
      <c r="CEM16" s="125"/>
      <c r="CEN16" s="126"/>
      <c r="CEQ16" s="124"/>
      <c r="CET16" s="125"/>
      <c r="CEU16" s="126"/>
      <c r="CEX16" s="124"/>
      <c r="CFA16" s="125"/>
      <c r="CFB16" s="126"/>
      <c r="CFE16" s="124"/>
      <c r="CFH16" s="125"/>
      <c r="CFI16" s="126"/>
      <c r="CFL16" s="124"/>
      <c r="CFO16" s="125"/>
      <c r="CFP16" s="126"/>
      <c r="CFS16" s="124"/>
      <c r="CFV16" s="125"/>
      <c r="CFW16" s="126"/>
      <c r="CFZ16" s="124"/>
      <c r="CGC16" s="125"/>
      <c r="CGD16" s="126"/>
      <c r="CGG16" s="124"/>
      <c r="CGJ16" s="125"/>
      <c r="CGK16" s="126"/>
      <c r="CGN16" s="124"/>
      <c r="CGQ16" s="125"/>
      <c r="CGR16" s="126"/>
      <c r="CGU16" s="124"/>
      <c r="CGX16" s="125"/>
      <c r="CGY16" s="126"/>
      <c r="CHB16" s="124"/>
      <c r="CHE16" s="125"/>
      <c r="CHF16" s="126"/>
      <c r="CHI16" s="124"/>
      <c r="CHL16" s="125"/>
      <c r="CHM16" s="126"/>
      <c r="CHP16" s="124"/>
      <c r="CHS16" s="125"/>
      <c r="CHT16" s="126"/>
      <c r="CHW16" s="124"/>
      <c r="CHZ16" s="125"/>
      <c r="CIA16" s="126"/>
      <c r="CID16" s="124"/>
      <c r="CIG16" s="125"/>
      <c r="CIH16" s="126"/>
      <c r="CIK16" s="124"/>
      <c r="CIN16" s="125"/>
      <c r="CIO16" s="126"/>
      <c r="CIR16" s="124"/>
      <c r="CIU16" s="125"/>
      <c r="CIV16" s="126"/>
      <c r="CIY16" s="124"/>
      <c r="CJB16" s="125"/>
      <c r="CJC16" s="126"/>
      <c r="CJF16" s="124"/>
      <c r="CJI16" s="125"/>
      <c r="CJJ16" s="126"/>
      <c r="CJM16" s="124"/>
      <c r="CJP16" s="125"/>
      <c r="CJQ16" s="126"/>
      <c r="CJT16" s="124"/>
      <c r="CJW16" s="125"/>
      <c r="CJX16" s="126"/>
      <c r="CKA16" s="124"/>
      <c r="CKD16" s="125"/>
      <c r="CKE16" s="126"/>
      <c r="CKH16" s="124"/>
      <c r="CKK16" s="125"/>
      <c r="CKL16" s="126"/>
      <c r="CKO16" s="124"/>
      <c r="CKR16" s="125"/>
      <c r="CKS16" s="126"/>
      <c r="CKV16" s="124"/>
      <c r="CKY16" s="125"/>
      <c r="CKZ16" s="126"/>
      <c r="CLC16" s="124"/>
      <c r="CLF16" s="125"/>
      <c r="CLG16" s="126"/>
      <c r="CLJ16" s="124"/>
      <c r="CLM16" s="125"/>
      <c r="CLN16" s="126"/>
      <c r="CLQ16" s="124"/>
      <c r="CLT16" s="125"/>
      <c r="CLU16" s="126"/>
      <c r="CLX16" s="124"/>
      <c r="CMA16" s="125"/>
      <c r="CMB16" s="126"/>
      <c r="CME16" s="124"/>
      <c r="CMH16" s="125"/>
      <c r="CMI16" s="126"/>
      <c r="CML16" s="124"/>
      <c r="CMO16" s="125"/>
      <c r="CMP16" s="126"/>
      <c r="CMS16" s="124"/>
      <c r="CMV16" s="125"/>
      <c r="CMW16" s="126"/>
      <c r="CMZ16" s="124"/>
      <c r="CNC16" s="125"/>
      <c r="CND16" s="126"/>
      <c r="CNG16" s="124"/>
      <c r="CNJ16" s="125"/>
      <c r="CNK16" s="126"/>
      <c r="CNN16" s="124"/>
      <c r="CNQ16" s="125"/>
      <c r="CNR16" s="126"/>
      <c r="CNU16" s="124"/>
      <c r="CNX16" s="125"/>
      <c r="CNY16" s="126"/>
      <c r="COB16" s="124"/>
      <c r="COE16" s="125"/>
      <c r="COF16" s="126"/>
      <c r="COI16" s="124"/>
      <c r="COL16" s="125"/>
      <c r="COM16" s="126"/>
      <c r="COP16" s="124"/>
      <c r="COS16" s="125"/>
      <c r="COT16" s="126"/>
      <c r="COW16" s="124"/>
      <c r="COZ16" s="125"/>
      <c r="CPA16" s="126"/>
      <c r="CPD16" s="124"/>
      <c r="CPG16" s="125"/>
      <c r="CPH16" s="126"/>
      <c r="CPK16" s="124"/>
      <c r="CPN16" s="125"/>
      <c r="CPO16" s="126"/>
      <c r="CPR16" s="124"/>
      <c r="CPU16" s="125"/>
      <c r="CPV16" s="126"/>
      <c r="CPY16" s="124"/>
      <c r="CQB16" s="125"/>
      <c r="CQC16" s="126"/>
      <c r="CQF16" s="124"/>
      <c r="CQI16" s="125"/>
      <c r="CQJ16" s="126"/>
      <c r="CQM16" s="124"/>
      <c r="CQP16" s="125"/>
      <c r="CQQ16" s="126"/>
      <c r="CQT16" s="124"/>
      <c r="CQW16" s="125"/>
      <c r="CQX16" s="126"/>
      <c r="CRA16" s="124"/>
      <c r="CRD16" s="125"/>
      <c r="CRE16" s="126"/>
      <c r="CRH16" s="124"/>
      <c r="CRK16" s="125"/>
      <c r="CRL16" s="126"/>
      <c r="CRO16" s="124"/>
      <c r="CRR16" s="125"/>
      <c r="CRS16" s="126"/>
      <c r="CRV16" s="124"/>
      <c r="CRY16" s="125"/>
      <c r="CRZ16" s="126"/>
      <c r="CSC16" s="124"/>
      <c r="CSF16" s="125"/>
      <c r="CSG16" s="126"/>
      <c r="CSJ16" s="124"/>
      <c r="CSM16" s="125"/>
      <c r="CSN16" s="126"/>
      <c r="CSQ16" s="124"/>
      <c r="CST16" s="125"/>
      <c r="CSU16" s="126"/>
      <c r="CSX16" s="124"/>
      <c r="CTA16" s="125"/>
      <c r="CTB16" s="126"/>
      <c r="CTE16" s="124"/>
      <c r="CTH16" s="125"/>
      <c r="CTI16" s="126"/>
      <c r="CTL16" s="124"/>
      <c r="CTO16" s="125"/>
      <c r="CTP16" s="126"/>
      <c r="CTS16" s="124"/>
      <c r="CTV16" s="125"/>
      <c r="CTW16" s="126"/>
      <c r="CTZ16" s="124"/>
      <c r="CUC16" s="125"/>
      <c r="CUD16" s="126"/>
      <c r="CUG16" s="124"/>
      <c r="CUJ16" s="125"/>
      <c r="CUK16" s="126"/>
      <c r="CUN16" s="124"/>
      <c r="CUQ16" s="125"/>
      <c r="CUR16" s="126"/>
      <c r="CUU16" s="124"/>
      <c r="CUX16" s="125"/>
      <c r="CUY16" s="126"/>
      <c r="CVB16" s="124"/>
      <c r="CVE16" s="125"/>
      <c r="CVF16" s="126"/>
      <c r="CVI16" s="124"/>
      <c r="CVL16" s="125"/>
      <c r="CVM16" s="126"/>
      <c r="CVP16" s="124"/>
      <c r="CVS16" s="125"/>
      <c r="CVT16" s="126"/>
      <c r="CVW16" s="124"/>
      <c r="CVZ16" s="125"/>
      <c r="CWA16" s="126"/>
      <c r="CWD16" s="124"/>
      <c r="CWG16" s="125"/>
      <c r="CWH16" s="126"/>
      <c r="CWK16" s="124"/>
      <c r="CWN16" s="125"/>
      <c r="CWO16" s="126"/>
      <c r="CWR16" s="124"/>
      <c r="CWU16" s="125"/>
      <c r="CWV16" s="126"/>
      <c r="CWY16" s="124"/>
      <c r="CXB16" s="125"/>
      <c r="CXC16" s="126"/>
      <c r="CXF16" s="124"/>
      <c r="CXI16" s="125"/>
      <c r="CXJ16" s="126"/>
      <c r="CXM16" s="124"/>
      <c r="CXP16" s="125"/>
      <c r="CXQ16" s="126"/>
      <c r="CXT16" s="124"/>
      <c r="CXW16" s="125"/>
      <c r="CXX16" s="126"/>
      <c r="CYA16" s="124"/>
      <c r="CYD16" s="125"/>
      <c r="CYE16" s="126"/>
      <c r="CYH16" s="124"/>
      <c r="CYK16" s="125"/>
      <c r="CYL16" s="126"/>
      <c r="CYO16" s="124"/>
      <c r="CYR16" s="125"/>
      <c r="CYS16" s="126"/>
      <c r="CYV16" s="124"/>
      <c r="CYY16" s="125"/>
      <c r="CYZ16" s="126"/>
      <c r="CZC16" s="124"/>
      <c r="CZF16" s="125"/>
      <c r="CZG16" s="126"/>
      <c r="CZJ16" s="124"/>
      <c r="CZM16" s="125"/>
      <c r="CZN16" s="126"/>
      <c r="CZQ16" s="124"/>
      <c r="CZT16" s="125"/>
      <c r="CZU16" s="126"/>
      <c r="CZX16" s="124"/>
      <c r="DAA16" s="125"/>
      <c r="DAB16" s="126"/>
      <c r="DAE16" s="124"/>
      <c r="DAH16" s="125"/>
      <c r="DAI16" s="126"/>
      <c r="DAL16" s="124"/>
      <c r="DAO16" s="125"/>
      <c r="DAP16" s="126"/>
      <c r="DAS16" s="124"/>
      <c r="DAV16" s="125"/>
      <c r="DAW16" s="126"/>
      <c r="DAZ16" s="124"/>
      <c r="DBC16" s="125"/>
      <c r="DBD16" s="126"/>
      <c r="DBG16" s="124"/>
      <c r="DBJ16" s="125"/>
      <c r="DBK16" s="126"/>
      <c r="DBN16" s="124"/>
      <c r="DBQ16" s="125"/>
      <c r="DBR16" s="126"/>
      <c r="DBU16" s="124"/>
      <c r="DBX16" s="125"/>
      <c r="DBY16" s="126"/>
      <c r="DCB16" s="124"/>
      <c r="DCE16" s="125"/>
      <c r="DCF16" s="126"/>
      <c r="DCI16" s="124"/>
      <c r="DCL16" s="125"/>
      <c r="DCM16" s="126"/>
      <c r="DCP16" s="124"/>
      <c r="DCS16" s="125"/>
      <c r="DCT16" s="126"/>
      <c r="DCW16" s="124"/>
      <c r="DCZ16" s="125"/>
      <c r="DDA16" s="126"/>
      <c r="DDD16" s="124"/>
      <c r="DDG16" s="125"/>
      <c r="DDH16" s="126"/>
      <c r="DDK16" s="124"/>
      <c r="DDN16" s="125"/>
      <c r="DDO16" s="126"/>
      <c r="DDR16" s="124"/>
      <c r="DDU16" s="125"/>
      <c r="DDV16" s="126"/>
      <c r="DDY16" s="124"/>
      <c r="DEB16" s="125"/>
      <c r="DEC16" s="126"/>
      <c r="DEF16" s="124"/>
      <c r="DEI16" s="125"/>
      <c r="DEJ16" s="126"/>
      <c r="DEM16" s="124"/>
      <c r="DEP16" s="125"/>
      <c r="DEQ16" s="126"/>
      <c r="DET16" s="124"/>
      <c r="DEW16" s="125"/>
      <c r="DEX16" s="126"/>
      <c r="DFA16" s="124"/>
      <c r="DFD16" s="125"/>
      <c r="DFE16" s="126"/>
      <c r="DFH16" s="124"/>
      <c r="DFK16" s="125"/>
      <c r="DFL16" s="126"/>
      <c r="DFO16" s="124"/>
      <c r="DFR16" s="125"/>
      <c r="DFS16" s="126"/>
      <c r="DFV16" s="124"/>
      <c r="DFY16" s="125"/>
      <c r="DFZ16" s="126"/>
      <c r="DGC16" s="124"/>
      <c r="DGF16" s="125"/>
      <c r="DGG16" s="126"/>
      <c r="DGJ16" s="124"/>
      <c r="DGM16" s="125"/>
      <c r="DGN16" s="126"/>
      <c r="DGQ16" s="124"/>
      <c r="DGT16" s="125"/>
      <c r="DGU16" s="126"/>
      <c r="DGX16" s="124"/>
      <c r="DHA16" s="125"/>
      <c r="DHB16" s="126"/>
      <c r="DHE16" s="124"/>
      <c r="DHH16" s="125"/>
      <c r="DHI16" s="126"/>
      <c r="DHL16" s="124"/>
      <c r="DHO16" s="125"/>
      <c r="DHP16" s="126"/>
      <c r="DHS16" s="124"/>
      <c r="DHV16" s="125"/>
      <c r="DHW16" s="126"/>
      <c r="DHZ16" s="124"/>
      <c r="DIC16" s="125"/>
      <c r="DID16" s="126"/>
      <c r="DIG16" s="124"/>
      <c r="DIJ16" s="125"/>
      <c r="DIK16" s="126"/>
      <c r="DIN16" s="124"/>
      <c r="DIQ16" s="125"/>
      <c r="DIR16" s="126"/>
      <c r="DIU16" s="124"/>
      <c r="DIX16" s="125"/>
      <c r="DIY16" s="126"/>
      <c r="DJB16" s="124"/>
      <c r="DJE16" s="125"/>
      <c r="DJF16" s="126"/>
      <c r="DJI16" s="124"/>
      <c r="DJL16" s="125"/>
      <c r="DJM16" s="126"/>
      <c r="DJP16" s="124"/>
      <c r="DJS16" s="125"/>
      <c r="DJT16" s="126"/>
      <c r="DJW16" s="124"/>
      <c r="DJZ16" s="125"/>
      <c r="DKA16" s="126"/>
      <c r="DKD16" s="124"/>
      <c r="DKG16" s="125"/>
      <c r="DKH16" s="126"/>
      <c r="DKK16" s="124"/>
      <c r="DKN16" s="125"/>
      <c r="DKO16" s="126"/>
      <c r="DKR16" s="124"/>
      <c r="DKU16" s="125"/>
      <c r="DKV16" s="126"/>
      <c r="DKY16" s="124"/>
      <c r="DLB16" s="125"/>
      <c r="DLC16" s="126"/>
      <c r="DLF16" s="124"/>
      <c r="DLI16" s="125"/>
      <c r="DLJ16" s="126"/>
      <c r="DLM16" s="124"/>
      <c r="DLP16" s="125"/>
      <c r="DLQ16" s="126"/>
      <c r="DLT16" s="124"/>
      <c r="DLW16" s="125"/>
      <c r="DLX16" s="126"/>
      <c r="DMA16" s="124"/>
      <c r="DMD16" s="125"/>
      <c r="DME16" s="126"/>
      <c r="DMH16" s="124"/>
      <c r="DMK16" s="125"/>
      <c r="DML16" s="126"/>
      <c r="DMO16" s="124"/>
      <c r="DMR16" s="125"/>
      <c r="DMS16" s="126"/>
      <c r="DMV16" s="124"/>
      <c r="DMY16" s="125"/>
      <c r="DMZ16" s="126"/>
      <c r="DNC16" s="124"/>
      <c r="DNF16" s="125"/>
      <c r="DNG16" s="126"/>
      <c r="DNJ16" s="124"/>
      <c r="DNM16" s="125"/>
      <c r="DNN16" s="126"/>
      <c r="DNQ16" s="124"/>
      <c r="DNT16" s="125"/>
      <c r="DNU16" s="126"/>
      <c r="DNX16" s="124"/>
      <c r="DOA16" s="125"/>
      <c r="DOB16" s="126"/>
      <c r="DOE16" s="124"/>
      <c r="DOH16" s="125"/>
      <c r="DOI16" s="126"/>
      <c r="DOL16" s="124"/>
      <c r="DOO16" s="125"/>
      <c r="DOP16" s="126"/>
      <c r="DOS16" s="124"/>
      <c r="DOV16" s="125"/>
      <c r="DOW16" s="126"/>
      <c r="DOZ16" s="124"/>
      <c r="DPC16" s="125"/>
      <c r="DPD16" s="126"/>
      <c r="DPG16" s="124"/>
      <c r="DPJ16" s="125"/>
      <c r="DPK16" s="126"/>
      <c r="DPN16" s="124"/>
      <c r="DPQ16" s="125"/>
      <c r="DPR16" s="126"/>
      <c r="DPU16" s="124"/>
      <c r="DPX16" s="125"/>
      <c r="DPY16" s="126"/>
      <c r="DQB16" s="124"/>
      <c r="DQE16" s="125"/>
      <c r="DQF16" s="126"/>
      <c r="DQI16" s="124"/>
      <c r="DQL16" s="125"/>
      <c r="DQM16" s="126"/>
      <c r="DQP16" s="124"/>
      <c r="DQS16" s="125"/>
      <c r="DQT16" s="126"/>
      <c r="DQW16" s="124"/>
      <c r="DQZ16" s="125"/>
      <c r="DRA16" s="126"/>
      <c r="DRD16" s="124"/>
      <c r="DRG16" s="125"/>
      <c r="DRH16" s="126"/>
      <c r="DRK16" s="124"/>
      <c r="DRN16" s="125"/>
      <c r="DRO16" s="126"/>
      <c r="DRR16" s="124"/>
      <c r="DRU16" s="125"/>
      <c r="DRV16" s="126"/>
      <c r="DRY16" s="124"/>
      <c r="DSB16" s="125"/>
      <c r="DSC16" s="126"/>
      <c r="DSF16" s="124"/>
      <c r="DSI16" s="125"/>
      <c r="DSJ16" s="126"/>
      <c r="DSM16" s="124"/>
      <c r="DSP16" s="125"/>
      <c r="DSQ16" s="126"/>
      <c r="DST16" s="124"/>
      <c r="DSW16" s="125"/>
      <c r="DSX16" s="126"/>
      <c r="DTA16" s="124"/>
      <c r="DTD16" s="125"/>
      <c r="DTE16" s="126"/>
      <c r="DTH16" s="124"/>
      <c r="DTK16" s="125"/>
      <c r="DTL16" s="126"/>
      <c r="DTO16" s="124"/>
      <c r="DTR16" s="125"/>
      <c r="DTS16" s="126"/>
      <c r="DTV16" s="124"/>
      <c r="DTY16" s="125"/>
      <c r="DTZ16" s="126"/>
      <c r="DUC16" s="124"/>
      <c r="DUF16" s="125"/>
      <c r="DUG16" s="126"/>
      <c r="DUJ16" s="124"/>
      <c r="DUM16" s="125"/>
      <c r="DUN16" s="126"/>
      <c r="DUQ16" s="124"/>
      <c r="DUT16" s="125"/>
      <c r="DUU16" s="126"/>
      <c r="DUX16" s="124"/>
      <c r="DVA16" s="125"/>
      <c r="DVB16" s="126"/>
      <c r="DVE16" s="124"/>
      <c r="DVH16" s="125"/>
      <c r="DVI16" s="126"/>
      <c r="DVL16" s="124"/>
      <c r="DVO16" s="125"/>
      <c r="DVP16" s="126"/>
      <c r="DVS16" s="124"/>
      <c r="DVV16" s="125"/>
      <c r="DVW16" s="126"/>
      <c r="DVZ16" s="124"/>
      <c r="DWC16" s="125"/>
      <c r="DWD16" s="126"/>
      <c r="DWG16" s="124"/>
      <c r="DWJ16" s="125"/>
      <c r="DWK16" s="126"/>
      <c r="DWN16" s="124"/>
      <c r="DWQ16" s="125"/>
      <c r="DWR16" s="126"/>
      <c r="DWU16" s="124"/>
      <c r="DWX16" s="125"/>
      <c r="DWY16" s="126"/>
      <c r="DXB16" s="124"/>
      <c r="DXE16" s="125"/>
      <c r="DXF16" s="126"/>
      <c r="DXI16" s="124"/>
      <c r="DXL16" s="125"/>
      <c r="DXM16" s="126"/>
      <c r="DXP16" s="124"/>
      <c r="DXS16" s="125"/>
      <c r="DXT16" s="126"/>
      <c r="DXW16" s="124"/>
      <c r="DXZ16" s="125"/>
      <c r="DYA16" s="126"/>
      <c r="DYD16" s="124"/>
      <c r="DYG16" s="125"/>
      <c r="DYH16" s="126"/>
      <c r="DYK16" s="124"/>
      <c r="DYN16" s="125"/>
      <c r="DYO16" s="126"/>
      <c r="DYR16" s="124"/>
      <c r="DYU16" s="125"/>
      <c r="DYV16" s="126"/>
      <c r="DYY16" s="124"/>
      <c r="DZB16" s="125"/>
      <c r="DZC16" s="126"/>
      <c r="DZF16" s="124"/>
      <c r="DZI16" s="125"/>
      <c r="DZJ16" s="126"/>
      <c r="DZM16" s="124"/>
      <c r="DZP16" s="125"/>
      <c r="DZQ16" s="126"/>
      <c r="DZT16" s="124"/>
      <c r="DZW16" s="125"/>
      <c r="DZX16" s="126"/>
      <c r="EAA16" s="124"/>
      <c r="EAD16" s="125"/>
      <c r="EAE16" s="126"/>
      <c r="EAH16" s="124"/>
      <c r="EAK16" s="125"/>
      <c r="EAL16" s="126"/>
      <c r="EAO16" s="124"/>
      <c r="EAR16" s="125"/>
      <c r="EAS16" s="126"/>
      <c r="EAV16" s="124"/>
      <c r="EAY16" s="125"/>
      <c r="EAZ16" s="126"/>
      <c r="EBC16" s="124"/>
      <c r="EBF16" s="125"/>
      <c r="EBG16" s="126"/>
      <c r="EBJ16" s="124"/>
      <c r="EBM16" s="125"/>
      <c r="EBN16" s="126"/>
      <c r="EBQ16" s="124"/>
      <c r="EBT16" s="125"/>
      <c r="EBU16" s="126"/>
      <c r="EBX16" s="124"/>
      <c r="ECA16" s="125"/>
      <c r="ECB16" s="126"/>
      <c r="ECE16" s="124"/>
      <c r="ECH16" s="125"/>
      <c r="ECI16" s="126"/>
      <c r="ECL16" s="124"/>
      <c r="ECO16" s="125"/>
      <c r="ECP16" s="126"/>
      <c r="ECS16" s="124"/>
      <c r="ECV16" s="125"/>
      <c r="ECW16" s="126"/>
      <c r="ECZ16" s="124"/>
      <c r="EDC16" s="125"/>
      <c r="EDD16" s="126"/>
      <c r="EDG16" s="124"/>
      <c r="EDJ16" s="125"/>
      <c r="EDK16" s="126"/>
      <c r="EDN16" s="124"/>
      <c r="EDQ16" s="125"/>
      <c r="EDR16" s="126"/>
      <c r="EDU16" s="124"/>
      <c r="EDX16" s="125"/>
      <c r="EDY16" s="126"/>
      <c r="EEB16" s="124"/>
      <c r="EEE16" s="125"/>
      <c r="EEF16" s="126"/>
      <c r="EEI16" s="124"/>
      <c r="EEL16" s="125"/>
      <c r="EEM16" s="126"/>
      <c r="EEP16" s="124"/>
      <c r="EES16" s="125"/>
      <c r="EET16" s="126"/>
      <c r="EEW16" s="124"/>
      <c r="EEZ16" s="125"/>
      <c r="EFA16" s="126"/>
      <c r="EFD16" s="124"/>
      <c r="EFG16" s="125"/>
      <c r="EFH16" s="126"/>
      <c r="EFK16" s="124"/>
      <c r="EFN16" s="125"/>
      <c r="EFO16" s="126"/>
      <c r="EFR16" s="124"/>
      <c r="EFU16" s="125"/>
      <c r="EFV16" s="126"/>
      <c r="EFY16" s="124"/>
      <c r="EGB16" s="125"/>
      <c r="EGC16" s="126"/>
      <c r="EGF16" s="124"/>
      <c r="EGI16" s="125"/>
      <c r="EGJ16" s="126"/>
      <c r="EGM16" s="124"/>
      <c r="EGP16" s="125"/>
      <c r="EGQ16" s="126"/>
      <c r="EGT16" s="124"/>
      <c r="EGW16" s="125"/>
      <c r="EGX16" s="126"/>
      <c r="EHA16" s="124"/>
      <c r="EHD16" s="125"/>
      <c r="EHE16" s="126"/>
      <c r="EHH16" s="124"/>
      <c r="EHK16" s="125"/>
      <c r="EHL16" s="126"/>
      <c r="EHO16" s="124"/>
      <c r="EHR16" s="125"/>
      <c r="EHS16" s="126"/>
      <c r="EHV16" s="124"/>
      <c r="EHY16" s="125"/>
      <c r="EHZ16" s="126"/>
      <c r="EIC16" s="124"/>
      <c r="EIF16" s="125"/>
      <c r="EIG16" s="126"/>
      <c r="EIJ16" s="124"/>
      <c r="EIM16" s="125"/>
      <c r="EIN16" s="126"/>
      <c r="EIQ16" s="124"/>
      <c r="EIT16" s="125"/>
      <c r="EIU16" s="126"/>
      <c r="EIX16" s="124"/>
      <c r="EJA16" s="125"/>
      <c r="EJB16" s="126"/>
      <c r="EJE16" s="124"/>
      <c r="EJH16" s="125"/>
      <c r="EJI16" s="126"/>
      <c r="EJL16" s="124"/>
      <c r="EJO16" s="125"/>
      <c r="EJP16" s="126"/>
      <c r="EJS16" s="124"/>
      <c r="EJV16" s="125"/>
      <c r="EJW16" s="126"/>
      <c r="EJZ16" s="124"/>
      <c r="EKC16" s="125"/>
      <c r="EKD16" s="126"/>
      <c r="EKG16" s="124"/>
      <c r="EKJ16" s="125"/>
      <c r="EKK16" s="126"/>
      <c r="EKN16" s="124"/>
      <c r="EKQ16" s="125"/>
      <c r="EKR16" s="126"/>
      <c r="EKU16" s="124"/>
      <c r="EKX16" s="125"/>
      <c r="EKY16" s="126"/>
      <c r="ELB16" s="124"/>
      <c r="ELE16" s="125"/>
      <c r="ELF16" s="126"/>
      <c r="ELI16" s="124"/>
      <c r="ELL16" s="125"/>
      <c r="ELM16" s="126"/>
      <c r="ELP16" s="124"/>
      <c r="ELS16" s="125"/>
      <c r="ELT16" s="126"/>
      <c r="ELW16" s="124"/>
      <c r="ELZ16" s="125"/>
      <c r="EMA16" s="126"/>
      <c r="EMD16" s="124"/>
      <c r="EMG16" s="125"/>
      <c r="EMH16" s="126"/>
      <c r="EMK16" s="124"/>
      <c r="EMN16" s="125"/>
      <c r="EMO16" s="126"/>
      <c r="EMR16" s="124"/>
      <c r="EMU16" s="125"/>
      <c r="EMV16" s="126"/>
      <c r="EMY16" s="124"/>
      <c r="ENB16" s="125"/>
      <c r="ENC16" s="126"/>
      <c r="ENF16" s="124"/>
      <c r="ENI16" s="125"/>
      <c r="ENJ16" s="126"/>
      <c r="ENM16" s="124"/>
      <c r="ENP16" s="125"/>
      <c r="ENQ16" s="126"/>
      <c r="ENT16" s="124"/>
      <c r="ENW16" s="125"/>
      <c r="ENX16" s="126"/>
      <c r="EOA16" s="124"/>
      <c r="EOD16" s="125"/>
      <c r="EOE16" s="126"/>
      <c r="EOH16" s="124"/>
      <c r="EOK16" s="125"/>
      <c r="EOL16" s="126"/>
      <c r="EOO16" s="124"/>
      <c r="EOR16" s="125"/>
      <c r="EOS16" s="126"/>
      <c r="EOV16" s="124"/>
      <c r="EOY16" s="125"/>
      <c r="EOZ16" s="126"/>
      <c r="EPC16" s="124"/>
      <c r="EPF16" s="125"/>
      <c r="EPG16" s="126"/>
      <c r="EPJ16" s="124"/>
      <c r="EPM16" s="125"/>
      <c r="EPN16" s="126"/>
      <c r="EPQ16" s="124"/>
      <c r="EPT16" s="125"/>
      <c r="EPU16" s="126"/>
      <c r="EPX16" s="124"/>
      <c r="EQA16" s="125"/>
      <c r="EQB16" s="126"/>
      <c r="EQE16" s="124"/>
      <c r="EQH16" s="125"/>
      <c r="EQI16" s="126"/>
      <c r="EQL16" s="124"/>
      <c r="EQO16" s="125"/>
      <c r="EQP16" s="126"/>
      <c r="EQS16" s="124"/>
      <c r="EQV16" s="125"/>
      <c r="EQW16" s="126"/>
      <c r="EQZ16" s="124"/>
      <c r="ERC16" s="125"/>
      <c r="ERD16" s="126"/>
      <c r="ERG16" s="124"/>
      <c r="ERJ16" s="125"/>
      <c r="ERK16" s="126"/>
      <c r="ERN16" s="124"/>
      <c r="ERQ16" s="125"/>
      <c r="ERR16" s="126"/>
      <c r="ERU16" s="124"/>
      <c r="ERX16" s="125"/>
      <c r="ERY16" s="126"/>
      <c r="ESB16" s="124"/>
      <c r="ESE16" s="125"/>
      <c r="ESF16" s="126"/>
      <c r="ESI16" s="124"/>
      <c r="ESL16" s="125"/>
      <c r="ESM16" s="126"/>
      <c r="ESP16" s="124"/>
      <c r="ESS16" s="125"/>
      <c r="EST16" s="126"/>
      <c r="ESW16" s="124"/>
      <c r="ESZ16" s="125"/>
      <c r="ETA16" s="126"/>
      <c r="ETD16" s="124"/>
      <c r="ETG16" s="125"/>
      <c r="ETH16" s="126"/>
      <c r="ETK16" s="124"/>
      <c r="ETN16" s="125"/>
      <c r="ETO16" s="126"/>
      <c r="ETR16" s="124"/>
      <c r="ETU16" s="125"/>
      <c r="ETV16" s="126"/>
      <c r="ETY16" s="124"/>
      <c r="EUB16" s="125"/>
      <c r="EUC16" s="126"/>
      <c r="EUF16" s="124"/>
      <c r="EUI16" s="125"/>
      <c r="EUJ16" s="126"/>
      <c r="EUM16" s="124"/>
      <c r="EUP16" s="125"/>
      <c r="EUQ16" s="126"/>
      <c r="EUT16" s="124"/>
      <c r="EUW16" s="125"/>
      <c r="EUX16" s="126"/>
      <c r="EVA16" s="124"/>
      <c r="EVD16" s="125"/>
      <c r="EVE16" s="126"/>
      <c r="EVH16" s="124"/>
      <c r="EVK16" s="125"/>
      <c r="EVL16" s="126"/>
      <c r="EVO16" s="124"/>
      <c r="EVR16" s="125"/>
      <c r="EVS16" s="126"/>
      <c r="EVV16" s="124"/>
      <c r="EVY16" s="125"/>
      <c r="EVZ16" s="126"/>
      <c r="EWC16" s="124"/>
      <c r="EWF16" s="125"/>
      <c r="EWG16" s="126"/>
      <c r="EWJ16" s="124"/>
      <c r="EWM16" s="125"/>
      <c r="EWN16" s="126"/>
      <c r="EWQ16" s="124"/>
      <c r="EWT16" s="125"/>
      <c r="EWU16" s="126"/>
      <c r="EWX16" s="124"/>
      <c r="EXA16" s="125"/>
      <c r="EXB16" s="126"/>
      <c r="EXE16" s="124"/>
      <c r="EXH16" s="125"/>
      <c r="EXI16" s="126"/>
      <c r="EXL16" s="124"/>
      <c r="EXO16" s="125"/>
      <c r="EXP16" s="126"/>
      <c r="EXS16" s="124"/>
      <c r="EXV16" s="125"/>
      <c r="EXW16" s="126"/>
      <c r="EXZ16" s="124"/>
      <c r="EYC16" s="125"/>
      <c r="EYD16" s="126"/>
      <c r="EYG16" s="124"/>
      <c r="EYJ16" s="125"/>
      <c r="EYK16" s="126"/>
      <c r="EYN16" s="124"/>
      <c r="EYQ16" s="125"/>
      <c r="EYR16" s="126"/>
      <c r="EYU16" s="124"/>
      <c r="EYX16" s="125"/>
      <c r="EYY16" s="126"/>
      <c r="EZB16" s="124"/>
      <c r="EZE16" s="125"/>
      <c r="EZF16" s="126"/>
      <c r="EZI16" s="124"/>
      <c r="EZL16" s="125"/>
      <c r="EZM16" s="126"/>
      <c r="EZP16" s="124"/>
      <c r="EZS16" s="125"/>
      <c r="EZT16" s="126"/>
      <c r="EZW16" s="124"/>
      <c r="EZZ16" s="125"/>
      <c r="FAA16" s="126"/>
      <c r="FAD16" s="124"/>
      <c r="FAG16" s="125"/>
      <c r="FAH16" s="126"/>
      <c r="FAK16" s="124"/>
      <c r="FAN16" s="125"/>
      <c r="FAO16" s="126"/>
      <c r="FAR16" s="124"/>
      <c r="FAU16" s="125"/>
      <c r="FAV16" s="126"/>
      <c r="FAY16" s="124"/>
      <c r="FBB16" s="125"/>
      <c r="FBC16" s="126"/>
      <c r="FBF16" s="124"/>
      <c r="FBI16" s="125"/>
      <c r="FBJ16" s="126"/>
      <c r="FBM16" s="124"/>
      <c r="FBP16" s="125"/>
      <c r="FBQ16" s="126"/>
      <c r="FBT16" s="124"/>
      <c r="FBW16" s="125"/>
      <c r="FBX16" s="126"/>
      <c r="FCA16" s="124"/>
      <c r="FCD16" s="125"/>
      <c r="FCE16" s="126"/>
      <c r="FCH16" s="124"/>
      <c r="FCK16" s="125"/>
      <c r="FCL16" s="126"/>
      <c r="FCO16" s="124"/>
      <c r="FCR16" s="125"/>
      <c r="FCS16" s="126"/>
      <c r="FCV16" s="124"/>
      <c r="FCY16" s="125"/>
      <c r="FCZ16" s="126"/>
      <c r="FDC16" s="124"/>
      <c r="FDF16" s="125"/>
      <c r="FDG16" s="126"/>
      <c r="FDJ16" s="124"/>
      <c r="FDM16" s="125"/>
      <c r="FDN16" s="126"/>
      <c r="FDQ16" s="124"/>
      <c r="FDT16" s="125"/>
      <c r="FDU16" s="126"/>
      <c r="FDX16" s="124"/>
      <c r="FEA16" s="125"/>
      <c r="FEB16" s="126"/>
      <c r="FEE16" s="124"/>
      <c r="FEH16" s="125"/>
      <c r="FEI16" s="126"/>
      <c r="FEL16" s="124"/>
      <c r="FEO16" s="125"/>
      <c r="FEP16" s="126"/>
      <c r="FES16" s="124"/>
      <c r="FEV16" s="125"/>
      <c r="FEW16" s="126"/>
      <c r="FEZ16" s="124"/>
      <c r="FFC16" s="125"/>
      <c r="FFD16" s="126"/>
      <c r="FFG16" s="124"/>
      <c r="FFJ16" s="125"/>
      <c r="FFK16" s="126"/>
      <c r="FFN16" s="124"/>
      <c r="FFQ16" s="125"/>
      <c r="FFR16" s="126"/>
      <c r="FFU16" s="124"/>
      <c r="FFX16" s="125"/>
      <c r="FFY16" s="126"/>
      <c r="FGB16" s="124"/>
      <c r="FGE16" s="125"/>
      <c r="FGF16" s="126"/>
      <c r="FGI16" s="124"/>
      <c r="FGL16" s="125"/>
      <c r="FGM16" s="126"/>
      <c r="FGP16" s="124"/>
      <c r="FGS16" s="125"/>
      <c r="FGT16" s="126"/>
      <c r="FGW16" s="124"/>
      <c r="FGZ16" s="125"/>
      <c r="FHA16" s="126"/>
      <c r="FHD16" s="124"/>
      <c r="FHG16" s="125"/>
      <c r="FHH16" s="126"/>
      <c r="FHK16" s="124"/>
      <c r="FHN16" s="125"/>
      <c r="FHO16" s="126"/>
      <c r="FHR16" s="124"/>
      <c r="FHU16" s="125"/>
      <c r="FHV16" s="126"/>
      <c r="FHY16" s="124"/>
      <c r="FIB16" s="125"/>
      <c r="FIC16" s="126"/>
      <c r="FIF16" s="124"/>
      <c r="FII16" s="125"/>
      <c r="FIJ16" s="126"/>
      <c r="FIM16" s="124"/>
      <c r="FIP16" s="125"/>
      <c r="FIQ16" s="126"/>
      <c r="FIT16" s="124"/>
      <c r="FIW16" s="125"/>
      <c r="FIX16" s="126"/>
      <c r="FJA16" s="124"/>
      <c r="FJD16" s="125"/>
      <c r="FJE16" s="126"/>
      <c r="FJH16" s="124"/>
      <c r="FJK16" s="125"/>
      <c r="FJL16" s="126"/>
      <c r="FJO16" s="124"/>
      <c r="FJR16" s="125"/>
      <c r="FJS16" s="126"/>
      <c r="FJV16" s="124"/>
      <c r="FJY16" s="125"/>
      <c r="FJZ16" s="126"/>
      <c r="FKC16" s="124"/>
      <c r="FKF16" s="125"/>
      <c r="FKG16" s="126"/>
      <c r="FKJ16" s="124"/>
      <c r="FKM16" s="125"/>
      <c r="FKN16" s="126"/>
      <c r="FKQ16" s="124"/>
      <c r="FKT16" s="125"/>
      <c r="FKU16" s="126"/>
      <c r="FKX16" s="124"/>
      <c r="FLA16" s="125"/>
      <c r="FLB16" s="126"/>
      <c r="FLE16" s="124"/>
      <c r="FLH16" s="125"/>
      <c r="FLI16" s="126"/>
      <c r="FLL16" s="124"/>
      <c r="FLO16" s="125"/>
      <c r="FLP16" s="126"/>
      <c r="FLS16" s="124"/>
      <c r="FLV16" s="125"/>
      <c r="FLW16" s="126"/>
      <c r="FLZ16" s="124"/>
      <c r="FMC16" s="125"/>
      <c r="FMD16" s="126"/>
      <c r="FMG16" s="124"/>
      <c r="FMJ16" s="125"/>
      <c r="FMK16" s="126"/>
      <c r="FMN16" s="124"/>
      <c r="FMQ16" s="125"/>
      <c r="FMR16" s="126"/>
      <c r="FMU16" s="124"/>
      <c r="FMX16" s="125"/>
      <c r="FMY16" s="126"/>
      <c r="FNB16" s="124"/>
      <c r="FNE16" s="125"/>
      <c r="FNF16" s="126"/>
      <c r="FNI16" s="124"/>
      <c r="FNL16" s="125"/>
      <c r="FNM16" s="126"/>
      <c r="FNP16" s="124"/>
      <c r="FNS16" s="125"/>
      <c r="FNT16" s="126"/>
      <c r="FNW16" s="124"/>
      <c r="FNZ16" s="125"/>
      <c r="FOA16" s="126"/>
      <c r="FOD16" s="124"/>
      <c r="FOG16" s="125"/>
      <c r="FOH16" s="126"/>
      <c r="FOK16" s="124"/>
      <c r="FON16" s="125"/>
      <c r="FOO16" s="126"/>
      <c r="FOR16" s="124"/>
      <c r="FOU16" s="125"/>
      <c r="FOV16" s="126"/>
      <c r="FOY16" s="124"/>
      <c r="FPB16" s="125"/>
      <c r="FPC16" s="126"/>
      <c r="FPF16" s="124"/>
      <c r="FPI16" s="125"/>
      <c r="FPJ16" s="126"/>
      <c r="FPM16" s="124"/>
      <c r="FPP16" s="125"/>
      <c r="FPQ16" s="126"/>
      <c r="FPT16" s="124"/>
      <c r="FPW16" s="125"/>
      <c r="FPX16" s="126"/>
      <c r="FQA16" s="124"/>
      <c r="FQD16" s="125"/>
      <c r="FQE16" s="126"/>
      <c r="FQH16" s="124"/>
      <c r="FQK16" s="125"/>
      <c r="FQL16" s="126"/>
      <c r="FQO16" s="124"/>
      <c r="FQR16" s="125"/>
      <c r="FQS16" s="126"/>
      <c r="FQV16" s="124"/>
      <c r="FQY16" s="125"/>
      <c r="FQZ16" s="126"/>
      <c r="FRC16" s="124"/>
      <c r="FRF16" s="125"/>
      <c r="FRG16" s="126"/>
      <c r="FRJ16" s="124"/>
      <c r="FRM16" s="125"/>
      <c r="FRN16" s="126"/>
      <c r="FRQ16" s="124"/>
      <c r="FRT16" s="125"/>
      <c r="FRU16" s="126"/>
      <c r="FRX16" s="124"/>
      <c r="FSA16" s="125"/>
      <c r="FSB16" s="126"/>
      <c r="FSE16" s="124"/>
      <c r="FSH16" s="125"/>
      <c r="FSI16" s="126"/>
      <c r="FSL16" s="124"/>
      <c r="FSO16" s="125"/>
      <c r="FSP16" s="126"/>
      <c r="FSS16" s="124"/>
      <c r="FSV16" s="125"/>
      <c r="FSW16" s="126"/>
      <c r="FSZ16" s="124"/>
      <c r="FTC16" s="125"/>
      <c r="FTD16" s="126"/>
      <c r="FTG16" s="124"/>
      <c r="FTJ16" s="125"/>
      <c r="FTK16" s="126"/>
      <c r="FTN16" s="124"/>
      <c r="FTQ16" s="125"/>
      <c r="FTR16" s="126"/>
      <c r="FTU16" s="124"/>
      <c r="FTX16" s="125"/>
      <c r="FTY16" s="126"/>
      <c r="FUB16" s="124"/>
      <c r="FUE16" s="125"/>
      <c r="FUF16" s="126"/>
      <c r="FUI16" s="124"/>
      <c r="FUL16" s="125"/>
      <c r="FUM16" s="126"/>
      <c r="FUP16" s="124"/>
      <c r="FUS16" s="125"/>
      <c r="FUT16" s="126"/>
      <c r="FUW16" s="124"/>
      <c r="FUZ16" s="125"/>
      <c r="FVA16" s="126"/>
      <c r="FVD16" s="124"/>
      <c r="FVG16" s="125"/>
      <c r="FVH16" s="126"/>
      <c r="FVK16" s="124"/>
      <c r="FVN16" s="125"/>
      <c r="FVO16" s="126"/>
      <c r="FVR16" s="124"/>
      <c r="FVU16" s="125"/>
      <c r="FVV16" s="126"/>
      <c r="FVY16" s="124"/>
      <c r="FWB16" s="125"/>
      <c r="FWC16" s="126"/>
      <c r="FWF16" s="124"/>
      <c r="FWI16" s="125"/>
      <c r="FWJ16" s="126"/>
      <c r="FWM16" s="124"/>
      <c r="FWP16" s="125"/>
      <c r="FWQ16" s="126"/>
      <c r="FWT16" s="124"/>
      <c r="FWW16" s="125"/>
      <c r="FWX16" s="126"/>
      <c r="FXA16" s="124"/>
      <c r="FXD16" s="125"/>
      <c r="FXE16" s="126"/>
      <c r="FXH16" s="124"/>
      <c r="FXK16" s="125"/>
      <c r="FXL16" s="126"/>
      <c r="FXO16" s="124"/>
      <c r="FXR16" s="125"/>
      <c r="FXS16" s="126"/>
      <c r="FXV16" s="124"/>
      <c r="FXY16" s="125"/>
      <c r="FXZ16" s="126"/>
      <c r="FYC16" s="124"/>
      <c r="FYF16" s="125"/>
      <c r="FYG16" s="126"/>
      <c r="FYJ16" s="124"/>
      <c r="FYM16" s="125"/>
      <c r="FYN16" s="126"/>
      <c r="FYQ16" s="124"/>
      <c r="FYT16" s="125"/>
      <c r="FYU16" s="126"/>
      <c r="FYX16" s="124"/>
      <c r="FZA16" s="125"/>
      <c r="FZB16" s="126"/>
      <c r="FZE16" s="124"/>
      <c r="FZH16" s="125"/>
      <c r="FZI16" s="126"/>
      <c r="FZL16" s="124"/>
      <c r="FZO16" s="125"/>
      <c r="FZP16" s="126"/>
      <c r="FZS16" s="124"/>
      <c r="FZV16" s="125"/>
      <c r="FZW16" s="126"/>
      <c r="FZZ16" s="124"/>
      <c r="GAC16" s="125"/>
      <c r="GAD16" s="126"/>
      <c r="GAG16" s="124"/>
      <c r="GAJ16" s="125"/>
      <c r="GAK16" s="126"/>
      <c r="GAN16" s="124"/>
      <c r="GAQ16" s="125"/>
      <c r="GAR16" s="126"/>
      <c r="GAU16" s="124"/>
      <c r="GAX16" s="125"/>
      <c r="GAY16" s="126"/>
      <c r="GBB16" s="124"/>
      <c r="GBE16" s="125"/>
      <c r="GBF16" s="126"/>
      <c r="GBI16" s="124"/>
      <c r="GBL16" s="125"/>
      <c r="GBM16" s="126"/>
      <c r="GBP16" s="124"/>
      <c r="GBS16" s="125"/>
      <c r="GBT16" s="126"/>
      <c r="GBW16" s="124"/>
      <c r="GBZ16" s="125"/>
      <c r="GCA16" s="126"/>
      <c r="GCD16" s="124"/>
      <c r="GCG16" s="125"/>
      <c r="GCH16" s="126"/>
      <c r="GCK16" s="124"/>
      <c r="GCN16" s="125"/>
      <c r="GCO16" s="126"/>
      <c r="GCR16" s="124"/>
      <c r="GCU16" s="125"/>
      <c r="GCV16" s="126"/>
      <c r="GCY16" s="124"/>
      <c r="GDB16" s="125"/>
      <c r="GDC16" s="126"/>
      <c r="GDF16" s="124"/>
      <c r="GDI16" s="125"/>
      <c r="GDJ16" s="126"/>
      <c r="GDM16" s="124"/>
      <c r="GDP16" s="125"/>
      <c r="GDQ16" s="126"/>
      <c r="GDT16" s="124"/>
      <c r="GDW16" s="125"/>
      <c r="GDX16" s="126"/>
      <c r="GEA16" s="124"/>
      <c r="GED16" s="125"/>
      <c r="GEE16" s="126"/>
      <c r="GEH16" s="124"/>
      <c r="GEK16" s="125"/>
      <c r="GEL16" s="126"/>
      <c r="GEO16" s="124"/>
      <c r="GER16" s="125"/>
      <c r="GES16" s="126"/>
      <c r="GEV16" s="124"/>
      <c r="GEY16" s="125"/>
      <c r="GEZ16" s="126"/>
      <c r="GFC16" s="124"/>
      <c r="GFF16" s="125"/>
      <c r="GFG16" s="126"/>
      <c r="GFJ16" s="124"/>
      <c r="GFM16" s="125"/>
      <c r="GFN16" s="126"/>
      <c r="GFQ16" s="124"/>
      <c r="GFT16" s="125"/>
      <c r="GFU16" s="126"/>
      <c r="GFX16" s="124"/>
      <c r="GGA16" s="125"/>
      <c r="GGB16" s="126"/>
      <c r="GGE16" s="124"/>
      <c r="GGH16" s="125"/>
      <c r="GGI16" s="126"/>
      <c r="GGL16" s="124"/>
      <c r="GGO16" s="125"/>
      <c r="GGP16" s="126"/>
      <c r="GGS16" s="124"/>
      <c r="GGV16" s="125"/>
      <c r="GGW16" s="126"/>
      <c r="GGZ16" s="124"/>
      <c r="GHC16" s="125"/>
      <c r="GHD16" s="126"/>
      <c r="GHG16" s="124"/>
      <c r="GHJ16" s="125"/>
      <c r="GHK16" s="126"/>
      <c r="GHN16" s="124"/>
      <c r="GHQ16" s="125"/>
      <c r="GHR16" s="126"/>
      <c r="GHU16" s="124"/>
      <c r="GHX16" s="125"/>
      <c r="GHY16" s="126"/>
      <c r="GIB16" s="124"/>
      <c r="GIE16" s="125"/>
      <c r="GIF16" s="126"/>
      <c r="GII16" s="124"/>
      <c r="GIL16" s="125"/>
      <c r="GIM16" s="126"/>
      <c r="GIP16" s="124"/>
      <c r="GIS16" s="125"/>
      <c r="GIT16" s="126"/>
      <c r="GIW16" s="124"/>
      <c r="GIZ16" s="125"/>
      <c r="GJA16" s="126"/>
      <c r="GJD16" s="124"/>
      <c r="GJG16" s="125"/>
      <c r="GJH16" s="126"/>
      <c r="GJK16" s="124"/>
      <c r="GJN16" s="125"/>
      <c r="GJO16" s="126"/>
      <c r="GJR16" s="124"/>
      <c r="GJU16" s="125"/>
      <c r="GJV16" s="126"/>
      <c r="GJY16" s="124"/>
      <c r="GKB16" s="125"/>
      <c r="GKC16" s="126"/>
      <c r="GKF16" s="124"/>
      <c r="GKI16" s="125"/>
      <c r="GKJ16" s="126"/>
      <c r="GKM16" s="124"/>
      <c r="GKP16" s="125"/>
      <c r="GKQ16" s="126"/>
      <c r="GKT16" s="124"/>
      <c r="GKW16" s="125"/>
      <c r="GKX16" s="126"/>
      <c r="GLA16" s="124"/>
      <c r="GLD16" s="125"/>
      <c r="GLE16" s="126"/>
      <c r="GLH16" s="124"/>
      <c r="GLK16" s="125"/>
      <c r="GLL16" s="126"/>
      <c r="GLO16" s="124"/>
      <c r="GLR16" s="125"/>
      <c r="GLS16" s="126"/>
      <c r="GLV16" s="124"/>
      <c r="GLY16" s="125"/>
      <c r="GLZ16" s="126"/>
      <c r="GMC16" s="124"/>
      <c r="GMF16" s="125"/>
      <c r="GMG16" s="126"/>
      <c r="GMJ16" s="124"/>
      <c r="GMM16" s="125"/>
      <c r="GMN16" s="126"/>
      <c r="GMQ16" s="124"/>
      <c r="GMT16" s="125"/>
      <c r="GMU16" s="126"/>
      <c r="GMX16" s="124"/>
      <c r="GNA16" s="125"/>
      <c r="GNB16" s="126"/>
      <c r="GNE16" s="124"/>
      <c r="GNH16" s="125"/>
      <c r="GNI16" s="126"/>
      <c r="GNL16" s="124"/>
      <c r="GNO16" s="125"/>
      <c r="GNP16" s="126"/>
      <c r="GNS16" s="124"/>
      <c r="GNV16" s="125"/>
      <c r="GNW16" s="126"/>
      <c r="GNZ16" s="124"/>
      <c r="GOC16" s="125"/>
      <c r="GOD16" s="126"/>
      <c r="GOG16" s="124"/>
      <c r="GOJ16" s="125"/>
      <c r="GOK16" s="126"/>
      <c r="GON16" s="124"/>
      <c r="GOQ16" s="125"/>
      <c r="GOR16" s="126"/>
      <c r="GOU16" s="124"/>
      <c r="GOX16" s="125"/>
      <c r="GOY16" s="126"/>
      <c r="GPB16" s="124"/>
      <c r="GPE16" s="125"/>
      <c r="GPF16" s="126"/>
      <c r="GPI16" s="124"/>
      <c r="GPL16" s="125"/>
      <c r="GPM16" s="126"/>
      <c r="GPP16" s="124"/>
      <c r="GPS16" s="125"/>
      <c r="GPT16" s="126"/>
      <c r="GPW16" s="124"/>
      <c r="GPZ16" s="125"/>
      <c r="GQA16" s="126"/>
      <c r="GQD16" s="124"/>
      <c r="GQG16" s="125"/>
      <c r="GQH16" s="126"/>
      <c r="GQK16" s="124"/>
      <c r="GQN16" s="125"/>
      <c r="GQO16" s="126"/>
      <c r="GQR16" s="124"/>
      <c r="GQU16" s="125"/>
      <c r="GQV16" s="126"/>
      <c r="GQY16" s="124"/>
      <c r="GRB16" s="125"/>
      <c r="GRC16" s="126"/>
      <c r="GRF16" s="124"/>
      <c r="GRI16" s="125"/>
      <c r="GRJ16" s="126"/>
      <c r="GRM16" s="124"/>
      <c r="GRP16" s="125"/>
      <c r="GRQ16" s="126"/>
      <c r="GRT16" s="124"/>
      <c r="GRW16" s="125"/>
      <c r="GRX16" s="126"/>
      <c r="GSA16" s="124"/>
      <c r="GSD16" s="125"/>
      <c r="GSE16" s="126"/>
      <c r="GSH16" s="124"/>
      <c r="GSK16" s="125"/>
      <c r="GSL16" s="126"/>
      <c r="GSO16" s="124"/>
      <c r="GSR16" s="125"/>
      <c r="GSS16" s="126"/>
      <c r="GSV16" s="124"/>
      <c r="GSY16" s="125"/>
      <c r="GSZ16" s="126"/>
      <c r="GTC16" s="124"/>
      <c r="GTF16" s="125"/>
      <c r="GTG16" s="126"/>
      <c r="GTJ16" s="124"/>
      <c r="GTM16" s="125"/>
      <c r="GTN16" s="126"/>
      <c r="GTQ16" s="124"/>
      <c r="GTT16" s="125"/>
      <c r="GTU16" s="126"/>
      <c r="GTX16" s="124"/>
      <c r="GUA16" s="125"/>
      <c r="GUB16" s="126"/>
      <c r="GUE16" s="124"/>
      <c r="GUH16" s="125"/>
      <c r="GUI16" s="126"/>
      <c r="GUL16" s="124"/>
      <c r="GUO16" s="125"/>
      <c r="GUP16" s="126"/>
      <c r="GUS16" s="124"/>
      <c r="GUV16" s="125"/>
      <c r="GUW16" s="126"/>
      <c r="GUZ16" s="124"/>
      <c r="GVC16" s="125"/>
      <c r="GVD16" s="126"/>
      <c r="GVG16" s="124"/>
      <c r="GVJ16" s="125"/>
      <c r="GVK16" s="126"/>
      <c r="GVN16" s="124"/>
      <c r="GVQ16" s="125"/>
      <c r="GVR16" s="126"/>
      <c r="GVU16" s="124"/>
      <c r="GVX16" s="125"/>
      <c r="GVY16" s="126"/>
      <c r="GWB16" s="124"/>
      <c r="GWE16" s="125"/>
      <c r="GWF16" s="126"/>
      <c r="GWI16" s="124"/>
      <c r="GWL16" s="125"/>
      <c r="GWM16" s="126"/>
      <c r="GWP16" s="124"/>
      <c r="GWS16" s="125"/>
      <c r="GWT16" s="126"/>
      <c r="GWW16" s="124"/>
      <c r="GWZ16" s="125"/>
      <c r="GXA16" s="126"/>
      <c r="GXD16" s="124"/>
      <c r="GXG16" s="125"/>
      <c r="GXH16" s="126"/>
      <c r="GXK16" s="124"/>
      <c r="GXN16" s="125"/>
      <c r="GXO16" s="126"/>
      <c r="GXR16" s="124"/>
      <c r="GXU16" s="125"/>
      <c r="GXV16" s="126"/>
      <c r="GXY16" s="124"/>
      <c r="GYB16" s="125"/>
      <c r="GYC16" s="126"/>
      <c r="GYF16" s="124"/>
      <c r="GYI16" s="125"/>
      <c r="GYJ16" s="126"/>
      <c r="GYM16" s="124"/>
      <c r="GYP16" s="125"/>
      <c r="GYQ16" s="126"/>
      <c r="GYT16" s="124"/>
      <c r="GYW16" s="125"/>
      <c r="GYX16" s="126"/>
      <c r="GZA16" s="124"/>
      <c r="GZD16" s="125"/>
      <c r="GZE16" s="126"/>
      <c r="GZH16" s="124"/>
      <c r="GZK16" s="125"/>
      <c r="GZL16" s="126"/>
      <c r="GZO16" s="124"/>
      <c r="GZR16" s="125"/>
      <c r="GZS16" s="126"/>
      <c r="GZV16" s="124"/>
      <c r="GZY16" s="125"/>
      <c r="GZZ16" s="126"/>
      <c r="HAC16" s="124"/>
      <c r="HAF16" s="125"/>
      <c r="HAG16" s="126"/>
      <c r="HAJ16" s="124"/>
      <c r="HAM16" s="125"/>
      <c r="HAN16" s="126"/>
      <c r="HAQ16" s="124"/>
      <c r="HAT16" s="125"/>
      <c r="HAU16" s="126"/>
      <c r="HAX16" s="124"/>
      <c r="HBA16" s="125"/>
      <c r="HBB16" s="126"/>
      <c r="HBE16" s="124"/>
      <c r="HBH16" s="125"/>
      <c r="HBI16" s="126"/>
      <c r="HBL16" s="124"/>
      <c r="HBO16" s="125"/>
      <c r="HBP16" s="126"/>
      <c r="HBS16" s="124"/>
      <c r="HBV16" s="125"/>
      <c r="HBW16" s="126"/>
      <c r="HBZ16" s="124"/>
      <c r="HCC16" s="125"/>
      <c r="HCD16" s="126"/>
      <c r="HCG16" s="124"/>
      <c r="HCJ16" s="125"/>
      <c r="HCK16" s="126"/>
      <c r="HCN16" s="124"/>
      <c r="HCQ16" s="125"/>
      <c r="HCR16" s="126"/>
      <c r="HCU16" s="124"/>
      <c r="HCX16" s="125"/>
      <c r="HCY16" s="126"/>
      <c r="HDB16" s="124"/>
      <c r="HDE16" s="125"/>
      <c r="HDF16" s="126"/>
      <c r="HDI16" s="124"/>
      <c r="HDL16" s="125"/>
      <c r="HDM16" s="126"/>
      <c r="HDP16" s="124"/>
      <c r="HDS16" s="125"/>
      <c r="HDT16" s="126"/>
      <c r="HDW16" s="124"/>
      <c r="HDZ16" s="125"/>
      <c r="HEA16" s="126"/>
      <c r="HED16" s="124"/>
      <c r="HEG16" s="125"/>
      <c r="HEH16" s="126"/>
      <c r="HEK16" s="124"/>
      <c r="HEN16" s="125"/>
      <c r="HEO16" s="126"/>
      <c r="HER16" s="124"/>
      <c r="HEU16" s="125"/>
      <c r="HEV16" s="126"/>
      <c r="HEY16" s="124"/>
      <c r="HFB16" s="125"/>
      <c r="HFC16" s="126"/>
      <c r="HFF16" s="124"/>
      <c r="HFI16" s="125"/>
      <c r="HFJ16" s="126"/>
      <c r="HFM16" s="124"/>
      <c r="HFP16" s="125"/>
      <c r="HFQ16" s="126"/>
      <c r="HFT16" s="124"/>
      <c r="HFW16" s="125"/>
      <c r="HFX16" s="126"/>
      <c r="HGA16" s="124"/>
      <c r="HGD16" s="125"/>
      <c r="HGE16" s="126"/>
      <c r="HGH16" s="124"/>
      <c r="HGK16" s="125"/>
      <c r="HGL16" s="126"/>
      <c r="HGO16" s="124"/>
      <c r="HGR16" s="125"/>
      <c r="HGS16" s="126"/>
      <c r="HGV16" s="124"/>
      <c r="HGY16" s="125"/>
      <c r="HGZ16" s="126"/>
      <c r="HHC16" s="124"/>
      <c r="HHF16" s="125"/>
      <c r="HHG16" s="126"/>
      <c r="HHJ16" s="124"/>
      <c r="HHM16" s="125"/>
      <c r="HHN16" s="126"/>
      <c r="HHQ16" s="124"/>
      <c r="HHT16" s="125"/>
      <c r="HHU16" s="126"/>
      <c r="HHX16" s="124"/>
      <c r="HIA16" s="125"/>
      <c r="HIB16" s="126"/>
      <c r="HIE16" s="124"/>
      <c r="HIH16" s="125"/>
      <c r="HII16" s="126"/>
      <c r="HIL16" s="124"/>
      <c r="HIO16" s="125"/>
      <c r="HIP16" s="126"/>
      <c r="HIS16" s="124"/>
      <c r="HIV16" s="125"/>
      <c r="HIW16" s="126"/>
      <c r="HIZ16" s="124"/>
      <c r="HJC16" s="125"/>
      <c r="HJD16" s="126"/>
      <c r="HJG16" s="124"/>
      <c r="HJJ16" s="125"/>
      <c r="HJK16" s="126"/>
      <c r="HJN16" s="124"/>
      <c r="HJQ16" s="125"/>
      <c r="HJR16" s="126"/>
      <c r="HJU16" s="124"/>
      <c r="HJX16" s="125"/>
      <c r="HJY16" s="126"/>
      <c r="HKB16" s="124"/>
      <c r="HKE16" s="125"/>
      <c r="HKF16" s="126"/>
      <c r="HKI16" s="124"/>
      <c r="HKL16" s="125"/>
      <c r="HKM16" s="126"/>
      <c r="HKP16" s="124"/>
      <c r="HKS16" s="125"/>
      <c r="HKT16" s="126"/>
      <c r="HKW16" s="124"/>
      <c r="HKZ16" s="125"/>
      <c r="HLA16" s="126"/>
      <c r="HLD16" s="124"/>
      <c r="HLG16" s="125"/>
      <c r="HLH16" s="126"/>
      <c r="HLK16" s="124"/>
      <c r="HLN16" s="125"/>
      <c r="HLO16" s="126"/>
      <c r="HLR16" s="124"/>
      <c r="HLU16" s="125"/>
      <c r="HLV16" s="126"/>
      <c r="HLY16" s="124"/>
      <c r="HMB16" s="125"/>
      <c r="HMC16" s="126"/>
      <c r="HMF16" s="124"/>
      <c r="HMI16" s="125"/>
      <c r="HMJ16" s="126"/>
      <c r="HMM16" s="124"/>
      <c r="HMP16" s="125"/>
      <c r="HMQ16" s="126"/>
      <c r="HMT16" s="124"/>
      <c r="HMW16" s="125"/>
      <c r="HMX16" s="126"/>
      <c r="HNA16" s="124"/>
      <c r="HND16" s="125"/>
      <c r="HNE16" s="126"/>
      <c r="HNH16" s="124"/>
      <c r="HNK16" s="125"/>
      <c r="HNL16" s="126"/>
      <c r="HNO16" s="124"/>
      <c r="HNR16" s="125"/>
      <c r="HNS16" s="126"/>
      <c r="HNV16" s="124"/>
      <c r="HNY16" s="125"/>
      <c r="HNZ16" s="126"/>
      <c r="HOC16" s="124"/>
      <c r="HOF16" s="125"/>
      <c r="HOG16" s="126"/>
      <c r="HOJ16" s="124"/>
      <c r="HOM16" s="125"/>
      <c r="HON16" s="126"/>
      <c r="HOQ16" s="124"/>
      <c r="HOT16" s="125"/>
      <c r="HOU16" s="126"/>
      <c r="HOX16" s="124"/>
      <c r="HPA16" s="125"/>
      <c r="HPB16" s="126"/>
      <c r="HPE16" s="124"/>
      <c r="HPH16" s="125"/>
      <c r="HPI16" s="126"/>
      <c r="HPL16" s="124"/>
      <c r="HPO16" s="125"/>
      <c r="HPP16" s="126"/>
      <c r="HPS16" s="124"/>
      <c r="HPV16" s="125"/>
      <c r="HPW16" s="126"/>
      <c r="HPZ16" s="124"/>
      <c r="HQC16" s="125"/>
      <c r="HQD16" s="126"/>
      <c r="HQG16" s="124"/>
      <c r="HQJ16" s="125"/>
      <c r="HQK16" s="126"/>
      <c r="HQN16" s="124"/>
      <c r="HQQ16" s="125"/>
      <c r="HQR16" s="126"/>
      <c r="HQU16" s="124"/>
      <c r="HQX16" s="125"/>
      <c r="HQY16" s="126"/>
      <c r="HRB16" s="124"/>
      <c r="HRE16" s="125"/>
      <c r="HRF16" s="126"/>
      <c r="HRI16" s="124"/>
      <c r="HRL16" s="125"/>
      <c r="HRM16" s="126"/>
      <c r="HRP16" s="124"/>
      <c r="HRS16" s="125"/>
      <c r="HRT16" s="126"/>
      <c r="HRW16" s="124"/>
      <c r="HRZ16" s="125"/>
      <c r="HSA16" s="126"/>
      <c r="HSD16" s="124"/>
      <c r="HSG16" s="125"/>
      <c r="HSH16" s="126"/>
      <c r="HSK16" s="124"/>
      <c r="HSN16" s="125"/>
      <c r="HSO16" s="126"/>
      <c r="HSR16" s="124"/>
      <c r="HSU16" s="125"/>
      <c r="HSV16" s="126"/>
      <c r="HSY16" s="124"/>
      <c r="HTB16" s="125"/>
      <c r="HTC16" s="126"/>
      <c r="HTF16" s="124"/>
      <c r="HTI16" s="125"/>
      <c r="HTJ16" s="126"/>
      <c r="HTM16" s="124"/>
      <c r="HTP16" s="125"/>
      <c r="HTQ16" s="126"/>
      <c r="HTT16" s="124"/>
      <c r="HTW16" s="125"/>
      <c r="HTX16" s="126"/>
      <c r="HUA16" s="124"/>
      <c r="HUD16" s="125"/>
      <c r="HUE16" s="126"/>
      <c r="HUH16" s="124"/>
      <c r="HUK16" s="125"/>
      <c r="HUL16" s="126"/>
      <c r="HUO16" s="124"/>
      <c r="HUR16" s="125"/>
      <c r="HUS16" s="126"/>
      <c r="HUV16" s="124"/>
      <c r="HUY16" s="125"/>
      <c r="HUZ16" s="126"/>
      <c r="HVC16" s="124"/>
      <c r="HVF16" s="125"/>
      <c r="HVG16" s="126"/>
      <c r="HVJ16" s="124"/>
      <c r="HVM16" s="125"/>
      <c r="HVN16" s="126"/>
      <c r="HVQ16" s="124"/>
      <c r="HVT16" s="125"/>
      <c r="HVU16" s="126"/>
      <c r="HVX16" s="124"/>
      <c r="HWA16" s="125"/>
      <c r="HWB16" s="126"/>
      <c r="HWE16" s="124"/>
      <c r="HWH16" s="125"/>
      <c r="HWI16" s="126"/>
      <c r="HWL16" s="124"/>
      <c r="HWO16" s="125"/>
      <c r="HWP16" s="126"/>
      <c r="HWS16" s="124"/>
      <c r="HWV16" s="125"/>
      <c r="HWW16" s="126"/>
      <c r="HWZ16" s="124"/>
      <c r="HXC16" s="125"/>
      <c r="HXD16" s="126"/>
      <c r="HXG16" s="124"/>
      <c r="HXJ16" s="125"/>
      <c r="HXK16" s="126"/>
      <c r="HXN16" s="124"/>
      <c r="HXQ16" s="125"/>
      <c r="HXR16" s="126"/>
      <c r="HXU16" s="124"/>
      <c r="HXX16" s="125"/>
      <c r="HXY16" s="126"/>
      <c r="HYB16" s="124"/>
      <c r="HYE16" s="125"/>
      <c r="HYF16" s="126"/>
      <c r="HYI16" s="124"/>
      <c r="HYL16" s="125"/>
      <c r="HYM16" s="126"/>
      <c r="HYP16" s="124"/>
      <c r="HYS16" s="125"/>
      <c r="HYT16" s="126"/>
      <c r="HYW16" s="124"/>
      <c r="HYZ16" s="125"/>
      <c r="HZA16" s="126"/>
      <c r="HZD16" s="124"/>
      <c r="HZG16" s="125"/>
      <c r="HZH16" s="126"/>
      <c r="HZK16" s="124"/>
      <c r="HZN16" s="125"/>
      <c r="HZO16" s="126"/>
      <c r="HZR16" s="124"/>
      <c r="HZU16" s="125"/>
      <c r="HZV16" s="126"/>
      <c r="HZY16" s="124"/>
      <c r="IAB16" s="125"/>
      <c r="IAC16" s="126"/>
      <c r="IAF16" s="124"/>
      <c r="IAI16" s="125"/>
      <c r="IAJ16" s="126"/>
      <c r="IAM16" s="124"/>
      <c r="IAP16" s="125"/>
      <c r="IAQ16" s="126"/>
      <c r="IAT16" s="124"/>
      <c r="IAW16" s="125"/>
      <c r="IAX16" s="126"/>
      <c r="IBA16" s="124"/>
      <c r="IBD16" s="125"/>
      <c r="IBE16" s="126"/>
      <c r="IBH16" s="124"/>
      <c r="IBK16" s="125"/>
      <c r="IBL16" s="126"/>
      <c r="IBO16" s="124"/>
      <c r="IBR16" s="125"/>
      <c r="IBS16" s="126"/>
      <c r="IBV16" s="124"/>
      <c r="IBY16" s="125"/>
      <c r="IBZ16" s="126"/>
      <c r="ICC16" s="124"/>
      <c r="ICF16" s="125"/>
      <c r="ICG16" s="126"/>
      <c r="ICJ16" s="124"/>
      <c r="ICM16" s="125"/>
      <c r="ICN16" s="126"/>
      <c r="ICQ16" s="124"/>
      <c r="ICT16" s="125"/>
      <c r="ICU16" s="126"/>
      <c r="ICX16" s="124"/>
      <c r="IDA16" s="125"/>
      <c r="IDB16" s="126"/>
      <c r="IDE16" s="124"/>
      <c r="IDH16" s="125"/>
      <c r="IDI16" s="126"/>
      <c r="IDL16" s="124"/>
      <c r="IDO16" s="125"/>
      <c r="IDP16" s="126"/>
      <c r="IDS16" s="124"/>
      <c r="IDV16" s="125"/>
      <c r="IDW16" s="126"/>
      <c r="IDZ16" s="124"/>
      <c r="IEC16" s="125"/>
      <c r="IED16" s="126"/>
      <c r="IEG16" s="124"/>
      <c r="IEJ16" s="125"/>
      <c r="IEK16" s="126"/>
      <c r="IEN16" s="124"/>
      <c r="IEQ16" s="125"/>
      <c r="IER16" s="126"/>
      <c r="IEU16" s="124"/>
      <c r="IEX16" s="125"/>
      <c r="IEY16" s="126"/>
      <c r="IFB16" s="124"/>
      <c r="IFE16" s="125"/>
      <c r="IFF16" s="126"/>
      <c r="IFI16" s="124"/>
      <c r="IFL16" s="125"/>
      <c r="IFM16" s="126"/>
      <c r="IFP16" s="124"/>
      <c r="IFS16" s="125"/>
      <c r="IFT16" s="126"/>
      <c r="IFW16" s="124"/>
      <c r="IFZ16" s="125"/>
      <c r="IGA16" s="126"/>
      <c r="IGD16" s="124"/>
      <c r="IGG16" s="125"/>
      <c r="IGH16" s="126"/>
      <c r="IGK16" s="124"/>
      <c r="IGN16" s="125"/>
      <c r="IGO16" s="126"/>
      <c r="IGR16" s="124"/>
      <c r="IGU16" s="125"/>
      <c r="IGV16" s="126"/>
      <c r="IGY16" s="124"/>
      <c r="IHB16" s="125"/>
      <c r="IHC16" s="126"/>
      <c r="IHF16" s="124"/>
      <c r="IHI16" s="125"/>
      <c r="IHJ16" s="126"/>
      <c r="IHM16" s="124"/>
      <c r="IHP16" s="125"/>
      <c r="IHQ16" s="126"/>
      <c r="IHT16" s="124"/>
      <c r="IHW16" s="125"/>
      <c r="IHX16" s="126"/>
      <c r="IIA16" s="124"/>
      <c r="IID16" s="125"/>
      <c r="IIE16" s="126"/>
      <c r="IIH16" s="124"/>
      <c r="IIK16" s="125"/>
      <c r="IIL16" s="126"/>
      <c r="IIO16" s="124"/>
      <c r="IIR16" s="125"/>
      <c r="IIS16" s="126"/>
      <c r="IIV16" s="124"/>
      <c r="IIY16" s="125"/>
      <c r="IIZ16" s="126"/>
      <c r="IJC16" s="124"/>
      <c r="IJF16" s="125"/>
      <c r="IJG16" s="126"/>
      <c r="IJJ16" s="124"/>
      <c r="IJM16" s="125"/>
      <c r="IJN16" s="126"/>
      <c r="IJQ16" s="124"/>
      <c r="IJT16" s="125"/>
      <c r="IJU16" s="126"/>
      <c r="IJX16" s="124"/>
      <c r="IKA16" s="125"/>
      <c r="IKB16" s="126"/>
      <c r="IKE16" s="124"/>
      <c r="IKH16" s="125"/>
      <c r="IKI16" s="126"/>
      <c r="IKL16" s="124"/>
      <c r="IKO16" s="125"/>
      <c r="IKP16" s="126"/>
      <c r="IKS16" s="124"/>
      <c r="IKV16" s="125"/>
      <c r="IKW16" s="126"/>
      <c r="IKZ16" s="124"/>
      <c r="ILC16" s="125"/>
      <c r="ILD16" s="126"/>
      <c r="ILG16" s="124"/>
      <c r="ILJ16" s="125"/>
      <c r="ILK16" s="126"/>
      <c r="ILN16" s="124"/>
      <c r="ILQ16" s="125"/>
      <c r="ILR16" s="126"/>
      <c r="ILU16" s="124"/>
      <c r="ILX16" s="125"/>
      <c r="ILY16" s="126"/>
      <c r="IMB16" s="124"/>
      <c r="IME16" s="125"/>
      <c r="IMF16" s="126"/>
      <c r="IMI16" s="124"/>
      <c r="IML16" s="125"/>
      <c r="IMM16" s="126"/>
      <c r="IMP16" s="124"/>
      <c r="IMS16" s="125"/>
      <c r="IMT16" s="126"/>
      <c r="IMW16" s="124"/>
      <c r="IMZ16" s="125"/>
      <c r="INA16" s="126"/>
      <c r="IND16" s="124"/>
      <c r="ING16" s="125"/>
      <c r="INH16" s="126"/>
      <c r="INK16" s="124"/>
      <c r="INN16" s="125"/>
      <c r="INO16" s="126"/>
      <c r="INR16" s="124"/>
      <c r="INU16" s="125"/>
      <c r="INV16" s="126"/>
      <c r="INY16" s="124"/>
      <c r="IOB16" s="125"/>
      <c r="IOC16" s="126"/>
      <c r="IOF16" s="124"/>
      <c r="IOI16" s="125"/>
      <c r="IOJ16" s="126"/>
      <c r="IOM16" s="124"/>
      <c r="IOP16" s="125"/>
      <c r="IOQ16" s="126"/>
      <c r="IOT16" s="124"/>
      <c r="IOW16" s="125"/>
      <c r="IOX16" s="126"/>
      <c r="IPA16" s="124"/>
      <c r="IPD16" s="125"/>
      <c r="IPE16" s="126"/>
      <c r="IPH16" s="124"/>
      <c r="IPK16" s="125"/>
      <c r="IPL16" s="126"/>
      <c r="IPO16" s="124"/>
      <c r="IPR16" s="125"/>
      <c r="IPS16" s="126"/>
      <c r="IPV16" s="124"/>
      <c r="IPY16" s="125"/>
      <c r="IPZ16" s="126"/>
      <c r="IQC16" s="124"/>
      <c r="IQF16" s="125"/>
      <c r="IQG16" s="126"/>
      <c r="IQJ16" s="124"/>
      <c r="IQM16" s="125"/>
      <c r="IQN16" s="126"/>
      <c r="IQQ16" s="124"/>
      <c r="IQT16" s="125"/>
      <c r="IQU16" s="126"/>
      <c r="IQX16" s="124"/>
      <c r="IRA16" s="125"/>
      <c r="IRB16" s="126"/>
      <c r="IRE16" s="124"/>
      <c r="IRH16" s="125"/>
      <c r="IRI16" s="126"/>
      <c r="IRL16" s="124"/>
      <c r="IRO16" s="125"/>
      <c r="IRP16" s="126"/>
      <c r="IRS16" s="124"/>
      <c r="IRV16" s="125"/>
      <c r="IRW16" s="126"/>
      <c r="IRZ16" s="124"/>
      <c r="ISC16" s="125"/>
      <c r="ISD16" s="126"/>
      <c r="ISG16" s="124"/>
      <c r="ISJ16" s="125"/>
      <c r="ISK16" s="126"/>
      <c r="ISN16" s="124"/>
      <c r="ISQ16" s="125"/>
      <c r="ISR16" s="126"/>
      <c r="ISU16" s="124"/>
      <c r="ISX16" s="125"/>
      <c r="ISY16" s="126"/>
      <c r="ITB16" s="124"/>
      <c r="ITE16" s="125"/>
      <c r="ITF16" s="126"/>
      <c r="ITI16" s="124"/>
      <c r="ITL16" s="125"/>
      <c r="ITM16" s="126"/>
      <c r="ITP16" s="124"/>
      <c r="ITS16" s="125"/>
      <c r="ITT16" s="126"/>
      <c r="ITW16" s="124"/>
      <c r="ITZ16" s="125"/>
      <c r="IUA16" s="126"/>
      <c r="IUD16" s="124"/>
      <c r="IUG16" s="125"/>
      <c r="IUH16" s="126"/>
      <c r="IUK16" s="124"/>
      <c r="IUN16" s="125"/>
      <c r="IUO16" s="126"/>
      <c r="IUR16" s="124"/>
      <c r="IUU16" s="125"/>
      <c r="IUV16" s="126"/>
      <c r="IUY16" s="124"/>
      <c r="IVB16" s="125"/>
      <c r="IVC16" s="126"/>
      <c r="IVF16" s="124"/>
      <c r="IVI16" s="125"/>
      <c r="IVJ16" s="126"/>
      <c r="IVM16" s="124"/>
      <c r="IVP16" s="125"/>
      <c r="IVQ16" s="126"/>
      <c r="IVT16" s="124"/>
      <c r="IVW16" s="125"/>
      <c r="IVX16" s="126"/>
      <c r="IWA16" s="124"/>
      <c r="IWD16" s="125"/>
      <c r="IWE16" s="126"/>
      <c r="IWH16" s="124"/>
      <c r="IWK16" s="125"/>
      <c r="IWL16" s="126"/>
      <c r="IWO16" s="124"/>
      <c r="IWR16" s="125"/>
      <c r="IWS16" s="126"/>
      <c r="IWV16" s="124"/>
      <c r="IWY16" s="125"/>
      <c r="IWZ16" s="126"/>
      <c r="IXC16" s="124"/>
      <c r="IXF16" s="125"/>
      <c r="IXG16" s="126"/>
      <c r="IXJ16" s="124"/>
      <c r="IXM16" s="125"/>
      <c r="IXN16" s="126"/>
      <c r="IXQ16" s="124"/>
      <c r="IXT16" s="125"/>
      <c r="IXU16" s="126"/>
      <c r="IXX16" s="124"/>
      <c r="IYA16" s="125"/>
      <c r="IYB16" s="126"/>
      <c r="IYE16" s="124"/>
      <c r="IYH16" s="125"/>
      <c r="IYI16" s="126"/>
      <c r="IYL16" s="124"/>
      <c r="IYO16" s="125"/>
      <c r="IYP16" s="126"/>
      <c r="IYS16" s="124"/>
      <c r="IYV16" s="125"/>
      <c r="IYW16" s="126"/>
      <c r="IYZ16" s="124"/>
      <c r="IZC16" s="125"/>
      <c r="IZD16" s="126"/>
      <c r="IZG16" s="124"/>
      <c r="IZJ16" s="125"/>
      <c r="IZK16" s="126"/>
      <c r="IZN16" s="124"/>
      <c r="IZQ16" s="125"/>
      <c r="IZR16" s="126"/>
      <c r="IZU16" s="124"/>
      <c r="IZX16" s="125"/>
      <c r="IZY16" s="126"/>
      <c r="JAB16" s="124"/>
      <c r="JAE16" s="125"/>
      <c r="JAF16" s="126"/>
      <c r="JAI16" s="124"/>
      <c r="JAL16" s="125"/>
      <c r="JAM16" s="126"/>
      <c r="JAP16" s="124"/>
      <c r="JAS16" s="125"/>
      <c r="JAT16" s="126"/>
      <c r="JAW16" s="124"/>
      <c r="JAZ16" s="125"/>
      <c r="JBA16" s="126"/>
      <c r="JBD16" s="124"/>
      <c r="JBG16" s="125"/>
      <c r="JBH16" s="126"/>
      <c r="JBK16" s="124"/>
      <c r="JBN16" s="125"/>
      <c r="JBO16" s="126"/>
      <c r="JBR16" s="124"/>
      <c r="JBU16" s="125"/>
      <c r="JBV16" s="126"/>
      <c r="JBY16" s="124"/>
      <c r="JCB16" s="125"/>
      <c r="JCC16" s="126"/>
      <c r="JCF16" s="124"/>
      <c r="JCI16" s="125"/>
      <c r="JCJ16" s="126"/>
      <c r="JCM16" s="124"/>
      <c r="JCP16" s="125"/>
      <c r="JCQ16" s="126"/>
      <c r="JCT16" s="124"/>
      <c r="JCW16" s="125"/>
      <c r="JCX16" s="126"/>
      <c r="JDA16" s="124"/>
      <c r="JDD16" s="125"/>
      <c r="JDE16" s="126"/>
      <c r="JDH16" s="124"/>
      <c r="JDK16" s="125"/>
      <c r="JDL16" s="126"/>
      <c r="JDO16" s="124"/>
      <c r="JDR16" s="125"/>
      <c r="JDS16" s="126"/>
      <c r="JDV16" s="124"/>
      <c r="JDY16" s="125"/>
      <c r="JDZ16" s="126"/>
      <c r="JEC16" s="124"/>
      <c r="JEF16" s="125"/>
      <c r="JEG16" s="126"/>
      <c r="JEJ16" s="124"/>
      <c r="JEM16" s="125"/>
      <c r="JEN16" s="126"/>
      <c r="JEQ16" s="124"/>
      <c r="JET16" s="125"/>
      <c r="JEU16" s="126"/>
      <c r="JEX16" s="124"/>
      <c r="JFA16" s="125"/>
      <c r="JFB16" s="126"/>
      <c r="JFE16" s="124"/>
      <c r="JFH16" s="125"/>
      <c r="JFI16" s="126"/>
      <c r="JFL16" s="124"/>
      <c r="JFO16" s="125"/>
      <c r="JFP16" s="126"/>
      <c r="JFS16" s="124"/>
      <c r="JFV16" s="125"/>
      <c r="JFW16" s="126"/>
      <c r="JFZ16" s="124"/>
      <c r="JGC16" s="125"/>
      <c r="JGD16" s="126"/>
      <c r="JGG16" s="124"/>
      <c r="JGJ16" s="125"/>
      <c r="JGK16" s="126"/>
      <c r="JGN16" s="124"/>
      <c r="JGQ16" s="125"/>
      <c r="JGR16" s="126"/>
      <c r="JGU16" s="124"/>
      <c r="JGX16" s="125"/>
      <c r="JGY16" s="126"/>
      <c r="JHB16" s="124"/>
      <c r="JHE16" s="125"/>
      <c r="JHF16" s="126"/>
      <c r="JHI16" s="124"/>
      <c r="JHL16" s="125"/>
      <c r="JHM16" s="126"/>
      <c r="JHP16" s="124"/>
      <c r="JHS16" s="125"/>
      <c r="JHT16" s="126"/>
      <c r="JHW16" s="124"/>
      <c r="JHZ16" s="125"/>
      <c r="JIA16" s="126"/>
      <c r="JID16" s="124"/>
      <c r="JIG16" s="125"/>
      <c r="JIH16" s="126"/>
      <c r="JIK16" s="124"/>
      <c r="JIN16" s="125"/>
      <c r="JIO16" s="126"/>
      <c r="JIR16" s="124"/>
      <c r="JIU16" s="125"/>
      <c r="JIV16" s="126"/>
      <c r="JIY16" s="124"/>
      <c r="JJB16" s="125"/>
      <c r="JJC16" s="126"/>
      <c r="JJF16" s="124"/>
      <c r="JJI16" s="125"/>
      <c r="JJJ16" s="126"/>
      <c r="JJM16" s="124"/>
      <c r="JJP16" s="125"/>
      <c r="JJQ16" s="126"/>
      <c r="JJT16" s="124"/>
      <c r="JJW16" s="125"/>
      <c r="JJX16" s="126"/>
      <c r="JKA16" s="124"/>
      <c r="JKD16" s="125"/>
      <c r="JKE16" s="126"/>
      <c r="JKH16" s="124"/>
      <c r="JKK16" s="125"/>
      <c r="JKL16" s="126"/>
      <c r="JKO16" s="124"/>
      <c r="JKR16" s="125"/>
      <c r="JKS16" s="126"/>
      <c r="JKV16" s="124"/>
      <c r="JKY16" s="125"/>
      <c r="JKZ16" s="126"/>
      <c r="JLC16" s="124"/>
      <c r="JLF16" s="125"/>
      <c r="JLG16" s="126"/>
      <c r="JLJ16" s="124"/>
      <c r="JLM16" s="125"/>
      <c r="JLN16" s="126"/>
      <c r="JLQ16" s="124"/>
      <c r="JLT16" s="125"/>
      <c r="JLU16" s="126"/>
      <c r="JLX16" s="124"/>
      <c r="JMA16" s="125"/>
      <c r="JMB16" s="126"/>
      <c r="JME16" s="124"/>
      <c r="JMH16" s="125"/>
      <c r="JMI16" s="126"/>
      <c r="JML16" s="124"/>
      <c r="JMO16" s="125"/>
      <c r="JMP16" s="126"/>
      <c r="JMS16" s="124"/>
      <c r="JMV16" s="125"/>
      <c r="JMW16" s="126"/>
      <c r="JMZ16" s="124"/>
      <c r="JNC16" s="125"/>
      <c r="JND16" s="126"/>
      <c r="JNG16" s="124"/>
      <c r="JNJ16" s="125"/>
      <c r="JNK16" s="126"/>
      <c r="JNN16" s="124"/>
      <c r="JNQ16" s="125"/>
      <c r="JNR16" s="126"/>
      <c r="JNU16" s="124"/>
      <c r="JNX16" s="125"/>
      <c r="JNY16" s="126"/>
      <c r="JOB16" s="124"/>
      <c r="JOE16" s="125"/>
      <c r="JOF16" s="126"/>
      <c r="JOI16" s="124"/>
      <c r="JOL16" s="125"/>
      <c r="JOM16" s="126"/>
      <c r="JOP16" s="124"/>
      <c r="JOS16" s="125"/>
      <c r="JOT16" s="126"/>
      <c r="JOW16" s="124"/>
      <c r="JOZ16" s="125"/>
      <c r="JPA16" s="126"/>
      <c r="JPD16" s="124"/>
      <c r="JPG16" s="125"/>
      <c r="JPH16" s="126"/>
      <c r="JPK16" s="124"/>
      <c r="JPN16" s="125"/>
      <c r="JPO16" s="126"/>
      <c r="JPR16" s="124"/>
      <c r="JPU16" s="125"/>
      <c r="JPV16" s="126"/>
      <c r="JPY16" s="124"/>
      <c r="JQB16" s="125"/>
      <c r="JQC16" s="126"/>
      <c r="JQF16" s="124"/>
      <c r="JQI16" s="125"/>
      <c r="JQJ16" s="126"/>
      <c r="JQM16" s="124"/>
      <c r="JQP16" s="125"/>
      <c r="JQQ16" s="126"/>
      <c r="JQT16" s="124"/>
      <c r="JQW16" s="125"/>
      <c r="JQX16" s="126"/>
      <c r="JRA16" s="124"/>
      <c r="JRD16" s="125"/>
      <c r="JRE16" s="126"/>
      <c r="JRH16" s="124"/>
      <c r="JRK16" s="125"/>
      <c r="JRL16" s="126"/>
      <c r="JRO16" s="124"/>
      <c r="JRR16" s="125"/>
      <c r="JRS16" s="126"/>
      <c r="JRV16" s="124"/>
      <c r="JRY16" s="125"/>
      <c r="JRZ16" s="126"/>
      <c r="JSC16" s="124"/>
      <c r="JSF16" s="125"/>
      <c r="JSG16" s="126"/>
      <c r="JSJ16" s="124"/>
      <c r="JSM16" s="125"/>
      <c r="JSN16" s="126"/>
      <c r="JSQ16" s="124"/>
      <c r="JST16" s="125"/>
      <c r="JSU16" s="126"/>
      <c r="JSX16" s="124"/>
      <c r="JTA16" s="125"/>
      <c r="JTB16" s="126"/>
      <c r="JTE16" s="124"/>
      <c r="JTH16" s="125"/>
      <c r="JTI16" s="126"/>
      <c r="JTL16" s="124"/>
      <c r="JTO16" s="125"/>
      <c r="JTP16" s="126"/>
      <c r="JTS16" s="124"/>
      <c r="JTV16" s="125"/>
      <c r="JTW16" s="126"/>
      <c r="JTZ16" s="124"/>
      <c r="JUC16" s="125"/>
      <c r="JUD16" s="126"/>
      <c r="JUG16" s="124"/>
      <c r="JUJ16" s="125"/>
      <c r="JUK16" s="126"/>
      <c r="JUN16" s="124"/>
      <c r="JUQ16" s="125"/>
      <c r="JUR16" s="126"/>
      <c r="JUU16" s="124"/>
      <c r="JUX16" s="125"/>
      <c r="JUY16" s="126"/>
      <c r="JVB16" s="124"/>
      <c r="JVE16" s="125"/>
      <c r="JVF16" s="126"/>
      <c r="JVI16" s="124"/>
      <c r="JVL16" s="125"/>
      <c r="JVM16" s="126"/>
      <c r="JVP16" s="124"/>
      <c r="JVS16" s="125"/>
      <c r="JVT16" s="126"/>
      <c r="JVW16" s="124"/>
      <c r="JVZ16" s="125"/>
      <c r="JWA16" s="126"/>
      <c r="JWD16" s="124"/>
      <c r="JWG16" s="125"/>
      <c r="JWH16" s="126"/>
      <c r="JWK16" s="124"/>
      <c r="JWN16" s="125"/>
      <c r="JWO16" s="126"/>
      <c r="JWR16" s="124"/>
      <c r="JWU16" s="125"/>
      <c r="JWV16" s="126"/>
      <c r="JWY16" s="124"/>
      <c r="JXB16" s="125"/>
      <c r="JXC16" s="126"/>
      <c r="JXF16" s="124"/>
      <c r="JXI16" s="125"/>
      <c r="JXJ16" s="126"/>
      <c r="JXM16" s="124"/>
      <c r="JXP16" s="125"/>
      <c r="JXQ16" s="126"/>
      <c r="JXT16" s="124"/>
      <c r="JXW16" s="125"/>
      <c r="JXX16" s="126"/>
      <c r="JYA16" s="124"/>
      <c r="JYD16" s="125"/>
      <c r="JYE16" s="126"/>
      <c r="JYH16" s="124"/>
      <c r="JYK16" s="125"/>
      <c r="JYL16" s="126"/>
      <c r="JYO16" s="124"/>
      <c r="JYR16" s="125"/>
      <c r="JYS16" s="126"/>
      <c r="JYV16" s="124"/>
      <c r="JYY16" s="125"/>
      <c r="JYZ16" s="126"/>
      <c r="JZC16" s="124"/>
      <c r="JZF16" s="125"/>
      <c r="JZG16" s="126"/>
      <c r="JZJ16" s="124"/>
      <c r="JZM16" s="125"/>
      <c r="JZN16" s="126"/>
      <c r="JZQ16" s="124"/>
      <c r="JZT16" s="125"/>
      <c r="JZU16" s="126"/>
      <c r="JZX16" s="124"/>
      <c r="KAA16" s="125"/>
      <c r="KAB16" s="126"/>
      <c r="KAE16" s="124"/>
      <c r="KAH16" s="125"/>
      <c r="KAI16" s="126"/>
      <c r="KAL16" s="124"/>
      <c r="KAO16" s="125"/>
      <c r="KAP16" s="126"/>
      <c r="KAS16" s="124"/>
      <c r="KAV16" s="125"/>
      <c r="KAW16" s="126"/>
      <c r="KAZ16" s="124"/>
      <c r="KBC16" s="125"/>
      <c r="KBD16" s="126"/>
      <c r="KBG16" s="124"/>
      <c r="KBJ16" s="125"/>
      <c r="KBK16" s="126"/>
      <c r="KBN16" s="124"/>
      <c r="KBQ16" s="125"/>
      <c r="KBR16" s="126"/>
      <c r="KBU16" s="124"/>
      <c r="KBX16" s="125"/>
      <c r="KBY16" s="126"/>
      <c r="KCB16" s="124"/>
      <c r="KCE16" s="125"/>
      <c r="KCF16" s="126"/>
      <c r="KCI16" s="124"/>
      <c r="KCL16" s="125"/>
      <c r="KCM16" s="126"/>
      <c r="KCP16" s="124"/>
      <c r="KCS16" s="125"/>
      <c r="KCT16" s="126"/>
      <c r="KCW16" s="124"/>
      <c r="KCZ16" s="125"/>
      <c r="KDA16" s="126"/>
      <c r="KDD16" s="124"/>
      <c r="KDG16" s="125"/>
      <c r="KDH16" s="126"/>
      <c r="KDK16" s="124"/>
      <c r="KDN16" s="125"/>
      <c r="KDO16" s="126"/>
      <c r="KDR16" s="124"/>
      <c r="KDU16" s="125"/>
      <c r="KDV16" s="126"/>
      <c r="KDY16" s="124"/>
      <c r="KEB16" s="125"/>
      <c r="KEC16" s="126"/>
      <c r="KEF16" s="124"/>
      <c r="KEI16" s="125"/>
      <c r="KEJ16" s="126"/>
      <c r="KEM16" s="124"/>
      <c r="KEP16" s="125"/>
      <c r="KEQ16" s="126"/>
      <c r="KET16" s="124"/>
      <c r="KEW16" s="125"/>
      <c r="KEX16" s="126"/>
      <c r="KFA16" s="124"/>
      <c r="KFD16" s="125"/>
      <c r="KFE16" s="126"/>
      <c r="KFH16" s="124"/>
      <c r="KFK16" s="125"/>
      <c r="KFL16" s="126"/>
      <c r="KFO16" s="124"/>
      <c r="KFR16" s="125"/>
      <c r="KFS16" s="126"/>
      <c r="KFV16" s="124"/>
      <c r="KFY16" s="125"/>
      <c r="KFZ16" s="126"/>
      <c r="KGC16" s="124"/>
      <c r="KGF16" s="125"/>
      <c r="KGG16" s="126"/>
      <c r="KGJ16" s="124"/>
      <c r="KGM16" s="125"/>
      <c r="KGN16" s="126"/>
      <c r="KGQ16" s="124"/>
      <c r="KGT16" s="125"/>
      <c r="KGU16" s="126"/>
      <c r="KGX16" s="124"/>
      <c r="KHA16" s="125"/>
      <c r="KHB16" s="126"/>
      <c r="KHE16" s="124"/>
      <c r="KHH16" s="125"/>
      <c r="KHI16" s="126"/>
      <c r="KHL16" s="124"/>
      <c r="KHO16" s="125"/>
      <c r="KHP16" s="126"/>
      <c r="KHS16" s="124"/>
      <c r="KHV16" s="125"/>
      <c r="KHW16" s="126"/>
      <c r="KHZ16" s="124"/>
      <c r="KIC16" s="125"/>
      <c r="KID16" s="126"/>
      <c r="KIG16" s="124"/>
      <c r="KIJ16" s="125"/>
      <c r="KIK16" s="126"/>
      <c r="KIN16" s="124"/>
      <c r="KIQ16" s="125"/>
      <c r="KIR16" s="126"/>
      <c r="KIU16" s="124"/>
      <c r="KIX16" s="125"/>
      <c r="KIY16" s="126"/>
      <c r="KJB16" s="124"/>
      <c r="KJE16" s="125"/>
      <c r="KJF16" s="126"/>
      <c r="KJI16" s="124"/>
      <c r="KJL16" s="125"/>
      <c r="KJM16" s="126"/>
      <c r="KJP16" s="124"/>
      <c r="KJS16" s="125"/>
      <c r="KJT16" s="126"/>
      <c r="KJW16" s="124"/>
      <c r="KJZ16" s="125"/>
      <c r="KKA16" s="126"/>
      <c r="KKD16" s="124"/>
      <c r="KKG16" s="125"/>
      <c r="KKH16" s="126"/>
      <c r="KKK16" s="124"/>
      <c r="KKN16" s="125"/>
      <c r="KKO16" s="126"/>
      <c r="KKR16" s="124"/>
      <c r="KKU16" s="125"/>
      <c r="KKV16" s="126"/>
      <c r="KKY16" s="124"/>
      <c r="KLB16" s="125"/>
      <c r="KLC16" s="126"/>
      <c r="KLF16" s="124"/>
      <c r="KLI16" s="125"/>
      <c r="KLJ16" s="126"/>
      <c r="KLM16" s="124"/>
      <c r="KLP16" s="125"/>
      <c r="KLQ16" s="126"/>
      <c r="KLT16" s="124"/>
      <c r="KLW16" s="125"/>
      <c r="KLX16" s="126"/>
      <c r="KMA16" s="124"/>
      <c r="KMD16" s="125"/>
      <c r="KME16" s="126"/>
      <c r="KMH16" s="124"/>
      <c r="KMK16" s="125"/>
      <c r="KML16" s="126"/>
      <c r="KMO16" s="124"/>
      <c r="KMR16" s="125"/>
      <c r="KMS16" s="126"/>
      <c r="KMV16" s="124"/>
      <c r="KMY16" s="125"/>
      <c r="KMZ16" s="126"/>
      <c r="KNC16" s="124"/>
      <c r="KNF16" s="125"/>
      <c r="KNG16" s="126"/>
      <c r="KNJ16" s="124"/>
      <c r="KNM16" s="125"/>
      <c r="KNN16" s="126"/>
      <c r="KNQ16" s="124"/>
      <c r="KNT16" s="125"/>
      <c r="KNU16" s="126"/>
      <c r="KNX16" s="124"/>
      <c r="KOA16" s="125"/>
      <c r="KOB16" s="126"/>
      <c r="KOE16" s="124"/>
      <c r="KOH16" s="125"/>
      <c r="KOI16" s="126"/>
      <c r="KOL16" s="124"/>
      <c r="KOO16" s="125"/>
      <c r="KOP16" s="126"/>
      <c r="KOS16" s="124"/>
      <c r="KOV16" s="125"/>
      <c r="KOW16" s="126"/>
      <c r="KOZ16" s="124"/>
      <c r="KPC16" s="125"/>
      <c r="KPD16" s="126"/>
      <c r="KPG16" s="124"/>
      <c r="KPJ16" s="125"/>
      <c r="KPK16" s="126"/>
      <c r="KPN16" s="124"/>
      <c r="KPQ16" s="125"/>
      <c r="KPR16" s="126"/>
      <c r="KPU16" s="124"/>
      <c r="KPX16" s="125"/>
      <c r="KPY16" s="126"/>
      <c r="KQB16" s="124"/>
      <c r="KQE16" s="125"/>
      <c r="KQF16" s="126"/>
      <c r="KQI16" s="124"/>
      <c r="KQL16" s="125"/>
      <c r="KQM16" s="126"/>
      <c r="KQP16" s="124"/>
      <c r="KQS16" s="125"/>
      <c r="KQT16" s="126"/>
      <c r="KQW16" s="124"/>
      <c r="KQZ16" s="125"/>
      <c r="KRA16" s="126"/>
      <c r="KRD16" s="124"/>
      <c r="KRG16" s="125"/>
      <c r="KRH16" s="126"/>
      <c r="KRK16" s="124"/>
      <c r="KRN16" s="125"/>
      <c r="KRO16" s="126"/>
      <c r="KRR16" s="124"/>
      <c r="KRU16" s="125"/>
      <c r="KRV16" s="126"/>
      <c r="KRY16" s="124"/>
      <c r="KSB16" s="125"/>
      <c r="KSC16" s="126"/>
      <c r="KSF16" s="124"/>
      <c r="KSI16" s="125"/>
      <c r="KSJ16" s="126"/>
      <c r="KSM16" s="124"/>
      <c r="KSP16" s="125"/>
      <c r="KSQ16" s="126"/>
      <c r="KST16" s="124"/>
      <c r="KSW16" s="125"/>
      <c r="KSX16" s="126"/>
      <c r="KTA16" s="124"/>
      <c r="KTD16" s="125"/>
      <c r="KTE16" s="126"/>
      <c r="KTH16" s="124"/>
      <c r="KTK16" s="125"/>
      <c r="KTL16" s="126"/>
      <c r="KTO16" s="124"/>
      <c r="KTR16" s="125"/>
      <c r="KTS16" s="126"/>
      <c r="KTV16" s="124"/>
      <c r="KTY16" s="125"/>
      <c r="KTZ16" s="126"/>
      <c r="KUC16" s="124"/>
      <c r="KUF16" s="125"/>
      <c r="KUG16" s="126"/>
      <c r="KUJ16" s="124"/>
      <c r="KUM16" s="125"/>
      <c r="KUN16" s="126"/>
      <c r="KUQ16" s="124"/>
      <c r="KUT16" s="125"/>
      <c r="KUU16" s="126"/>
      <c r="KUX16" s="124"/>
      <c r="KVA16" s="125"/>
      <c r="KVB16" s="126"/>
      <c r="KVE16" s="124"/>
      <c r="KVH16" s="125"/>
      <c r="KVI16" s="126"/>
      <c r="KVL16" s="124"/>
      <c r="KVO16" s="125"/>
      <c r="KVP16" s="126"/>
      <c r="KVS16" s="124"/>
      <c r="KVV16" s="125"/>
      <c r="KVW16" s="126"/>
      <c r="KVZ16" s="124"/>
      <c r="KWC16" s="125"/>
      <c r="KWD16" s="126"/>
      <c r="KWG16" s="124"/>
      <c r="KWJ16" s="125"/>
      <c r="KWK16" s="126"/>
      <c r="KWN16" s="124"/>
      <c r="KWQ16" s="125"/>
      <c r="KWR16" s="126"/>
      <c r="KWU16" s="124"/>
      <c r="KWX16" s="125"/>
      <c r="KWY16" s="126"/>
      <c r="KXB16" s="124"/>
      <c r="KXE16" s="125"/>
      <c r="KXF16" s="126"/>
      <c r="KXI16" s="124"/>
      <c r="KXL16" s="125"/>
      <c r="KXM16" s="126"/>
      <c r="KXP16" s="124"/>
      <c r="KXS16" s="125"/>
      <c r="KXT16" s="126"/>
      <c r="KXW16" s="124"/>
      <c r="KXZ16" s="125"/>
      <c r="KYA16" s="126"/>
      <c r="KYD16" s="124"/>
      <c r="KYG16" s="125"/>
      <c r="KYH16" s="126"/>
      <c r="KYK16" s="124"/>
      <c r="KYN16" s="125"/>
      <c r="KYO16" s="126"/>
      <c r="KYR16" s="124"/>
      <c r="KYU16" s="125"/>
      <c r="KYV16" s="126"/>
      <c r="KYY16" s="124"/>
      <c r="KZB16" s="125"/>
      <c r="KZC16" s="126"/>
      <c r="KZF16" s="124"/>
      <c r="KZI16" s="125"/>
      <c r="KZJ16" s="126"/>
      <c r="KZM16" s="124"/>
      <c r="KZP16" s="125"/>
      <c r="KZQ16" s="126"/>
      <c r="KZT16" s="124"/>
      <c r="KZW16" s="125"/>
      <c r="KZX16" s="126"/>
      <c r="LAA16" s="124"/>
      <c r="LAD16" s="125"/>
      <c r="LAE16" s="126"/>
      <c r="LAH16" s="124"/>
      <c r="LAK16" s="125"/>
      <c r="LAL16" s="126"/>
      <c r="LAO16" s="124"/>
      <c r="LAR16" s="125"/>
      <c r="LAS16" s="126"/>
      <c r="LAV16" s="124"/>
      <c r="LAY16" s="125"/>
      <c r="LAZ16" s="126"/>
      <c r="LBC16" s="124"/>
      <c r="LBF16" s="125"/>
      <c r="LBG16" s="126"/>
      <c r="LBJ16" s="124"/>
      <c r="LBM16" s="125"/>
      <c r="LBN16" s="126"/>
      <c r="LBQ16" s="124"/>
      <c r="LBT16" s="125"/>
      <c r="LBU16" s="126"/>
      <c r="LBX16" s="124"/>
      <c r="LCA16" s="125"/>
      <c r="LCB16" s="126"/>
      <c r="LCE16" s="124"/>
      <c r="LCH16" s="125"/>
      <c r="LCI16" s="126"/>
      <c r="LCL16" s="124"/>
      <c r="LCO16" s="125"/>
      <c r="LCP16" s="126"/>
      <c r="LCS16" s="124"/>
      <c r="LCV16" s="125"/>
      <c r="LCW16" s="126"/>
      <c r="LCZ16" s="124"/>
      <c r="LDC16" s="125"/>
      <c r="LDD16" s="126"/>
      <c r="LDG16" s="124"/>
      <c r="LDJ16" s="125"/>
      <c r="LDK16" s="126"/>
      <c r="LDN16" s="124"/>
      <c r="LDQ16" s="125"/>
      <c r="LDR16" s="126"/>
      <c r="LDU16" s="124"/>
      <c r="LDX16" s="125"/>
      <c r="LDY16" s="126"/>
      <c r="LEB16" s="124"/>
      <c r="LEE16" s="125"/>
      <c r="LEF16" s="126"/>
      <c r="LEI16" s="124"/>
      <c r="LEL16" s="125"/>
      <c r="LEM16" s="126"/>
      <c r="LEP16" s="124"/>
      <c r="LES16" s="125"/>
      <c r="LET16" s="126"/>
      <c r="LEW16" s="124"/>
      <c r="LEZ16" s="125"/>
      <c r="LFA16" s="126"/>
      <c r="LFD16" s="124"/>
      <c r="LFG16" s="125"/>
      <c r="LFH16" s="126"/>
      <c r="LFK16" s="124"/>
      <c r="LFN16" s="125"/>
      <c r="LFO16" s="126"/>
      <c r="LFR16" s="124"/>
      <c r="LFU16" s="125"/>
      <c r="LFV16" s="126"/>
      <c r="LFY16" s="124"/>
      <c r="LGB16" s="125"/>
      <c r="LGC16" s="126"/>
      <c r="LGF16" s="124"/>
      <c r="LGI16" s="125"/>
      <c r="LGJ16" s="126"/>
      <c r="LGM16" s="124"/>
      <c r="LGP16" s="125"/>
      <c r="LGQ16" s="126"/>
      <c r="LGT16" s="124"/>
      <c r="LGW16" s="125"/>
      <c r="LGX16" s="126"/>
      <c r="LHA16" s="124"/>
      <c r="LHD16" s="125"/>
      <c r="LHE16" s="126"/>
      <c r="LHH16" s="124"/>
      <c r="LHK16" s="125"/>
      <c r="LHL16" s="126"/>
      <c r="LHO16" s="124"/>
      <c r="LHR16" s="125"/>
      <c r="LHS16" s="126"/>
      <c r="LHV16" s="124"/>
      <c r="LHY16" s="125"/>
      <c r="LHZ16" s="126"/>
      <c r="LIC16" s="124"/>
      <c r="LIF16" s="125"/>
      <c r="LIG16" s="126"/>
      <c r="LIJ16" s="124"/>
      <c r="LIM16" s="125"/>
      <c r="LIN16" s="126"/>
      <c r="LIQ16" s="124"/>
      <c r="LIT16" s="125"/>
      <c r="LIU16" s="126"/>
      <c r="LIX16" s="124"/>
      <c r="LJA16" s="125"/>
      <c r="LJB16" s="126"/>
      <c r="LJE16" s="124"/>
      <c r="LJH16" s="125"/>
      <c r="LJI16" s="126"/>
      <c r="LJL16" s="124"/>
      <c r="LJO16" s="125"/>
      <c r="LJP16" s="126"/>
      <c r="LJS16" s="124"/>
      <c r="LJV16" s="125"/>
      <c r="LJW16" s="126"/>
      <c r="LJZ16" s="124"/>
      <c r="LKC16" s="125"/>
      <c r="LKD16" s="126"/>
      <c r="LKG16" s="124"/>
      <c r="LKJ16" s="125"/>
      <c r="LKK16" s="126"/>
      <c r="LKN16" s="124"/>
      <c r="LKQ16" s="125"/>
      <c r="LKR16" s="126"/>
      <c r="LKU16" s="124"/>
      <c r="LKX16" s="125"/>
      <c r="LKY16" s="126"/>
      <c r="LLB16" s="124"/>
      <c r="LLE16" s="125"/>
      <c r="LLF16" s="126"/>
      <c r="LLI16" s="124"/>
      <c r="LLL16" s="125"/>
      <c r="LLM16" s="126"/>
      <c r="LLP16" s="124"/>
      <c r="LLS16" s="125"/>
      <c r="LLT16" s="126"/>
      <c r="LLW16" s="124"/>
      <c r="LLZ16" s="125"/>
      <c r="LMA16" s="126"/>
      <c r="LMD16" s="124"/>
      <c r="LMG16" s="125"/>
      <c r="LMH16" s="126"/>
      <c r="LMK16" s="124"/>
      <c r="LMN16" s="125"/>
      <c r="LMO16" s="126"/>
      <c r="LMR16" s="124"/>
      <c r="LMU16" s="125"/>
      <c r="LMV16" s="126"/>
      <c r="LMY16" s="124"/>
      <c r="LNB16" s="125"/>
      <c r="LNC16" s="126"/>
      <c r="LNF16" s="124"/>
      <c r="LNI16" s="125"/>
      <c r="LNJ16" s="126"/>
      <c r="LNM16" s="124"/>
      <c r="LNP16" s="125"/>
      <c r="LNQ16" s="126"/>
      <c r="LNT16" s="124"/>
      <c r="LNW16" s="125"/>
      <c r="LNX16" s="126"/>
      <c r="LOA16" s="124"/>
      <c r="LOD16" s="125"/>
      <c r="LOE16" s="126"/>
      <c r="LOH16" s="124"/>
      <c r="LOK16" s="125"/>
      <c r="LOL16" s="126"/>
      <c r="LOO16" s="124"/>
      <c r="LOR16" s="125"/>
      <c r="LOS16" s="126"/>
      <c r="LOV16" s="124"/>
      <c r="LOY16" s="125"/>
      <c r="LOZ16" s="126"/>
      <c r="LPC16" s="124"/>
      <c r="LPF16" s="125"/>
      <c r="LPG16" s="126"/>
      <c r="LPJ16" s="124"/>
      <c r="LPM16" s="125"/>
      <c r="LPN16" s="126"/>
      <c r="LPQ16" s="124"/>
      <c r="LPT16" s="125"/>
      <c r="LPU16" s="126"/>
      <c r="LPX16" s="124"/>
      <c r="LQA16" s="125"/>
      <c r="LQB16" s="126"/>
      <c r="LQE16" s="124"/>
      <c r="LQH16" s="125"/>
      <c r="LQI16" s="126"/>
      <c r="LQL16" s="124"/>
      <c r="LQO16" s="125"/>
      <c r="LQP16" s="126"/>
      <c r="LQS16" s="124"/>
      <c r="LQV16" s="125"/>
      <c r="LQW16" s="126"/>
      <c r="LQZ16" s="124"/>
      <c r="LRC16" s="125"/>
      <c r="LRD16" s="126"/>
      <c r="LRG16" s="124"/>
      <c r="LRJ16" s="125"/>
      <c r="LRK16" s="126"/>
      <c r="LRN16" s="124"/>
      <c r="LRQ16" s="125"/>
      <c r="LRR16" s="126"/>
      <c r="LRU16" s="124"/>
      <c r="LRX16" s="125"/>
      <c r="LRY16" s="126"/>
      <c r="LSB16" s="124"/>
      <c r="LSE16" s="125"/>
      <c r="LSF16" s="126"/>
      <c r="LSI16" s="124"/>
      <c r="LSL16" s="125"/>
      <c r="LSM16" s="126"/>
      <c r="LSP16" s="124"/>
      <c r="LSS16" s="125"/>
      <c r="LST16" s="126"/>
      <c r="LSW16" s="124"/>
      <c r="LSZ16" s="125"/>
      <c r="LTA16" s="126"/>
      <c r="LTD16" s="124"/>
      <c r="LTG16" s="125"/>
      <c r="LTH16" s="126"/>
      <c r="LTK16" s="124"/>
      <c r="LTN16" s="125"/>
      <c r="LTO16" s="126"/>
      <c r="LTR16" s="124"/>
      <c r="LTU16" s="125"/>
      <c r="LTV16" s="126"/>
      <c r="LTY16" s="124"/>
      <c r="LUB16" s="125"/>
      <c r="LUC16" s="126"/>
      <c r="LUF16" s="124"/>
      <c r="LUI16" s="125"/>
      <c r="LUJ16" s="126"/>
      <c r="LUM16" s="124"/>
      <c r="LUP16" s="125"/>
      <c r="LUQ16" s="126"/>
      <c r="LUT16" s="124"/>
      <c r="LUW16" s="125"/>
      <c r="LUX16" s="126"/>
      <c r="LVA16" s="124"/>
      <c r="LVD16" s="125"/>
      <c r="LVE16" s="126"/>
      <c r="LVH16" s="124"/>
      <c r="LVK16" s="125"/>
      <c r="LVL16" s="126"/>
      <c r="LVO16" s="124"/>
      <c r="LVR16" s="125"/>
      <c r="LVS16" s="126"/>
      <c r="LVV16" s="124"/>
      <c r="LVY16" s="125"/>
      <c r="LVZ16" s="126"/>
      <c r="LWC16" s="124"/>
      <c r="LWF16" s="125"/>
      <c r="LWG16" s="126"/>
      <c r="LWJ16" s="124"/>
      <c r="LWM16" s="125"/>
      <c r="LWN16" s="126"/>
      <c r="LWQ16" s="124"/>
      <c r="LWT16" s="125"/>
      <c r="LWU16" s="126"/>
      <c r="LWX16" s="124"/>
      <c r="LXA16" s="125"/>
      <c r="LXB16" s="126"/>
      <c r="LXE16" s="124"/>
      <c r="LXH16" s="125"/>
      <c r="LXI16" s="126"/>
      <c r="LXL16" s="124"/>
      <c r="LXO16" s="125"/>
      <c r="LXP16" s="126"/>
      <c r="LXS16" s="124"/>
      <c r="LXV16" s="125"/>
      <c r="LXW16" s="126"/>
      <c r="LXZ16" s="124"/>
      <c r="LYC16" s="125"/>
      <c r="LYD16" s="126"/>
      <c r="LYG16" s="124"/>
      <c r="LYJ16" s="125"/>
      <c r="LYK16" s="126"/>
      <c r="LYN16" s="124"/>
      <c r="LYQ16" s="125"/>
      <c r="LYR16" s="126"/>
      <c r="LYU16" s="124"/>
      <c r="LYX16" s="125"/>
      <c r="LYY16" s="126"/>
      <c r="LZB16" s="124"/>
      <c r="LZE16" s="125"/>
      <c r="LZF16" s="126"/>
      <c r="LZI16" s="124"/>
      <c r="LZL16" s="125"/>
      <c r="LZM16" s="126"/>
      <c r="LZP16" s="124"/>
      <c r="LZS16" s="125"/>
      <c r="LZT16" s="126"/>
      <c r="LZW16" s="124"/>
      <c r="LZZ16" s="125"/>
      <c r="MAA16" s="126"/>
      <c r="MAD16" s="124"/>
      <c r="MAG16" s="125"/>
      <c r="MAH16" s="126"/>
      <c r="MAK16" s="124"/>
      <c r="MAN16" s="125"/>
      <c r="MAO16" s="126"/>
      <c r="MAR16" s="124"/>
      <c r="MAU16" s="125"/>
      <c r="MAV16" s="126"/>
      <c r="MAY16" s="124"/>
      <c r="MBB16" s="125"/>
      <c r="MBC16" s="126"/>
      <c r="MBF16" s="124"/>
      <c r="MBI16" s="125"/>
      <c r="MBJ16" s="126"/>
      <c r="MBM16" s="124"/>
      <c r="MBP16" s="125"/>
      <c r="MBQ16" s="126"/>
      <c r="MBT16" s="124"/>
      <c r="MBW16" s="125"/>
      <c r="MBX16" s="126"/>
      <c r="MCA16" s="124"/>
      <c r="MCD16" s="125"/>
      <c r="MCE16" s="126"/>
      <c r="MCH16" s="124"/>
      <c r="MCK16" s="125"/>
      <c r="MCL16" s="126"/>
      <c r="MCO16" s="124"/>
      <c r="MCR16" s="125"/>
      <c r="MCS16" s="126"/>
      <c r="MCV16" s="124"/>
      <c r="MCY16" s="125"/>
      <c r="MCZ16" s="126"/>
      <c r="MDC16" s="124"/>
      <c r="MDF16" s="125"/>
      <c r="MDG16" s="126"/>
      <c r="MDJ16" s="124"/>
      <c r="MDM16" s="125"/>
      <c r="MDN16" s="126"/>
      <c r="MDQ16" s="124"/>
      <c r="MDT16" s="125"/>
      <c r="MDU16" s="126"/>
      <c r="MDX16" s="124"/>
      <c r="MEA16" s="125"/>
      <c r="MEB16" s="126"/>
      <c r="MEE16" s="124"/>
      <c r="MEH16" s="125"/>
      <c r="MEI16" s="126"/>
      <c r="MEL16" s="124"/>
      <c r="MEO16" s="125"/>
      <c r="MEP16" s="126"/>
      <c r="MES16" s="124"/>
      <c r="MEV16" s="125"/>
      <c r="MEW16" s="126"/>
      <c r="MEZ16" s="124"/>
      <c r="MFC16" s="125"/>
      <c r="MFD16" s="126"/>
      <c r="MFG16" s="124"/>
      <c r="MFJ16" s="125"/>
      <c r="MFK16" s="126"/>
      <c r="MFN16" s="124"/>
      <c r="MFQ16" s="125"/>
      <c r="MFR16" s="126"/>
      <c r="MFU16" s="124"/>
      <c r="MFX16" s="125"/>
      <c r="MFY16" s="126"/>
      <c r="MGB16" s="124"/>
      <c r="MGE16" s="125"/>
      <c r="MGF16" s="126"/>
      <c r="MGI16" s="124"/>
      <c r="MGL16" s="125"/>
      <c r="MGM16" s="126"/>
      <c r="MGP16" s="124"/>
      <c r="MGS16" s="125"/>
      <c r="MGT16" s="126"/>
      <c r="MGW16" s="124"/>
      <c r="MGZ16" s="125"/>
      <c r="MHA16" s="126"/>
      <c r="MHD16" s="124"/>
      <c r="MHG16" s="125"/>
      <c r="MHH16" s="126"/>
      <c r="MHK16" s="124"/>
      <c r="MHN16" s="125"/>
      <c r="MHO16" s="126"/>
      <c r="MHR16" s="124"/>
      <c r="MHU16" s="125"/>
      <c r="MHV16" s="126"/>
      <c r="MHY16" s="124"/>
      <c r="MIB16" s="125"/>
      <c r="MIC16" s="126"/>
      <c r="MIF16" s="124"/>
      <c r="MII16" s="125"/>
      <c r="MIJ16" s="126"/>
      <c r="MIM16" s="124"/>
      <c r="MIP16" s="125"/>
      <c r="MIQ16" s="126"/>
      <c r="MIT16" s="124"/>
      <c r="MIW16" s="125"/>
      <c r="MIX16" s="126"/>
      <c r="MJA16" s="124"/>
      <c r="MJD16" s="125"/>
      <c r="MJE16" s="126"/>
      <c r="MJH16" s="124"/>
      <c r="MJK16" s="125"/>
      <c r="MJL16" s="126"/>
      <c r="MJO16" s="124"/>
      <c r="MJR16" s="125"/>
      <c r="MJS16" s="126"/>
      <c r="MJV16" s="124"/>
      <c r="MJY16" s="125"/>
      <c r="MJZ16" s="126"/>
      <c r="MKC16" s="124"/>
      <c r="MKF16" s="125"/>
      <c r="MKG16" s="126"/>
      <c r="MKJ16" s="124"/>
      <c r="MKM16" s="125"/>
      <c r="MKN16" s="126"/>
      <c r="MKQ16" s="124"/>
      <c r="MKT16" s="125"/>
      <c r="MKU16" s="126"/>
      <c r="MKX16" s="124"/>
      <c r="MLA16" s="125"/>
      <c r="MLB16" s="126"/>
      <c r="MLE16" s="124"/>
      <c r="MLH16" s="125"/>
      <c r="MLI16" s="126"/>
      <c r="MLL16" s="124"/>
      <c r="MLO16" s="125"/>
      <c r="MLP16" s="126"/>
      <c r="MLS16" s="124"/>
      <c r="MLV16" s="125"/>
      <c r="MLW16" s="126"/>
      <c r="MLZ16" s="124"/>
      <c r="MMC16" s="125"/>
      <c r="MMD16" s="126"/>
      <c r="MMG16" s="124"/>
      <c r="MMJ16" s="125"/>
      <c r="MMK16" s="126"/>
      <c r="MMN16" s="124"/>
      <c r="MMQ16" s="125"/>
      <c r="MMR16" s="126"/>
      <c r="MMU16" s="124"/>
      <c r="MMX16" s="125"/>
      <c r="MMY16" s="126"/>
      <c r="MNB16" s="124"/>
      <c r="MNE16" s="125"/>
      <c r="MNF16" s="126"/>
      <c r="MNI16" s="124"/>
      <c r="MNL16" s="125"/>
      <c r="MNM16" s="126"/>
      <c r="MNP16" s="124"/>
      <c r="MNS16" s="125"/>
      <c r="MNT16" s="126"/>
      <c r="MNW16" s="124"/>
      <c r="MNZ16" s="125"/>
      <c r="MOA16" s="126"/>
      <c r="MOD16" s="124"/>
      <c r="MOG16" s="125"/>
      <c r="MOH16" s="126"/>
      <c r="MOK16" s="124"/>
      <c r="MON16" s="125"/>
      <c r="MOO16" s="126"/>
      <c r="MOR16" s="124"/>
      <c r="MOU16" s="125"/>
      <c r="MOV16" s="126"/>
      <c r="MOY16" s="124"/>
      <c r="MPB16" s="125"/>
      <c r="MPC16" s="126"/>
      <c r="MPF16" s="124"/>
      <c r="MPI16" s="125"/>
      <c r="MPJ16" s="126"/>
      <c r="MPM16" s="124"/>
      <c r="MPP16" s="125"/>
      <c r="MPQ16" s="126"/>
      <c r="MPT16" s="124"/>
      <c r="MPW16" s="125"/>
      <c r="MPX16" s="126"/>
      <c r="MQA16" s="124"/>
      <c r="MQD16" s="125"/>
      <c r="MQE16" s="126"/>
      <c r="MQH16" s="124"/>
      <c r="MQK16" s="125"/>
      <c r="MQL16" s="126"/>
      <c r="MQO16" s="124"/>
      <c r="MQR16" s="125"/>
      <c r="MQS16" s="126"/>
      <c r="MQV16" s="124"/>
      <c r="MQY16" s="125"/>
      <c r="MQZ16" s="126"/>
      <c r="MRC16" s="124"/>
      <c r="MRF16" s="125"/>
      <c r="MRG16" s="126"/>
      <c r="MRJ16" s="124"/>
      <c r="MRM16" s="125"/>
      <c r="MRN16" s="126"/>
      <c r="MRQ16" s="124"/>
      <c r="MRT16" s="125"/>
      <c r="MRU16" s="126"/>
      <c r="MRX16" s="124"/>
      <c r="MSA16" s="125"/>
      <c r="MSB16" s="126"/>
      <c r="MSE16" s="124"/>
      <c r="MSH16" s="125"/>
      <c r="MSI16" s="126"/>
      <c r="MSL16" s="124"/>
      <c r="MSO16" s="125"/>
      <c r="MSP16" s="126"/>
      <c r="MSS16" s="124"/>
      <c r="MSV16" s="125"/>
      <c r="MSW16" s="126"/>
      <c r="MSZ16" s="124"/>
      <c r="MTC16" s="125"/>
      <c r="MTD16" s="126"/>
      <c r="MTG16" s="124"/>
      <c r="MTJ16" s="125"/>
      <c r="MTK16" s="126"/>
      <c r="MTN16" s="124"/>
      <c r="MTQ16" s="125"/>
      <c r="MTR16" s="126"/>
      <c r="MTU16" s="124"/>
      <c r="MTX16" s="125"/>
      <c r="MTY16" s="126"/>
      <c r="MUB16" s="124"/>
      <c r="MUE16" s="125"/>
      <c r="MUF16" s="126"/>
      <c r="MUI16" s="124"/>
      <c r="MUL16" s="125"/>
      <c r="MUM16" s="126"/>
      <c r="MUP16" s="124"/>
      <c r="MUS16" s="125"/>
      <c r="MUT16" s="126"/>
      <c r="MUW16" s="124"/>
      <c r="MUZ16" s="125"/>
      <c r="MVA16" s="126"/>
      <c r="MVD16" s="124"/>
      <c r="MVG16" s="125"/>
      <c r="MVH16" s="126"/>
      <c r="MVK16" s="124"/>
      <c r="MVN16" s="125"/>
      <c r="MVO16" s="126"/>
      <c r="MVR16" s="124"/>
      <c r="MVU16" s="125"/>
      <c r="MVV16" s="126"/>
      <c r="MVY16" s="124"/>
      <c r="MWB16" s="125"/>
      <c r="MWC16" s="126"/>
      <c r="MWF16" s="124"/>
      <c r="MWI16" s="125"/>
      <c r="MWJ16" s="126"/>
      <c r="MWM16" s="124"/>
      <c r="MWP16" s="125"/>
      <c r="MWQ16" s="126"/>
      <c r="MWT16" s="124"/>
      <c r="MWW16" s="125"/>
      <c r="MWX16" s="126"/>
      <c r="MXA16" s="124"/>
      <c r="MXD16" s="125"/>
      <c r="MXE16" s="126"/>
      <c r="MXH16" s="124"/>
      <c r="MXK16" s="125"/>
      <c r="MXL16" s="126"/>
      <c r="MXO16" s="124"/>
      <c r="MXR16" s="125"/>
      <c r="MXS16" s="126"/>
      <c r="MXV16" s="124"/>
      <c r="MXY16" s="125"/>
      <c r="MXZ16" s="126"/>
      <c r="MYC16" s="124"/>
      <c r="MYF16" s="125"/>
      <c r="MYG16" s="126"/>
      <c r="MYJ16" s="124"/>
      <c r="MYM16" s="125"/>
      <c r="MYN16" s="126"/>
      <c r="MYQ16" s="124"/>
      <c r="MYT16" s="125"/>
      <c r="MYU16" s="126"/>
      <c r="MYX16" s="124"/>
      <c r="MZA16" s="125"/>
      <c r="MZB16" s="126"/>
      <c r="MZE16" s="124"/>
      <c r="MZH16" s="125"/>
      <c r="MZI16" s="126"/>
      <c r="MZL16" s="124"/>
      <c r="MZO16" s="125"/>
      <c r="MZP16" s="126"/>
      <c r="MZS16" s="124"/>
      <c r="MZV16" s="125"/>
      <c r="MZW16" s="126"/>
      <c r="MZZ16" s="124"/>
      <c r="NAC16" s="125"/>
      <c r="NAD16" s="126"/>
      <c r="NAG16" s="124"/>
      <c r="NAJ16" s="125"/>
      <c r="NAK16" s="126"/>
      <c r="NAN16" s="124"/>
      <c r="NAQ16" s="125"/>
      <c r="NAR16" s="126"/>
      <c r="NAU16" s="124"/>
      <c r="NAX16" s="125"/>
      <c r="NAY16" s="126"/>
      <c r="NBB16" s="124"/>
      <c r="NBE16" s="125"/>
      <c r="NBF16" s="126"/>
      <c r="NBI16" s="124"/>
      <c r="NBL16" s="125"/>
      <c r="NBM16" s="126"/>
      <c r="NBP16" s="124"/>
      <c r="NBS16" s="125"/>
      <c r="NBT16" s="126"/>
      <c r="NBW16" s="124"/>
      <c r="NBZ16" s="125"/>
      <c r="NCA16" s="126"/>
      <c r="NCD16" s="124"/>
      <c r="NCG16" s="125"/>
      <c r="NCH16" s="126"/>
      <c r="NCK16" s="124"/>
      <c r="NCN16" s="125"/>
      <c r="NCO16" s="126"/>
      <c r="NCR16" s="124"/>
      <c r="NCU16" s="125"/>
      <c r="NCV16" s="126"/>
      <c r="NCY16" s="124"/>
      <c r="NDB16" s="125"/>
      <c r="NDC16" s="126"/>
      <c r="NDF16" s="124"/>
      <c r="NDI16" s="125"/>
      <c r="NDJ16" s="126"/>
      <c r="NDM16" s="124"/>
      <c r="NDP16" s="125"/>
      <c r="NDQ16" s="126"/>
      <c r="NDT16" s="124"/>
      <c r="NDW16" s="125"/>
      <c r="NDX16" s="126"/>
      <c r="NEA16" s="124"/>
      <c r="NED16" s="125"/>
      <c r="NEE16" s="126"/>
      <c r="NEH16" s="124"/>
      <c r="NEK16" s="125"/>
      <c r="NEL16" s="126"/>
      <c r="NEO16" s="124"/>
      <c r="NER16" s="125"/>
      <c r="NES16" s="126"/>
      <c r="NEV16" s="124"/>
      <c r="NEY16" s="125"/>
      <c r="NEZ16" s="126"/>
      <c r="NFC16" s="124"/>
      <c r="NFF16" s="125"/>
      <c r="NFG16" s="126"/>
      <c r="NFJ16" s="124"/>
      <c r="NFM16" s="125"/>
      <c r="NFN16" s="126"/>
      <c r="NFQ16" s="124"/>
      <c r="NFT16" s="125"/>
      <c r="NFU16" s="126"/>
      <c r="NFX16" s="124"/>
      <c r="NGA16" s="125"/>
      <c r="NGB16" s="126"/>
      <c r="NGE16" s="124"/>
      <c r="NGH16" s="125"/>
      <c r="NGI16" s="126"/>
      <c r="NGL16" s="124"/>
      <c r="NGO16" s="125"/>
      <c r="NGP16" s="126"/>
      <c r="NGS16" s="124"/>
      <c r="NGV16" s="125"/>
      <c r="NGW16" s="126"/>
      <c r="NGZ16" s="124"/>
      <c r="NHC16" s="125"/>
      <c r="NHD16" s="126"/>
      <c r="NHG16" s="124"/>
      <c r="NHJ16" s="125"/>
      <c r="NHK16" s="126"/>
      <c r="NHN16" s="124"/>
      <c r="NHQ16" s="125"/>
      <c r="NHR16" s="126"/>
      <c r="NHU16" s="124"/>
      <c r="NHX16" s="125"/>
      <c r="NHY16" s="126"/>
      <c r="NIB16" s="124"/>
      <c r="NIE16" s="125"/>
      <c r="NIF16" s="126"/>
      <c r="NII16" s="124"/>
      <c r="NIL16" s="125"/>
      <c r="NIM16" s="126"/>
      <c r="NIP16" s="124"/>
      <c r="NIS16" s="125"/>
      <c r="NIT16" s="126"/>
      <c r="NIW16" s="124"/>
      <c r="NIZ16" s="125"/>
      <c r="NJA16" s="126"/>
      <c r="NJD16" s="124"/>
      <c r="NJG16" s="125"/>
      <c r="NJH16" s="126"/>
      <c r="NJK16" s="124"/>
      <c r="NJN16" s="125"/>
      <c r="NJO16" s="126"/>
      <c r="NJR16" s="124"/>
      <c r="NJU16" s="125"/>
      <c r="NJV16" s="126"/>
      <c r="NJY16" s="124"/>
      <c r="NKB16" s="125"/>
      <c r="NKC16" s="126"/>
      <c r="NKF16" s="124"/>
      <c r="NKI16" s="125"/>
      <c r="NKJ16" s="126"/>
      <c r="NKM16" s="124"/>
      <c r="NKP16" s="125"/>
      <c r="NKQ16" s="126"/>
      <c r="NKT16" s="124"/>
      <c r="NKW16" s="125"/>
      <c r="NKX16" s="126"/>
      <c r="NLA16" s="124"/>
      <c r="NLD16" s="125"/>
      <c r="NLE16" s="126"/>
      <c r="NLH16" s="124"/>
      <c r="NLK16" s="125"/>
      <c r="NLL16" s="126"/>
      <c r="NLO16" s="124"/>
      <c r="NLR16" s="125"/>
      <c r="NLS16" s="126"/>
      <c r="NLV16" s="124"/>
      <c r="NLY16" s="125"/>
      <c r="NLZ16" s="126"/>
      <c r="NMC16" s="124"/>
      <c r="NMF16" s="125"/>
      <c r="NMG16" s="126"/>
      <c r="NMJ16" s="124"/>
      <c r="NMM16" s="125"/>
      <c r="NMN16" s="126"/>
      <c r="NMQ16" s="124"/>
      <c r="NMT16" s="125"/>
      <c r="NMU16" s="126"/>
      <c r="NMX16" s="124"/>
      <c r="NNA16" s="125"/>
      <c r="NNB16" s="126"/>
      <c r="NNE16" s="124"/>
      <c r="NNH16" s="125"/>
      <c r="NNI16" s="126"/>
      <c r="NNL16" s="124"/>
      <c r="NNO16" s="125"/>
      <c r="NNP16" s="126"/>
      <c r="NNS16" s="124"/>
      <c r="NNV16" s="125"/>
      <c r="NNW16" s="126"/>
      <c r="NNZ16" s="124"/>
      <c r="NOC16" s="125"/>
      <c r="NOD16" s="126"/>
      <c r="NOG16" s="124"/>
      <c r="NOJ16" s="125"/>
      <c r="NOK16" s="126"/>
      <c r="NON16" s="124"/>
      <c r="NOQ16" s="125"/>
      <c r="NOR16" s="126"/>
      <c r="NOU16" s="124"/>
      <c r="NOX16" s="125"/>
      <c r="NOY16" s="126"/>
      <c r="NPB16" s="124"/>
      <c r="NPE16" s="125"/>
      <c r="NPF16" s="126"/>
      <c r="NPI16" s="124"/>
      <c r="NPL16" s="125"/>
      <c r="NPM16" s="126"/>
      <c r="NPP16" s="124"/>
      <c r="NPS16" s="125"/>
      <c r="NPT16" s="126"/>
      <c r="NPW16" s="124"/>
      <c r="NPZ16" s="125"/>
      <c r="NQA16" s="126"/>
      <c r="NQD16" s="124"/>
      <c r="NQG16" s="125"/>
      <c r="NQH16" s="126"/>
      <c r="NQK16" s="124"/>
      <c r="NQN16" s="125"/>
      <c r="NQO16" s="126"/>
      <c r="NQR16" s="124"/>
      <c r="NQU16" s="125"/>
      <c r="NQV16" s="126"/>
      <c r="NQY16" s="124"/>
      <c r="NRB16" s="125"/>
      <c r="NRC16" s="126"/>
      <c r="NRF16" s="124"/>
      <c r="NRI16" s="125"/>
      <c r="NRJ16" s="126"/>
      <c r="NRM16" s="124"/>
      <c r="NRP16" s="125"/>
      <c r="NRQ16" s="126"/>
      <c r="NRT16" s="124"/>
      <c r="NRW16" s="125"/>
      <c r="NRX16" s="126"/>
      <c r="NSA16" s="124"/>
      <c r="NSD16" s="125"/>
      <c r="NSE16" s="126"/>
      <c r="NSH16" s="124"/>
      <c r="NSK16" s="125"/>
      <c r="NSL16" s="126"/>
      <c r="NSO16" s="124"/>
      <c r="NSR16" s="125"/>
      <c r="NSS16" s="126"/>
      <c r="NSV16" s="124"/>
      <c r="NSY16" s="125"/>
      <c r="NSZ16" s="126"/>
      <c r="NTC16" s="124"/>
      <c r="NTF16" s="125"/>
      <c r="NTG16" s="126"/>
      <c r="NTJ16" s="124"/>
      <c r="NTM16" s="125"/>
      <c r="NTN16" s="126"/>
      <c r="NTQ16" s="124"/>
      <c r="NTT16" s="125"/>
      <c r="NTU16" s="126"/>
      <c r="NTX16" s="124"/>
      <c r="NUA16" s="125"/>
      <c r="NUB16" s="126"/>
      <c r="NUE16" s="124"/>
      <c r="NUH16" s="125"/>
      <c r="NUI16" s="126"/>
      <c r="NUL16" s="124"/>
      <c r="NUO16" s="125"/>
      <c r="NUP16" s="126"/>
      <c r="NUS16" s="124"/>
      <c r="NUV16" s="125"/>
      <c r="NUW16" s="126"/>
      <c r="NUZ16" s="124"/>
      <c r="NVC16" s="125"/>
      <c r="NVD16" s="126"/>
      <c r="NVG16" s="124"/>
      <c r="NVJ16" s="125"/>
      <c r="NVK16" s="126"/>
      <c r="NVN16" s="124"/>
      <c r="NVQ16" s="125"/>
      <c r="NVR16" s="126"/>
      <c r="NVU16" s="124"/>
      <c r="NVX16" s="125"/>
      <c r="NVY16" s="126"/>
      <c r="NWB16" s="124"/>
      <c r="NWE16" s="125"/>
      <c r="NWF16" s="126"/>
      <c r="NWI16" s="124"/>
      <c r="NWL16" s="125"/>
      <c r="NWM16" s="126"/>
      <c r="NWP16" s="124"/>
      <c r="NWS16" s="125"/>
      <c r="NWT16" s="126"/>
      <c r="NWW16" s="124"/>
      <c r="NWZ16" s="125"/>
      <c r="NXA16" s="126"/>
      <c r="NXD16" s="124"/>
      <c r="NXG16" s="125"/>
      <c r="NXH16" s="126"/>
      <c r="NXK16" s="124"/>
      <c r="NXN16" s="125"/>
      <c r="NXO16" s="126"/>
      <c r="NXR16" s="124"/>
      <c r="NXU16" s="125"/>
      <c r="NXV16" s="126"/>
      <c r="NXY16" s="124"/>
      <c r="NYB16" s="125"/>
      <c r="NYC16" s="126"/>
      <c r="NYF16" s="124"/>
      <c r="NYI16" s="125"/>
      <c r="NYJ16" s="126"/>
      <c r="NYM16" s="124"/>
      <c r="NYP16" s="125"/>
      <c r="NYQ16" s="126"/>
      <c r="NYT16" s="124"/>
      <c r="NYW16" s="125"/>
      <c r="NYX16" s="126"/>
      <c r="NZA16" s="124"/>
      <c r="NZD16" s="125"/>
      <c r="NZE16" s="126"/>
      <c r="NZH16" s="124"/>
      <c r="NZK16" s="125"/>
      <c r="NZL16" s="126"/>
      <c r="NZO16" s="124"/>
      <c r="NZR16" s="125"/>
      <c r="NZS16" s="126"/>
      <c r="NZV16" s="124"/>
      <c r="NZY16" s="125"/>
      <c r="NZZ16" s="126"/>
      <c r="OAC16" s="124"/>
      <c r="OAF16" s="125"/>
      <c r="OAG16" s="126"/>
      <c r="OAJ16" s="124"/>
      <c r="OAM16" s="125"/>
      <c r="OAN16" s="126"/>
      <c r="OAQ16" s="124"/>
      <c r="OAT16" s="125"/>
      <c r="OAU16" s="126"/>
      <c r="OAX16" s="124"/>
      <c r="OBA16" s="125"/>
      <c r="OBB16" s="126"/>
      <c r="OBE16" s="124"/>
      <c r="OBH16" s="125"/>
      <c r="OBI16" s="126"/>
      <c r="OBL16" s="124"/>
      <c r="OBO16" s="125"/>
      <c r="OBP16" s="126"/>
      <c r="OBS16" s="124"/>
      <c r="OBV16" s="125"/>
      <c r="OBW16" s="126"/>
      <c r="OBZ16" s="124"/>
      <c r="OCC16" s="125"/>
      <c r="OCD16" s="126"/>
      <c r="OCG16" s="124"/>
      <c r="OCJ16" s="125"/>
      <c r="OCK16" s="126"/>
      <c r="OCN16" s="124"/>
      <c r="OCQ16" s="125"/>
      <c r="OCR16" s="126"/>
      <c r="OCU16" s="124"/>
      <c r="OCX16" s="125"/>
      <c r="OCY16" s="126"/>
      <c r="ODB16" s="124"/>
      <c r="ODE16" s="125"/>
      <c r="ODF16" s="126"/>
      <c r="ODI16" s="124"/>
      <c r="ODL16" s="125"/>
      <c r="ODM16" s="126"/>
      <c r="ODP16" s="124"/>
      <c r="ODS16" s="125"/>
      <c r="ODT16" s="126"/>
      <c r="ODW16" s="124"/>
      <c r="ODZ16" s="125"/>
      <c r="OEA16" s="126"/>
      <c r="OED16" s="124"/>
      <c r="OEG16" s="125"/>
      <c r="OEH16" s="126"/>
      <c r="OEK16" s="124"/>
      <c r="OEN16" s="125"/>
      <c r="OEO16" s="126"/>
      <c r="OER16" s="124"/>
      <c r="OEU16" s="125"/>
      <c r="OEV16" s="126"/>
      <c r="OEY16" s="124"/>
      <c r="OFB16" s="125"/>
      <c r="OFC16" s="126"/>
      <c r="OFF16" s="124"/>
      <c r="OFI16" s="125"/>
      <c r="OFJ16" s="126"/>
      <c r="OFM16" s="124"/>
      <c r="OFP16" s="125"/>
      <c r="OFQ16" s="126"/>
      <c r="OFT16" s="124"/>
      <c r="OFW16" s="125"/>
      <c r="OFX16" s="126"/>
      <c r="OGA16" s="124"/>
      <c r="OGD16" s="125"/>
      <c r="OGE16" s="126"/>
      <c r="OGH16" s="124"/>
      <c r="OGK16" s="125"/>
      <c r="OGL16" s="126"/>
      <c r="OGO16" s="124"/>
      <c r="OGR16" s="125"/>
      <c r="OGS16" s="126"/>
      <c r="OGV16" s="124"/>
      <c r="OGY16" s="125"/>
      <c r="OGZ16" s="126"/>
      <c r="OHC16" s="124"/>
      <c r="OHF16" s="125"/>
      <c r="OHG16" s="126"/>
      <c r="OHJ16" s="124"/>
      <c r="OHM16" s="125"/>
      <c r="OHN16" s="126"/>
      <c r="OHQ16" s="124"/>
      <c r="OHT16" s="125"/>
      <c r="OHU16" s="126"/>
      <c r="OHX16" s="124"/>
      <c r="OIA16" s="125"/>
      <c r="OIB16" s="126"/>
      <c r="OIE16" s="124"/>
      <c r="OIH16" s="125"/>
      <c r="OII16" s="126"/>
      <c r="OIL16" s="124"/>
      <c r="OIO16" s="125"/>
      <c r="OIP16" s="126"/>
      <c r="OIS16" s="124"/>
      <c r="OIV16" s="125"/>
      <c r="OIW16" s="126"/>
      <c r="OIZ16" s="124"/>
      <c r="OJC16" s="125"/>
      <c r="OJD16" s="126"/>
      <c r="OJG16" s="124"/>
      <c r="OJJ16" s="125"/>
      <c r="OJK16" s="126"/>
      <c r="OJN16" s="124"/>
      <c r="OJQ16" s="125"/>
      <c r="OJR16" s="126"/>
      <c r="OJU16" s="124"/>
      <c r="OJX16" s="125"/>
      <c r="OJY16" s="126"/>
      <c r="OKB16" s="124"/>
      <c r="OKE16" s="125"/>
      <c r="OKF16" s="126"/>
      <c r="OKI16" s="124"/>
      <c r="OKL16" s="125"/>
      <c r="OKM16" s="126"/>
      <c r="OKP16" s="124"/>
      <c r="OKS16" s="125"/>
      <c r="OKT16" s="126"/>
      <c r="OKW16" s="124"/>
      <c r="OKZ16" s="125"/>
      <c r="OLA16" s="126"/>
      <c r="OLD16" s="124"/>
      <c r="OLG16" s="125"/>
      <c r="OLH16" s="126"/>
      <c r="OLK16" s="124"/>
      <c r="OLN16" s="125"/>
      <c r="OLO16" s="126"/>
      <c r="OLR16" s="124"/>
      <c r="OLU16" s="125"/>
      <c r="OLV16" s="126"/>
      <c r="OLY16" s="124"/>
      <c r="OMB16" s="125"/>
      <c r="OMC16" s="126"/>
      <c r="OMF16" s="124"/>
      <c r="OMI16" s="125"/>
      <c r="OMJ16" s="126"/>
      <c r="OMM16" s="124"/>
      <c r="OMP16" s="125"/>
      <c r="OMQ16" s="126"/>
      <c r="OMT16" s="124"/>
      <c r="OMW16" s="125"/>
      <c r="OMX16" s="126"/>
      <c r="ONA16" s="124"/>
      <c r="OND16" s="125"/>
      <c r="ONE16" s="126"/>
      <c r="ONH16" s="124"/>
      <c r="ONK16" s="125"/>
      <c r="ONL16" s="126"/>
      <c r="ONO16" s="124"/>
      <c r="ONR16" s="125"/>
      <c r="ONS16" s="126"/>
      <c r="ONV16" s="124"/>
      <c r="ONY16" s="125"/>
      <c r="ONZ16" s="126"/>
      <c r="OOC16" s="124"/>
      <c r="OOF16" s="125"/>
      <c r="OOG16" s="126"/>
      <c r="OOJ16" s="124"/>
      <c r="OOM16" s="125"/>
      <c r="OON16" s="126"/>
      <c r="OOQ16" s="124"/>
      <c r="OOT16" s="125"/>
      <c r="OOU16" s="126"/>
      <c r="OOX16" s="124"/>
      <c r="OPA16" s="125"/>
      <c r="OPB16" s="126"/>
      <c r="OPE16" s="124"/>
      <c r="OPH16" s="125"/>
      <c r="OPI16" s="126"/>
      <c r="OPL16" s="124"/>
      <c r="OPO16" s="125"/>
      <c r="OPP16" s="126"/>
      <c r="OPS16" s="124"/>
      <c r="OPV16" s="125"/>
      <c r="OPW16" s="126"/>
      <c r="OPZ16" s="124"/>
      <c r="OQC16" s="125"/>
      <c r="OQD16" s="126"/>
      <c r="OQG16" s="124"/>
      <c r="OQJ16" s="125"/>
      <c r="OQK16" s="126"/>
      <c r="OQN16" s="124"/>
      <c r="OQQ16" s="125"/>
      <c r="OQR16" s="126"/>
      <c r="OQU16" s="124"/>
      <c r="OQX16" s="125"/>
      <c r="OQY16" s="126"/>
      <c r="ORB16" s="124"/>
      <c r="ORE16" s="125"/>
      <c r="ORF16" s="126"/>
      <c r="ORI16" s="124"/>
      <c r="ORL16" s="125"/>
      <c r="ORM16" s="126"/>
      <c r="ORP16" s="124"/>
      <c r="ORS16" s="125"/>
      <c r="ORT16" s="126"/>
      <c r="ORW16" s="124"/>
      <c r="ORZ16" s="125"/>
      <c r="OSA16" s="126"/>
      <c r="OSD16" s="124"/>
      <c r="OSG16" s="125"/>
      <c r="OSH16" s="126"/>
      <c r="OSK16" s="124"/>
      <c r="OSN16" s="125"/>
      <c r="OSO16" s="126"/>
      <c r="OSR16" s="124"/>
      <c r="OSU16" s="125"/>
      <c r="OSV16" s="126"/>
      <c r="OSY16" s="124"/>
      <c r="OTB16" s="125"/>
      <c r="OTC16" s="126"/>
      <c r="OTF16" s="124"/>
      <c r="OTI16" s="125"/>
      <c r="OTJ16" s="126"/>
      <c r="OTM16" s="124"/>
      <c r="OTP16" s="125"/>
      <c r="OTQ16" s="126"/>
      <c r="OTT16" s="124"/>
      <c r="OTW16" s="125"/>
      <c r="OTX16" s="126"/>
      <c r="OUA16" s="124"/>
      <c r="OUD16" s="125"/>
      <c r="OUE16" s="126"/>
      <c r="OUH16" s="124"/>
      <c r="OUK16" s="125"/>
      <c r="OUL16" s="126"/>
      <c r="OUO16" s="124"/>
      <c r="OUR16" s="125"/>
      <c r="OUS16" s="126"/>
      <c r="OUV16" s="124"/>
      <c r="OUY16" s="125"/>
      <c r="OUZ16" s="126"/>
      <c r="OVC16" s="124"/>
      <c r="OVF16" s="125"/>
      <c r="OVG16" s="126"/>
      <c r="OVJ16" s="124"/>
      <c r="OVM16" s="125"/>
      <c r="OVN16" s="126"/>
      <c r="OVQ16" s="124"/>
      <c r="OVT16" s="125"/>
      <c r="OVU16" s="126"/>
      <c r="OVX16" s="124"/>
      <c r="OWA16" s="125"/>
      <c r="OWB16" s="126"/>
      <c r="OWE16" s="124"/>
      <c r="OWH16" s="125"/>
      <c r="OWI16" s="126"/>
      <c r="OWL16" s="124"/>
      <c r="OWO16" s="125"/>
      <c r="OWP16" s="126"/>
      <c r="OWS16" s="124"/>
      <c r="OWV16" s="125"/>
      <c r="OWW16" s="126"/>
      <c r="OWZ16" s="124"/>
      <c r="OXC16" s="125"/>
      <c r="OXD16" s="126"/>
      <c r="OXG16" s="124"/>
      <c r="OXJ16" s="125"/>
      <c r="OXK16" s="126"/>
      <c r="OXN16" s="124"/>
      <c r="OXQ16" s="125"/>
      <c r="OXR16" s="126"/>
      <c r="OXU16" s="124"/>
      <c r="OXX16" s="125"/>
      <c r="OXY16" s="126"/>
      <c r="OYB16" s="124"/>
      <c r="OYE16" s="125"/>
      <c r="OYF16" s="126"/>
      <c r="OYI16" s="124"/>
      <c r="OYL16" s="125"/>
      <c r="OYM16" s="126"/>
      <c r="OYP16" s="124"/>
      <c r="OYS16" s="125"/>
      <c r="OYT16" s="126"/>
      <c r="OYW16" s="124"/>
      <c r="OYZ16" s="125"/>
      <c r="OZA16" s="126"/>
      <c r="OZD16" s="124"/>
      <c r="OZG16" s="125"/>
      <c r="OZH16" s="126"/>
      <c r="OZK16" s="124"/>
      <c r="OZN16" s="125"/>
      <c r="OZO16" s="126"/>
      <c r="OZR16" s="124"/>
      <c r="OZU16" s="125"/>
      <c r="OZV16" s="126"/>
      <c r="OZY16" s="124"/>
      <c r="PAB16" s="125"/>
      <c r="PAC16" s="126"/>
      <c r="PAF16" s="124"/>
      <c r="PAI16" s="125"/>
      <c r="PAJ16" s="126"/>
      <c r="PAM16" s="124"/>
      <c r="PAP16" s="125"/>
      <c r="PAQ16" s="126"/>
      <c r="PAT16" s="124"/>
      <c r="PAW16" s="125"/>
      <c r="PAX16" s="126"/>
      <c r="PBA16" s="124"/>
      <c r="PBD16" s="125"/>
      <c r="PBE16" s="126"/>
      <c r="PBH16" s="124"/>
      <c r="PBK16" s="125"/>
      <c r="PBL16" s="126"/>
      <c r="PBO16" s="124"/>
      <c r="PBR16" s="125"/>
      <c r="PBS16" s="126"/>
      <c r="PBV16" s="124"/>
      <c r="PBY16" s="125"/>
      <c r="PBZ16" s="126"/>
      <c r="PCC16" s="124"/>
      <c r="PCF16" s="125"/>
      <c r="PCG16" s="126"/>
      <c r="PCJ16" s="124"/>
      <c r="PCM16" s="125"/>
      <c r="PCN16" s="126"/>
      <c r="PCQ16" s="124"/>
      <c r="PCT16" s="125"/>
      <c r="PCU16" s="126"/>
      <c r="PCX16" s="124"/>
      <c r="PDA16" s="125"/>
      <c r="PDB16" s="126"/>
      <c r="PDE16" s="124"/>
      <c r="PDH16" s="125"/>
      <c r="PDI16" s="126"/>
      <c r="PDL16" s="124"/>
      <c r="PDO16" s="125"/>
      <c r="PDP16" s="126"/>
      <c r="PDS16" s="124"/>
      <c r="PDV16" s="125"/>
      <c r="PDW16" s="126"/>
      <c r="PDZ16" s="124"/>
      <c r="PEC16" s="125"/>
      <c r="PED16" s="126"/>
      <c r="PEG16" s="124"/>
      <c r="PEJ16" s="125"/>
      <c r="PEK16" s="126"/>
      <c r="PEN16" s="124"/>
      <c r="PEQ16" s="125"/>
      <c r="PER16" s="126"/>
      <c r="PEU16" s="124"/>
      <c r="PEX16" s="125"/>
      <c r="PEY16" s="126"/>
      <c r="PFB16" s="124"/>
      <c r="PFE16" s="125"/>
      <c r="PFF16" s="126"/>
      <c r="PFI16" s="124"/>
      <c r="PFL16" s="125"/>
      <c r="PFM16" s="126"/>
      <c r="PFP16" s="124"/>
      <c r="PFS16" s="125"/>
      <c r="PFT16" s="126"/>
      <c r="PFW16" s="124"/>
      <c r="PFZ16" s="125"/>
      <c r="PGA16" s="126"/>
      <c r="PGD16" s="124"/>
      <c r="PGG16" s="125"/>
      <c r="PGH16" s="126"/>
      <c r="PGK16" s="124"/>
      <c r="PGN16" s="125"/>
      <c r="PGO16" s="126"/>
      <c r="PGR16" s="124"/>
      <c r="PGU16" s="125"/>
      <c r="PGV16" s="126"/>
      <c r="PGY16" s="124"/>
      <c r="PHB16" s="125"/>
      <c r="PHC16" s="126"/>
      <c r="PHF16" s="124"/>
      <c r="PHI16" s="125"/>
      <c r="PHJ16" s="126"/>
      <c r="PHM16" s="124"/>
      <c r="PHP16" s="125"/>
      <c r="PHQ16" s="126"/>
      <c r="PHT16" s="124"/>
      <c r="PHW16" s="125"/>
      <c r="PHX16" s="126"/>
      <c r="PIA16" s="124"/>
      <c r="PID16" s="125"/>
      <c r="PIE16" s="126"/>
      <c r="PIH16" s="124"/>
      <c r="PIK16" s="125"/>
      <c r="PIL16" s="126"/>
      <c r="PIO16" s="124"/>
      <c r="PIR16" s="125"/>
      <c r="PIS16" s="126"/>
      <c r="PIV16" s="124"/>
      <c r="PIY16" s="125"/>
      <c r="PIZ16" s="126"/>
      <c r="PJC16" s="124"/>
      <c r="PJF16" s="125"/>
      <c r="PJG16" s="126"/>
      <c r="PJJ16" s="124"/>
      <c r="PJM16" s="125"/>
      <c r="PJN16" s="126"/>
      <c r="PJQ16" s="124"/>
      <c r="PJT16" s="125"/>
      <c r="PJU16" s="126"/>
      <c r="PJX16" s="124"/>
      <c r="PKA16" s="125"/>
      <c r="PKB16" s="126"/>
      <c r="PKE16" s="124"/>
      <c r="PKH16" s="125"/>
      <c r="PKI16" s="126"/>
      <c r="PKL16" s="124"/>
      <c r="PKO16" s="125"/>
      <c r="PKP16" s="126"/>
      <c r="PKS16" s="124"/>
      <c r="PKV16" s="125"/>
      <c r="PKW16" s="126"/>
      <c r="PKZ16" s="124"/>
      <c r="PLC16" s="125"/>
      <c r="PLD16" s="126"/>
      <c r="PLG16" s="124"/>
      <c r="PLJ16" s="125"/>
      <c r="PLK16" s="126"/>
      <c r="PLN16" s="124"/>
      <c r="PLQ16" s="125"/>
      <c r="PLR16" s="126"/>
      <c r="PLU16" s="124"/>
      <c r="PLX16" s="125"/>
      <c r="PLY16" s="126"/>
      <c r="PMB16" s="124"/>
      <c r="PME16" s="125"/>
      <c r="PMF16" s="126"/>
      <c r="PMI16" s="124"/>
      <c r="PML16" s="125"/>
      <c r="PMM16" s="126"/>
      <c r="PMP16" s="124"/>
      <c r="PMS16" s="125"/>
      <c r="PMT16" s="126"/>
      <c r="PMW16" s="124"/>
      <c r="PMZ16" s="125"/>
      <c r="PNA16" s="126"/>
      <c r="PND16" s="124"/>
      <c r="PNG16" s="125"/>
      <c r="PNH16" s="126"/>
      <c r="PNK16" s="124"/>
      <c r="PNN16" s="125"/>
      <c r="PNO16" s="126"/>
      <c r="PNR16" s="124"/>
      <c r="PNU16" s="125"/>
      <c r="PNV16" s="126"/>
      <c r="PNY16" s="124"/>
      <c r="POB16" s="125"/>
      <c r="POC16" s="126"/>
      <c r="POF16" s="124"/>
      <c r="POI16" s="125"/>
      <c r="POJ16" s="126"/>
      <c r="POM16" s="124"/>
      <c r="POP16" s="125"/>
      <c r="POQ16" s="126"/>
      <c r="POT16" s="124"/>
      <c r="POW16" s="125"/>
      <c r="POX16" s="126"/>
      <c r="PPA16" s="124"/>
      <c r="PPD16" s="125"/>
      <c r="PPE16" s="126"/>
      <c r="PPH16" s="124"/>
      <c r="PPK16" s="125"/>
      <c r="PPL16" s="126"/>
      <c r="PPO16" s="124"/>
      <c r="PPR16" s="125"/>
      <c r="PPS16" s="126"/>
      <c r="PPV16" s="124"/>
      <c r="PPY16" s="125"/>
      <c r="PPZ16" s="126"/>
      <c r="PQC16" s="124"/>
      <c r="PQF16" s="125"/>
      <c r="PQG16" s="126"/>
      <c r="PQJ16" s="124"/>
      <c r="PQM16" s="125"/>
      <c r="PQN16" s="126"/>
      <c r="PQQ16" s="124"/>
      <c r="PQT16" s="125"/>
      <c r="PQU16" s="126"/>
      <c r="PQX16" s="124"/>
      <c r="PRA16" s="125"/>
      <c r="PRB16" s="126"/>
      <c r="PRE16" s="124"/>
      <c r="PRH16" s="125"/>
      <c r="PRI16" s="126"/>
      <c r="PRL16" s="124"/>
      <c r="PRO16" s="125"/>
      <c r="PRP16" s="126"/>
      <c r="PRS16" s="124"/>
      <c r="PRV16" s="125"/>
      <c r="PRW16" s="126"/>
      <c r="PRZ16" s="124"/>
      <c r="PSC16" s="125"/>
      <c r="PSD16" s="126"/>
      <c r="PSG16" s="124"/>
      <c r="PSJ16" s="125"/>
      <c r="PSK16" s="126"/>
      <c r="PSN16" s="124"/>
      <c r="PSQ16" s="125"/>
      <c r="PSR16" s="126"/>
      <c r="PSU16" s="124"/>
      <c r="PSX16" s="125"/>
      <c r="PSY16" s="126"/>
      <c r="PTB16" s="124"/>
      <c r="PTE16" s="125"/>
      <c r="PTF16" s="126"/>
      <c r="PTI16" s="124"/>
      <c r="PTL16" s="125"/>
      <c r="PTM16" s="126"/>
      <c r="PTP16" s="124"/>
      <c r="PTS16" s="125"/>
      <c r="PTT16" s="126"/>
      <c r="PTW16" s="124"/>
      <c r="PTZ16" s="125"/>
      <c r="PUA16" s="126"/>
      <c r="PUD16" s="124"/>
      <c r="PUG16" s="125"/>
      <c r="PUH16" s="126"/>
      <c r="PUK16" s="124"/>
      <c r="PUN16" s="125"/>
      <c r="PUO16" s="126"/>
      <c r="PUR16" s="124"/>
      <c r="PUU16" s="125"/>
      <c r="PUV16" s="126"/>
      <c r="PUY16" s="124"/>
      <c r="PVB16" s="125"/>
      <c r="PVC16" s="126"/>
      <c r="PVF16" s="124"/>
      <c r="PVI16" s="125"/>
      <c r="PVJ16" s="126"/>
      <c r="PVM16" s="124"/>
      <c r="PVP16" s="125"/>
      <c r="PVQ16" s="126"/>
      <c r="PVT16" s="124"/>
      <c r="PVW16" s="125"/>
      <c r="PVX16" s="126"/>
      <c r="PWA16" s="124"/>
      <c r="PWD16" s="125"/>
      <c r="PWE16" s="126"/>
      <c r="PWH16" s="124"/>
      <c r="PWK16" s="125"/>
      <c r="PWL16" s="126"/>
      <c r="PWO16" s="124"/>
      <c r="PWR16" s="125"/>
      <c r="PWS16" s="126"/>
      <c r="PWV16" s="124"/>
      <c r="PWY16" s="125"/>
      <c r="PWZ16" s="126"/>
      <c r="PXC16" s="124"/>
      <c r="PXF16" s="125"/>
      <c r="PXG16" s="126"/>
      <c r="PXJ16" s="124"/>
      <c r="PXM16" s="125"/>
      <c r="PXN16" s="126"/>
      <c r="PXQ16" s="124"/>
      <c r="PXT16" s="125"/>
      <c r="PXU16" s="126"/>
      <c r="PXX16" s="124"/>
      <c r="PYA16" s="125"/>
      <c r="PYB16" s="126"/>
      <c r="PYE16" s="124"/>
      <c r="PYH16" s="125"/>
      <c r="PYI16" s="126"/>
      <c r="PYL16" s="124"/>
      <c r="PYO16" s="125"/>
      <c r="PYP16" s="126"/>
      <c r="PYS16" s="124"/>
      <c r="PYV16" s="125"/>
      <c r="PYW16" s="126"/>
      <c r="PYZ16" s="124"/>
      <c r="PZC16" s="125"/>
      <c r="PZD16" s="126"/>
      <c r="PZG16" s="124"/>
      <c r="PZJ16" s="125"/>
      <c r="PZK16" s="126"/>
      <c r="PZN16" s="124"/>
      <c r="PZQ16" s="125"/>
      <c r="PZR16" s="126"/>
      <c r="PZU16" s="124"/>
      <c r="PZX16" s="125"/>
      <c r="PZY16" s="126"/>
      <c r="QAB16" s="124"/>
      <c r="QAE16" s="125"/>
      <c r="QAF16" s="126"/>
      <c r="QAI16" s="124"/>
      <c r="QAL16" s="125"/>
      <c r="QAM16" s="126"/>
      <c r="QAP16" s="124"/>
      <c r="QAS16" s="125"/>
      <c r="QAT16" s="126"/>
      <c r="QAW16" s="124"/>
      <c r="QAZ16" s="125"/>
      <c r="QBA16" s="126"/>
      <c r="QBD16" s="124"/>
      <c r="QBG16" s="125"/>
      <c r="QBH16" s="126"/>
      <c r="QBK16" s="124"/>
      <c r="QBN16" s="125"/>
      <c r="QBO16" s="126"/>
      <c r="QBR16" s="124"/>
      <c r="QBU16" s="125"/>
      <c r="QBV16" s="126"/>
      <c r="QBY16" s="124"/>
      <c r="QCB16" s="125"/>
      <c r="QCC16" s="126"/>
      <c r="QCF16" s="124"/>
      <c r="QCI16" s="125"/>
      <c r="QCJ16" s="126"/>
      <c r="QCM16" s="124"/>
      <c r="QCP16" s="125"/>
      <c r="QCQ16" s="126"/>
      <c r="QCT16" s="124"/>
      <c r="QCW16" s="125"/>
      <c r="QCX16" s="126"/>
      <c r="QDA16" s="124"/>
      <c r="QDD16" s="125"/>
      <c r="QDE16" s="126"/>
      <c r="QDH16" s="124"/>
      <c r="QDK16" s="125"/>
      <c r="QDL16" s="126"/>
      <c r="QDO16" s="124"/>
      <c r="QDR16" s="125"/>
      <c r="QDS16" s="126"/>
      <c r="QDV16" s="124"/>
      <c r="QDY16" s="125"/>
      <c r="QDZ16" s="126"/>
      <c r="QEC16" s="124"/>
      <c r="QEF16" s="125"/>
      <c r="QEG16" s="126"/>
      <c r="QEJ16" s="124"/>
      <c r="QEM16" s="125"/>
      <c r="QEN16" s="126"/>
      <c r="QEQ16" s="124"/>
      <c r="QET16" s="125"/>
      <c r="QEU16" s="126"/>
      <c r="QEX16" s="124"/>
      <c r="QFA16" s="125"/>
      <c r="QFB16" s="126"/>
      <c r="QFE16" s="124"/>
      <c r="QFH16" s="125"/>
      <c r="QFI16" s="126"/>
      <c r="QFL16" s="124"/>
      <c r="QFO16" s="125"/>
      <c r="QFP16" s="126"/>
      <c r="QFS16" s="124"/>
      <c r="QFV16" s="125"/>
      <c r="QFW16" s="126"/>
      <c r="QFZ16" s="124"/>
      <c r="QGC16" s="125"/>
      <c r="QGD16" s="126"/>
      <c r="QGG16" s="124"/>
      <c r="QGJ16" s="125"/>
      <c r="QGK16" s="126"/>
      <c r="QGN16" s="124"/>
      <c r="QGQ16" s="125"/>
      <c r="QGR16" s="126"/>
      <c r="QGU16" s="124"/>
      <c r="QGX16" s="125"/>
      <c r="QGY16" s="126"/>
      <c r="QHB16" s="124"/>
      <c r="QHE16" s="125"/>
      <c r="QHF16" s="126"/>
      <c r="QHI16" s="124"/>
      <c r="QHL16" s="125"/>
      <c r="QHM16" s="126"/>
      <c r="QHP16" s="124"/>
      <c r="QHS16" s="125"/>
      <c r="QHT16" s="126"/>
      <c r="QHW16" s="124"/>
      <c r="QHZ16" s="125"/>
      <c r="QIA16" s="126"/>
      <c r="QID16" s="124"/>
      <c r="QIG16" s="125"/>
      <c r="QIH16" s="126"/>
      <c r="QIK16" s="124"/>
      <c r="QIN16" s="125"/>
      <c r="QIO16" s="126"/>
      <c r="QIR16" s="124"/>
      <c r="QIU16" s="125"/>
      <c r="QIV16" s="126"/>
      <c r="QIY16" s="124"/>
      <c r="QJB16" s="125"/>
      <c r="QJC16" s="126"/>
      <c r="QJF16" s="124"/>
      <c r="QJI16" s="125"/>
      <c r="QJJ16" s="126"/>
      <c r="QJM16" s="124"/>
      <c r="QJP16" s="125"/>
      <c r="QJQ16" s="126"/>
      <c r="QJT16" s="124"/>
      <c r="QJW16" s="125"/>
      <c r="QJX16" s="126"/>
      <c r="QKA16" s="124"/>
      <c r="QKD16" s="125"/>
      <c r="QKE16" s="126"/>
      <c r="QKH16" s="124"/>
      <c r="QKK16" s="125"/>
      <c r="QKL16" s="126"/>
      <c r="QKO16" s="124"/>
      <c r="QKR16" s="125"/>
      <c r="QKS16" s="126"/>
      <c r="QKV16" s="124"/>
      <c r="QKY16" s="125"/>
      <c r="QKZ16" s="126"/>
      <c r="QLC16" s="124"/>
      <c r="QLF16" s="125"/>
      <c r="QLG16" s="126"/>
      <c r="QLJ16" s="124"/>
      <c r="QLM16" s="125"/>
      <c r="QLN16" s="126"/>
      <c r="QLQ16" s="124"/>
      <c r="QLT16" s="125"/>
      <c r="QLU16" s="126"/>
      <c r="QLX16" s="124"/>
      <c r="QMA16" s="125"/>
      <c r="QMB16" s="126"/>
      <c r="QME16" s="124"/>
      <c r="QMH16" s="125"/>
      <c r="QMI16" s="126"/>
      <c r="QML16" s="124"/>
      <c r="QMO16" s="125"/>
      <c r="QMP16" s="126"/>
      <c r="QMS16" s="124"/>
      <c r="QMV16" s="125"/>
      <c r="QMW16" s="126"/>
      <c r="QMZ16" s="124"/>
      <c r="QNC16" s="125"/>
      <c r="QND16" s="126"/>
      <c r="QNG16" s="124"/>
      <c r="QNJ16" s="125"/>
      <c r="QNK16" s="126"/>
      <c r="QNN16" s="124"/>
      <c r="QNQ16" s="125"/>
      <c r="QNR16" s="126"/>
      <c r="QNU16" s="124"/>
      <c r="QNX16" s="125"/>
      <c r="QNY16" s="126"/>
      <c r="QOB16" s="124"/>
      <c r="QOE16" s="125"/>
      <c r="QOF16" s="126"/>
      <c r="QOI16" s="124"/>
      <c r="QOL16" s="125"/>
      <c r="QOM16" s="126"/>
      <c r="QOP16" s="124"/>
      <c r="QOS16" s="125"/>
      <c r="QOT16" s="126"/>
      <c r="QOW16" s="124"/>
      <c r="QOZ16" s="125"/>
      <c r="QPA16" s="126"/>
      <c r="QPD16" s="124"/>
      <c r="QPG16" s="125"/>
      <c r="QPH16" s="126"/>
      <c r="QPK16" s="124"/>
      <c r="QPN16" s="125"/>
      <c r="QPO16" s="126"/>
      <c r="QPR16" s="124"/>
      <c r="QPU16" s="125"/>
      <c r="QPV16" s="126"/>
      <c r="QPY16" s="124"/>
      <c r="QQB16" s="125"/>
      <c r="QQC16" s="126"/>
      <c r="QQF16" s="124"/>
      <c r="QQI16" s="125"/>
      <c r="QQJ16" s="126"/>
      <c r="QQM16" s="124"/>
      <c r="QQP16" s="125"/>
      <c r="QQQ16" s="126"/>
      <c r="QQT16" s="124"/>
      <c r="QQW16" s="125"/>
      <c r="QQX16" s="126"/>
      <c r="QRA16" s="124"/>
      <c r="QRD16" s="125"/>
      <c r="QRE16" s="126"/>
      <c r="QRH16" s="124"/>
      <c r="QRK16" s="125"/>
      <c r="QRL16" s="126"/>
      <c r="QRO16" s="124"/>
      <c r="QRR16" s="125"/>
      <c r="QRS16" s="126"/>
      <c r="QRV16" s="124"/>
      <c r="QRY16" s="125"/>
      <c r="QRZ16" s="126"/>
      <c r="QSC16" s="124"/>
      <c r="QSF16" s="125"/>
      <c r="QSG16" s="126"/>
      <c r="QSJ16" s="124"/>
      <c r="QSM16" s="125"/>
      <c r="QSN16" s="126"/>
      <c r="QSQ16" s="124"/>
      <c r="QST16" s="125"/>
      <c r="QSU16" s="126"/>
      <c r="QSX16" s="124"/>
      <c r="QTA16" s="125"/>
      <c r="QTB16" s="126"/>
      <c r="QTE16" s="124"/>
      <c r="QTH16" s="125"/>
      <c r="QTI16" s="126"/>
      <c r="QTL16" s="124"/>
      <c r="QTO16" s="125"/>
      <c r="QTP16" s="126"/>
      <c r="QTS16" s="124"/>
      <c r="QTV16" s="125"/>
      <c r="QTW16" s="126"/>
      <c r="QTZ16" s="124"/>
      <c r="QUC16" s="125"/>
      <c r="QUD16" s="126"/>
      <c r="QUG16" s="124"/>
      <c r="QUJ16" s="125"/>
      <c r="QUK16" s="126"/>
      <c r="QUN16" s="124"/>
      <c r="QUQ16" s="125"/>
      <c r="QUR16" s="126"/>
      <c r="QUU16" s="124"/>
      <c r="QUX16" s="125"/>
      <c r="QUY16" s="126"/>
      <c r="QVB16" s="124"/>
      <c r="QVE16" s="125"/>
      <c r="QVF16" s="126"/>
      <c r="QVI16" s="124"/>
      <c r="QVL16" s="125"/>
      <c r="QVM16" s="126"/>
      <c r="QVP16" s="124"/>
      <c r="QVS16" s="125"/>
      <c r="QVT16" s="126"/>
      <c r="QVW16" s="124"/>
      <c r="QVZ16" s="125"/>
      <c r="QWA16" s="126"/>
      <c r="QWD16" s="124"/>
      <c r="QWG16" s="125"/>
      <c r="QWH16" s="126"/>
      <c r="QWK16" s="124"/>
      <c r="QWN16" s="125"/>
      <c r="QWO16" s="126"/>
      <c r="QWR16" s="124"/>
      <c r="QWU16" s="125"/>
      <c r="QWV16" s="126"/>
      <c r="QWY16" s="124"/>
      <c r="QXB16" s="125"/>
      <c r="QXC16" s="126"/>
      <c r="QXF16" s="124"/>
      <c r="QXI16" s="125"/>
      <c r="QXJ16" s="126"/>
      <c r="QXM16" s="124"/>
      <c r="QXP16" s="125"/>
      <c r="QXQ16" s="126"/>
      <c r="QXT16" s="124"/>
      <c r="QXW16" s="125"/>
      <c r="QXX16" s="126"/>
      <c r="QYA16" s="124"/>
      <c r="QYD16" s="125"/>
      <c r="QYE16" s="126"/>
      <c r="QYH16" s="124"/>
      <c r="QYK16" s="125"/>
      <c r="QYL16" s="126"/>
      <c r="QYO16" s="124"/>
      <c r="QYR16" s="125"/>
      <c r="QYS16" s="126"/>
      <c r="QYV16" s="124"/>
      <c r="QYY16" s="125"/>
      <c r="QYZ16" s="126"/>
      <c r="QZC16" s="124"/>
      <c r="QZF16" s="125"/>
      <c r="QZG16" s="126"/>
      <c r="QZJ16" s="124"/>
      <c r="QZM16" s="125"/>
      <c r="QZN16" s="126"/>
      <c r="QZQ16" s="124"/>
      <c r="QZT16" s="125"/>
      <c r="QZU16" s="126"/>
      <c r="QZX16" s="124"/>
      <c r="RAA16" s="125"/>
      <c r="RAB16" s="126"/>
      <c r="RAE16" s="124"/>
      <c r="RAH16" s="125"/>
      <c r="RAI16" s="126"/>
      <c r="RAL16" s="124"/>
      <c r="RAO16" s="125"/>
      <c r="RAP16" s="126"/>
      <c r="RAS16" s="124"/>
      <c r="RAV16" s="125"/>
      <c r="RAW16" s="126"/>
      <c r="RAZ16" s="124"/>
      <c r="RBC16" s="125"/>
      <c r="RBD16" s="126"/>
      <c r="RBG16" s="124"/>
      <c r="RBJ16" s="125"/>
      <c r="RBK16" s="126"/>
      <c r="RBN16" s="124"/>
      <c r="RBQ16" s="125"/>
      <c r="RBR16" s="126"/>
      <c r="RBU16" s="124"/>
      <c r="RBX16" s="125"/>
      <c r="RBY16" s="126"/>
      <c r="RCB16" s="124"/>
      <c r="RCE16" s="125"/>
      <c r="RCF16" s="126"/>
      <c r="RCI16" s="124"/>
      <c r="RCL16" s="125"/>
      <c r="RCM16" s="126"/>
      <c r="RCP16" s="124"/>
      <c r="RCS16" s="125"/>
      <c r="RCT16" s="126"/>
      <c r="RCW16" s="124"/>
      <c r="RCZ16" s="125"/>
      <c r="RDA16" s="126"/>
      <c r="RDD16" s="124"/>
      <c r="RDG16" s="125"/>
      <c r="RDH16" s="126"/>
      <c r="RDK16" s="124"/>
      <c r="RDN16" s="125"/>
      <c r="RDO16" s="126"/>
      <c r="RDR16" s="124"/>
      <c r="RDU16" s="125"/>
      <c r="RDV16" s="126"/>
      <c r="RDY16" s="124"/>
      <c r="REB16" s="125"/>
      <c r="REC16" s="126"/>
      <c r="REF16" s="124"/>
      <c r="REI16" s="125"/>
      <c r="REJ16" s="126"/>
      <c r="REM16" s="124"/>
      <c r="REP16" s="125"/>
      <c r="REQ16" s="126"/>
      <c r="RET16" s="124"/>
      <c r="REW16" s="125"/>
      <c r="REX16" s="126"/>
      <c r="RFA16" s="124"/>
      <c r="RFD16" s="125"/>
      <c r="RFE16" s="126"/>
      <c r="RFH16" s="124"/>
      <c r="RFK16" s="125"/>
      <c r="RFL16" s="126"/>
      <c r="RFO16" s="124"/>
      <c r="RFR16" s="125"/>
      <c r="RFS16" s="126"/>
      <c r="RFV16" s="124"/>
      <c r="RFY16" s="125"/>
      <c r="RFZ16" s="126"/>
      <c r="RGC16" s="124"/>
      <c r="RGF16" s="125"/>
      <c r="RGG16" s="126"/>
      <c r="RGJ16" s="124"/>
      <c r="RGM16" s="125"/>
      <c r="RGN16" s="126"/>
      <c r="RGQ16" s="124"/>
      <c r="RGT16" s="125"/>
      <c r="RGU16" s="126"/>
      <c r="RGX16" s="124"/>
      <c r="RHA16" s="125"/>
      <c r="RHB16" s="126"/>
      <c r="RHE16" s="124"/>
      <c r="RHH16" s="125"/>
      <c r="RHI16" s="126"/>
      <c r="RHL16" s="124"/>
      <c r="RHO16" s="125"/>
      <c r="RHP16" s="126"/>
      <c r="RHS16" s="124"/>
      <c r="RHV16" s="125"/>
      <c r="RHW16" s="126"/>
      <c r="RHZ16" s="124"/>
      <c r="RIC16" s="125"/>
      <c r="RID16" s="126"/>
      <c r="RIG16" s="124"/>
      <c r="RIJ16" s="125"/>
      <c r="RIK16" s="126"/>
      <c r="RIN16" s="124"/>
      <c r="RIQ16" s="125"/>
      <c r="RIR16" s="126"/>
      <c r="RIU16" s="124"/>
      <c r="RIX16" s="125"/>
      <c r="RIY16" s="126"/>
      <c r="RJB16" s="124"/>
      <c r="RJE16" s="125"/>
      <c r="RJF16" s="126"/>
      <c r="RJI16" s="124"/>
      <c r="RJL16" s="125"/>
      <c r="RJM16" s="126"/>
      <c r="RJP16" s="124"/>
      <c r="RJS16" s="125"/>
      <c r="RJT16" s="126"/>
      <c r="RJW16" s="124"/>
      <c r="RJZ16" s="125"/>
      <c r="RKA16" s="126"/>
      <c r="RKD16" s="124"/>
      <c r="RKG16" s="125"/>
      <c r="RKH16" s="126"/>
      <c r="RKK16" s="124"/>
      <c r="RKN16" s="125"/>
      <c r="RKO16" s="126"/>
      <c r="RKR16" s="124"/>
      <c r="RKU16" s="125"/>
      <c r="RKV16" s="126"/>
      <c r="RKY16" s="124"/>
      <c r="RLB16" s="125"/>
      <c r="RLC16" s="126"/>
      <c r="RLF16" s="124"/>
      <c r="RLI16" s="125"/>
      <c r="RLJ16" s="126"/>
      <c r="RLM16" s="124"/>
      <c r="RLP16" s="125"/>
      <c r="RLQ16" s="126"/>
      <c r="RLT16" s="124"/>
      <c r="RLW16" s="125"/>
      <c r="RLX16" s="126"/>
      <c r="RMA16" s="124"/>
      <c r="RMD16" s="125"/>
      <c r="RME16" s="126"/>
      <c r="RMH16" s="124"/>
      <c r="RMK16" s="125"/>
      <c r="RML16" s="126"/>
      <c r="RMO16" s="124"/>
      <c r="RMR16" s="125"/>
      <c r="RMS16" s="126"/>
      <c r="RMV16" s="124"/>
      <c r="RMY16" s="125"/>
      <c r="RMZ16" s="126"/>
      <c r="RNC16" s="124"/>
      <c r="RNF16" s="125"/>
      <c r="RNG16" s="126"/>
      <c r="RNJ16" s="124"/>
      <c r="RNM16" s="125"/>
      <c r="RNN16" s="126"/>
      <c r="RNQ16" s="124"/>
      <c r="RNT16" s="125"/>
      <c r="RNU16" s="126"/>
      <c r="RNX16" s="124"/>
      <c r="ROA16" s="125"/>
      <c r="ROB16" s="126"/>
      <c r="ROE16" s="124"/>
      <c r="ROH16" s="125"/>
      <c r="ROI16" s="126"/>
      <c r="ROL16" s="124"/>
      <c r="ROO16" s="125"/>
      <c r="ROP16" s="126"/>
      <c r="ROS16" s="124"/>
      <c r="ROV16" s="125"/>
      <c r="ROW16" s="126"/>
      <c r="ROZ16" s="124"/>
      <c r="RPC16" s="125"/>
      <c r="RPD16" s="126"/>
      <c r="RPG16" s="124"/>
      <c r="RPJ16" s="125"/>
      <c r="RPK16" s="126"/>
      <c r="RPN16" s="124"/>
      <c r="RPQ16" s="125"/>
      <c r="RPR16" s="126"/>
      <c r="RPU16" s="124"/>
      <c r="RPX16" s="125"/>
      <c r="RPY16" s="126"/>
      <c r="RQB16" s="124"/>
      <c r="RQE16" s="125"/>
      <c r="RQF16" s="126"/>
      <c r="RQI16" s="124"/>
      <c r="RQL16" s="125"/>
      <c r="RQM16" s="126"/>
      <c r="RQP16" s="124"/>
      <c r="RQS16" s="125"/>
      <c r="RQT16" s="126"/>
      <c r="RQW16" s="124"/>
      <c r="RQZ16" s="125"/>
      <c r="RRA16" s="126"/>
      <c r="RRD16" s="124"/>
      <c r="RRG16" s="125"/>
      <c r="RRH16" s="126"/>
      <c r="RRK16" s="124"/>
      <c r="RRN16" s="125"/>
      <c r="RRO16" s="126"/>
      <c r="RRR16" s="124"/>
      <c r="RRU16" s="125"/>
      <c r="RRV16" s="126"/>
      <c r="RRY16" s="124"/>
      <c r="RSB16" s="125"/>
      <c r="RSC16" s="126"/>
      <c r="RSF16" s="124"/>
      <c r="RSI16" s="125"/>
      <c r="RSJ16" s="126"/>
      <c r="RSM16" s="124"/>
      <c r="RSP16" s="125"/>
      <c r="RSQ16" s="126"/>
      <c r="RST16" s="124"/>
      <c r="RSW16" s="125"/>
      <c r="RSX16" s="126"/>
      <c r="RTA16" s="124"/>
      <c r="RTD16" s="125"/>
      <c r="RTE16" s="126"/>
      <c r="RTH16" s="124"/>
      <c r="RTK16" s="125"/>
      <c r="RTL16" s="126"/>
      <c r="RTO16" s="124"/>
      <c r="RTR16" s="125"/>
      <c r="RTS16" s="126"/>
      <c r="RTV16" s="124"/>
      <c r="RTY16" s="125"/>
      <c r="RTZ16" s="126"/>
      <c r="RUC16" s="124"/>
      <c r="RUF16" s="125"/>
      <c r="RUG16" s="126"/>
      <c r="RUJ16" s="124"/>
      <c r="RUM16" s="125"/>
      <c r="RUN16" s="126"/>
      <c r="RUQ16" s="124"/>
      <c r="RUT16" s="125"/>
      <c r="RUU16" s="126"/>
      <c r="RUX16" s="124"/>
      <c r="RVA16" s="125"/>
      <c r="RVB16" s="126"/>
      <c r="RVE16" s="124"/>
      <c r="RVH16" s="125"/>
      <c r="RVI16" s="126"/>
      <c r="RVL16" s="124"/>
      <c r="RVO16" s="125"/>
      <c r="RVP16" s="126"/>
      <c r="RVS16" s="124"/>
      <c r="RVV16" s="125"/>
      <c r="RVW16" s="126"/>
      <c r="RVZ16" s="124"/>
      <c r="RWC16" s="125"/>
      <c r="RWD16" s="126"/>
      <c r="RWG16" s="124"/>
      <c r="RWJ16" s="125"/>
      <c r="RWK16" s="126"/>
      <c r="RWN16" s="124"/>
      <c r="RWQ16" s="125"/>
      <c r="RWR16" s="126"/>
      <c r="RWU16" s="124"/>
      <c r="RWX16" s="125"/>
      <c r="RWY16" s="126"/>
      <c r="RXB16" s="124"/>
      <c r="RXE16" s="125"/>
      <c r="RXF16" s="126"/>
      <c r="RXI16" s="124"/>
      <c r="RXL16" s="125"/>
      <c r="RXM16" s="126"/>
      <c r="RXP16" s="124"/>
      <c r="RXS16" s="125"/>
      <c r="RXT16" s="126"/>
      <c r="RXW16" s="124"/>
      <c r="RXZ16" s="125"/>
      <c r="RYA16" s="126"/>
      <c r="RYD16" s="124"/>
      <c r="RYG16" s="125"/>
      <c r="RYH16" s="126"/>
      <c r="RYK16" s="124"/>
      <c r="RYN16" s="125"/>
      <c r="RYO16" s="126"/>
      <c r="RYR16" s="124"/>
      <c r="RYU16" s="125"/>
      <c r="RYV16" s="126"/>
      <c r="RYY16" s="124"/>
      <c r="RZB16" s="125"/>
      <c r="RZC16" s="126"/>
      <c r="RZF16" s="124"/>
      <c r="RZI16" s="125"/>
      <c r="RZJ16" s="126"/>
      <c r="RZM16" s="124"/>
      <c r="RZP16" s="125"/>
      <c r="RZQ16" s="126"/>
      <c r="RZT16" s="124"/>
      <c r="RZW16" s="125"/>
      <c r="RZX16" s="126"/>
      <c r="SAA16" s="124"/>
      <c r="SAD16" s="125"/>
      <c r="SAE16" s="126"/>
      <c r="SAH16" s="124"/>
      <c r="SAK16" s="125"/>
      <c r="SAL16" s="126"/>
      <c r="SAO16" s="124"/>
      <c r="SAR16" s="125"/>
      <c r="SAS16" s="126"/>
      <c r="SAV16" s="124"/>
      <c r="SAY16" s="125"/>
      <c r="SAZ16" s="126"/>
      <c r="SBC16" s="124"/>
      <c r="SBF16" s="125"/>
      <c r="SBG16" s="126"/>
      <c r="SBJ16" s="124"/>
      <c r="SBM16" s="125"/>
      <c r="SBN16" s="126"/>
      <c r="SBQ16" s="124"/>
      <c r="SBT16" s="125"/>
      <c r="SBU16" s="126"/>
      <c r="SBX16" s="124"/>
      <c r="SCA16" s="125"/>
      <c r="SCB16" s="126"/>
      <c r="SCE16" s="124"/>
      <c r="SCH16" s="125"/>
      <c r="SCI16" s="126"/>
      <c r="SCL16" s="124"/>
      <c r="SCO16" s="125"/>
      <c r="SCP16" s="126"/>
      <c r="SCS16" s="124"/>
      <c r="SCV16" s="125"/>
      <c r="SCW16" s="126"/>
      <c r="SCZ16" s="124"/>
      <c r="SDC16" s="125"/>
      <c r="SDD16" s="126"/>
      <c r="SDG16" s="124"/>
      <c r="SDJ16" s="125"/>
      <c r="SDK16" s="126"/>
      <c r="SDN16" s="124"/>
      <c r="SDQ16" s="125"/>
      <c r="SDR16" s="126"/>
      <c r="SDU16" s="124"/>
      <c r="SDX16" s="125"/>
      <c r="SDY16" s="126"/>
      <c r="SEB16" s="124"/>
      <c r="SEE16" s="125"/>
      <c r="SEF16" s="126"/>
      <c r="SEI16" s="124"/>
      <c r="SEL16" s="125"/>
      <c r="SEM16" s="126"/>
      <c r="SEP16" s="124"/>
      <c r="SES16" s="125"/>
      <c r="SET16" s="126"/>
      <c r="SEW16" s="124"/>
      <c r="SEZ16" s="125"/>
      <c r="SFA16" s="126"/>
      <c r="SFD16" s="124"/>
      <c r="SFG16" s="125"/>
      <c r="SFH16" s="126"/>
      <c r="SFK16" s="124"/>
      <c r="SFN16" s="125"/>
      <c r="SFO16" s="126"/>
      <c r="SFR16" s="124"/>
      <c r="SFU16" s="125"/>
      <c r="SFV16" s="126"/>
      <c r="SFY16" s="124"/>
      <c r="SGB16" s="125"/>
      <c r="SGC16" s="126"/>
      <c r="SGF16" s="124"/>
      <c r="SGI16" s="125"/>
      <c r="SGJ16" s="126"/>
      <c r="SGM16" s="124"/>
      <c r="SGP16" s="125"/>
      <c r="SGQ16" s="126"/>
      <c r="SGT16" s="124"/>
      <c r="SGW16" s="125"/>
      <c r="SGX16" s="126"/>
      <c r="SHA16" s="124"/>
      <c r="SHD16" s="125"/>
      <c r="SHE16" s="126"/>
      <c r="SHH16" s="124"/>
      <c r="SHK16" s="125"/>
      <c r="SHL16" s="126"/>
      <c r="SHO16" s="124"/>
      <c r="SHR16" s="125"/>
      <c r="SHS16" s="126"/>
      <c r="SHV16" s="124"/>
      <c r="SHY16" s="125"/>
      <c r="SHZ16" s="126"/>
      <c r="SIC16" s="124"/>
      <c r="SIF16" s="125"/>
      <c r="SIG16" s="126"/>
      <c r="SIJ16" s="124"/>
      <c r="SIM16" s="125"/>
      <c r="SIN16" s="126"/>
      <c r="SIQ16" s="124"/>
      <c r="SIT16" s="125"/>
      <c r="SIU16" s="126"/>
      <c r="SIX16" s="124"/>
      <c r="SJA16" s="125"/>
      <c r="SJB16" s="126"/>
      <c r="SJE16" s="124"/>
      <c r="SJH16" s="125"/>
      <c r="SJI16" s="126"/>
      <c r="SJL16" s="124"/>
      <c r="SJO16" s="125"/>
      <c r="SJP16" s="126"/>
      <c r="SJS16" s="124"/>
      <c r="SJV16" s="125"/>
      <c r="SJW16" s="126"/>
      <c r="SJZ16" s="124"/>
      <c r="SKC16" s="125"/>
      <c r="SKD16" s="126"/>
      <c r="SKG16" s="124"/>
      <c r="SKJ16" s="125"/>
      <c r="SKK16" s="126"/>
      <c r="SKN16" s="124"/>
      <c r="SKQ16" s="125"/>
      <c r="SKR16" s="126"/>
      <c r="SKU16" s="124"/>
      <c r="SKX16" s="125"/>
      <c r="SKY16" s="126"/>
      <c r="SLB16" s="124"/>
      <c r="SLE16" s="125"/>
      <c r="SLF16" s="126"/>
      <c r="SLI16" s="124"/>
      <c r="SLL16" s="125"/>
      <c r="SLM16" s="126"/>
      <c r="SLP16" s="124"/>
      <c r="SLS16" s="125"/>
      <c r="SLT16" s="126"/>
      <c r="SLW16" s="124"/>
      <c r="SLZ16" s="125"/>
      <c r="SMA16" s="126"/>
      <c r="SMD16" s="124"/>
      <c r="SMG16" s="125"/>
      <c r="SMH16" s="126"/>
      <c r="SMK16" s="124"/>
      <c r="SMN16" s="125"/>
      <c r="SMO16" s="126"/>
      <c r="SMR16" s="124"/>
      <c r="SMU16" s="125"/>
      <c r="SMV16" s="126"/>
      <c r="SMY16" s="124"/>
      <c r="SNB16" s="125"/>
      <c r="SNC16" s="126"/>
      <c r="SNF16" s="124"/>
      <c r="SNI16" s="125"/>
      <c r="SNJ16" s="126"/>
      <c r="SNM16" s="124"/>
      <c r="SNP16" s="125"/>
      <c r="SNQ16" s="126"/>
      <c r="SNT16" s="124"/>
      <c r="SNW16" s="125"/>
      <c r="SNX16" s="126"/>
      <c r="SOA16" s="124"/>
      <c r="SOD16" s="125"/>
      <c r="SOE16" s="126"/>
      <c r="SOH16" s="124"/>
      <c r="SOK16" s="125"/>
      <c r="SOL16" s="126"/>
      <c r="SOO16" s="124"/>
      <c r="SOR16" s="125"/>
      <c r="SOS16" s="126"/>
      <c r="SOV16" s="124"/>
      <c r="SOY16" s="125"/>
      <c r="SOZ16" s="126"/>
      <c r="SPC16" s="124"/>
      <c r="SPF16" s="125"/>
      <c r="SPG16" s="126"/>
      <c r="SPJ16" s="124"/>
      <c r="SPM16" s="125"/>
      <c r="SPN16" s="126"/>
      <c r="SPQ16" s="124"/>
      <c r="SPT16" s="125"/>
      <c r="SPU16" s="126"/>
      <c r="SPX16" s="124"/>
      <c r="SQA16" s="125"/>
      <c r="SQB16" s="126"/>
      <c r="SQE16" s="124"/>
      <c r="SQH16" s="125"/>
      <c r="SQI16" s="126"/>
      <c r="SQL16" s="124"/>
      <c r="SQO16" s="125"/>
      <c r="SQP16" s="126"/>
      <c r="SQS16" s="124"/>
      <c r="SQV16" s="125"/>
      <c r="SQW16" s="126"/>
      <c r="SQZ16" s="124"/>
      <c r="SRC16" s="125"/>
      <c r="SRD16" s="126"/>
      <c r="SRG16" s="124"/>
      <c r="SRJ16" s="125"/>
      <c r="SRK16" s="126"/>
      <c r="SRN16" s="124"/>
      <c r="SRQ16" s="125"/>
      <c r="SRR16" s="126"/>
      <c r="SRU16" s="124"/>
      <c r="SRX16" s="125"/>
      <c r="SRY16" s="126"/>
      <c r="SSB16" s="124"/>
      <c r="SSE16" s="125"/>
      <c r="SSF16" s="126"/>
      <c r="SSI16" s="124"/>
      <c r="SSL16" s="125"/>
      <c r="SSM16" s="126"/>
      <c r="SSP16" s="124"/>
      <c r="SSS16" s="125"/>
      <c r="SST16" s="126"/>
      <c r="SSW16" s="124"/>
      <c r="SSZ16" s="125"/>
      <c r="STA16" s="126"/>
      <c r="STD16" s="124"/>
      <c r="STG16" s="125"/>
      <c r="STH16" s="126"/>
      <c r="STK16" s="124"/>
      <c r="STN16" s="125"/>
      <c r="STO16" s="126"/>
      <c r="STR16" s="124"/>
      <c r="STU16" s="125"/>
      <c r="STV16" s="126"/>
      <c r="STY16" s="124"/>
      <c r="SUB16" s="125"/>
      <c r="SUC16" s="126"/>
      <c r="SUF16" s="124"/>
      <c r="SUI16" s="125"/>
      <c r="SUJ16" s="126"/>
      <c r="SUM16" s="124"/>
      <c r="SUP16" s="125"/>
      <c r="SUQ16" s="126"/>
      <c r="SUT16" s="124"/>
      <c r="SUW16" s="125"/>
      <c r="SUX16" s="126"/>
      <c r="SVA16" s="124"/>
      <c r="SVD16" s="125"/>
      <c r="SVE16" s="126"/>
      <c r="SVH16" s="124"/>
      <c r="SVK16" s="125"/>
      <c r="SVL16" s="126"/>
      <c r="SVO16" s="124"/>
      <c r="SVR16" s="125"/>
      <c r="SVS16" s="126"/>
      <c r="SVV16" s="124"/>
      <c r="SVY16" s="125"/>
      <c r="SVZ16" s="126"/>
      <c r="SWC16" s="124"/>
      <c r="SWF16" s="125"/>
      <c r="SWG16" s="126"/>
      <c r="SWJ16" s="124"/>
      <c r="SWM16" s="125"/>
      <c r="SWN16" s="126"/>
      <c r="SWQ16" s="124"/>
      <c r="SWT16" s="125"/>
      <c r="SWU16" s="126"/>
      <c r="SWX16" s="124"/>
      <c r="SXA16" s="125"/>
      <c r="SXB16" s="126"/>
      <c r="SXE16" s="124"/>
      <c r="SXH16" s="125"/>
      <c r="SXI16" s="126"/>
      <c r="SXL16" s="124"/>
      <c r="SXO16" s="125"/>
      <c r="SXP16" s="126"/>
      <c r="SXS16" s="124"/>
      <c r="SXV16" s="125"/>
      <c r="SXW16" s="126"/>
      <c r="SXZ16" s="124"/>
      <c r="SYC16" s="125"/>
      <c r="SYD16" s="126"/>
      <c r="SYG16" s="124"/>
      <c r="SYJ16" s="125"/>
      <c r="SYK16" s="126"/>
      <c r="SYN16" s="124"/>
      <c r="SYQ16" s="125"/>
      <c r="SYR16" s="126"/>
      <c r="SYU16" s="124"/>
      <c r="SYX16" s="125"/>
      <c r="SYY16" s="126"/>
      <c r="SZB16" s="124"/>
      <c r="SZE16" s="125"/>
      <c r="SZF16" s="126"/>
      <c r="SZI16" s="124"/>
      <c r="SZL16" s="125"/>
      <c r="SZM16" s="126"/>
      <c r="SZP16" s="124"/>
      <c r="SZS16" s="125"/>
      <c r="SZT16" s="126"/>
      <c r="SZW16" s="124"/>
      <c r="SZZ16" s="125"/>
      <c r="TAA16" s="126"/>
      <c r="TAD16" s="124"/>
      <c r="TAG16" s="125"/>
      <c r="TAH16" s="126"/>
      <c r="TAK16" s="124"/>
      <c r="TAN16" s="125"/>
      <c r="TAO16" s="126"/>
      <c r="TAR16" s="124"/>
      <c r="TAU16" s="125"/>
      <c r="TAV16" s="126"/>
      <c r="TAY16" s="124"/>
      <c r="TBB16" s="125"/>
      <c r="TBC16" s="126"/>
      <c r="TBF16" s="124"/>
      <c r="TBI16" s="125"/>
      <c r="TBJ16" s="126"/>
      <c r="TBM16" s="124"/>
      <c r="TBP16" s="125"/>
      <c r="TBQ16" s="126"/>
      <c r="TBT16" s="124"/>
      <c r="TBW16" s="125"/>
      <c r="TBX16" s="126"/>
      <c r="TCA16" s="124"/>
      <c r="TCD16" s="125"/>
      <c r="TCE16" s="126"/>
      <c r="TCH16" s="124"/>
      <c r="TCK16" s="125"/>
      <c r="TCL16" s="126"/>
      <c r="TCO16" s="124"/>
      <c r="TCR16" s="125"/>
      <c r="TCS16" s="126"/>
      <c r="TCV16" s="124"/>
      <c r="TCY16" s="125"/>
      <c r="TCZ16" s="126"/>
      <c r="TDC16" s="124"/>
      <c r="TDF16" s="125"/>
      <c r="TDG16" s="126"/>
      <c r="TDJ16" s="124"/>
      <c r="TDM16" s="125"/>
      <c r="TDN16" s="126"/>
      <c r="TDQ16" s="124"/>
      <c r="TDT16" s="125"/>
      <c r="TDU16" s="126"/>
      <c r="TDX16" s="124"/>
      <c r="TEA16" s="125"/>
      <c r="TEB16" s="126"/>
      <c r="TEE16" s="124"/>
      <c r="TEH16" s="125"/>
      <c r="TEI16" s="126"/>
      <c r="TEL16" s="124"/>
      <c r="TEO16" s="125"/>
      <c r="TEP16" s="126"/>
      <c r="TES16" s="124"/>
      <c r="TEV16" s="125"/>
      <c r="TEW16" s="126"/>
      <c r="TEZ16" s="124"/>
      <c r="TFC16" s="125"/>
      <c r="TFD16" s="126"/>
      <c r="TFG16" s="124"/>
      <c r="TFJ16" s="125"/>
      <c r="TFK16" s="126"/>
      <c r="TFN16" s="124"/>
      <c r="TFQ16" s="125"/>
      <c r="TFR16" s="126"/>
      <c r="TFU16" s="124"/>
      <c r="TFX16" s="125"/>
      <c r="TFY16" s="126"/>
      <c r="TGB16" s="124"/>
      <c r="TGE16" s="125"/>
      <c r="TGF16" s="126"/>
      <c r="TGI16" s="124"/>
      <c r="TGL16" s="125"/>
      <c r="TGM16" s="126"/>
      <c r="TGP16" s="124"/>
      <c r="TGS16" s="125"/>
      <c r="TGT16" s="126"/>
      <c r="TGW16" s="124"/>
      <c r="TGZ16" s="125"/>
      <c r="THA16" s="126"/>
      <c r="THD16" s="124"/>
      <c r="THG16" s="125"/>
      <c r="THH16" s="126"/>
      <c r="THK16" s="124"/>
      <c r="THN16" s="125"/>
      <c r="THO16" s="126"/>
      <c r="THR16" s="124"/>
      <c r="THU16" s="125"/>
      <c r="THV16" s="126"/>
      <c r="THY16" s="124"/>
      <c r="TIB16" s="125"/>
      <c r="TIC16" s="126"/>
      <c r="TIF16" s="124"/>
      <c r="TII16" s="125"/>
      <c r="TIJ16" s="126"/>
      <c r="TIM16" s="124"/>
      <c r="TIP16" s="125"/>
      <c r="TIQ16" s="126"/>
      <c r="TIT16" s="124"/>
      <c r="TIW16" s="125"/>
      <c r="TIX16" s="126"/>
      <c r="TJA16" s="124"/>
      <c r="TJD16" s="125"/>
      <c r="TJE16" s="126"/>
      <c r="TJH16" s="124"/>
      <c r="TJK16" s="125"/>
      <c r="TJL16" s="126"/>
      <c r="TJO16" s="124"/>
      <c r="TJR16" s="125"/>
      <c r="TJS16" s="126"/>
      <c r="TJV16" s="124"/>
      <c r="TJY16" s="125"/>
      <c r="TJZ16" s="126"/>
      <c r="TKC16" s="124"/>
      <c r="TKF16" s="125"/>
      <c r="TKG16" s="126"/>
      <c r="TKJ16" s="124"/>
      <c r="TKM16" s="125"/>
      <c r="TKN16" s="126"/>
      <c r="TKQ16" s="124"/>
      <c r="TKT16" s="125"/>
      <c r="TKU16" s="126"/>
      <c r="TKX16" s="124"/>
      <c r="TLA16" s="125"/>
      <c r="TLB16" s="126"/>
      <c r="TLE16" s="124"/>
      <c r="TLH16" s="125"/>
      <c r="TLI16" s="126"/>
      <c r="TLL16" s="124"/>
      <c r="TLO16" s="125"/>
      <c r="TLP16" s="126"/>
      <c r="TLS16" s="124"/>
      <c r="TLV16" s="125"/>
      <c r="TLW16" s="126"/>
      <c r="TLZ16" s="124"/>
      <c r="TMC16" s="125"/>
      <c r="TMD16" s="126"/>
      <c r="TMG16" s="124"/>
      <c r="TMJ16" s="125"/>
      <c r="TMK16" s="126"/>
      <c r="TMN16" s="124"/>
      <c r="TMQ16" s="125"/>
      <c r="TMR16" s="126"/>
      <c r="TMU16" s="124"/>
      <c r="TMX16" s="125"/>
      <c r="TMY16" s="126"/>
      <c r="TNB16" s="124"/>
      <c r="TNE16" s="125"/>
      <c r="TNF16" s="126"/>
      <c r="TNI16" s="124"/>
      <c r="TNL16" s="125"/>
      <c r="TNM16" s="126"/>
      <c r="TNP16" s="124"/>
      <c r="TNS16" s="125"/>
      <c r="TNT16" s="126"/>
      <c r="TNW16" s="124"/>
      <c r="TNZ16" s="125"/>
      <c r="TOA16" s="126"/>
      <c r="TOD16" s="124"/>
      <c r="TOG16" s="125"/>
      <c r="TOH16" s="126"/>
      <c r="TOK16" s="124"/>
      <c r="TON16" s="125"/>
      <c r="TOO16" s="126"/>
      <c r="TOR16" s="124"/>
      <c r="TOU16" s="125"/>
      <c r="TOV16" s="126"/>
      <c r="TOY16" s="124"/>
      <c r="TPB16" s="125"/>
      <c r="TPC16" s="126"/>
      <c r="TPF16" s="124"/>
      <c r="TPI16" s="125"/>
      <c r="TPJ16" s="126"/>
      <c r="TPM16" s="124"/>
      <c r="TPP16" s="125"/>
      <c r="TPQ16" s="126"/>
      <c r="TPT16" s="124"/>
      <c r="TPW16" s="125"/>
      <c r="TPX16" s="126"/>
      <c r="TQA16" s="124"/>
      <c r="TQD16" s="125"/>
      <c r="TQE16" s="126"/>
      <c r="TQH16" s="124"/>
      <c r="TQK16" s="125"/>
      <c r="TQL16" s="126"/>
      <c r="TQO16" s="124"/>
      <c r="TQR16" s="125"/>
      <c r="TQS16" s="126"/>
      <c r="TQV16" s="124"/>
      <c r="TQY16" s="125"/>
      <c r="TQZ16" s="126"/>
      <c r="TRC16" s="124"/>
      <c r="TRF16" s="125"/>
      <c r="TRG16" s="126"/>
      <c r="TRJ16" s="124"/>
      <c r="TRM16" s="125"/>
      <c r="TRN16" s="126"/>
      <c r="TRQ16" s="124"/>
      <c r="TRT16" s="125"/>
      <c r="TRU16" s="126"/>
      <c r="TRX16" s="124"/>
      <c r="TSA16" s="125"/>
      <c r="TSB16" s="126"/>
      <c r="TSE16" s="124"/>
      <c r="TSH16" s="125"/>
      <c r="TSI16" s="126"/>
      <c r="TSL16" s="124"/>
      <c r="TSO16" s="125"/>
      <c r="TSP16" s="126"/>
      <c r="TSS16" s="124"/>
      <c r="TSV16" s="125"/>
      <c r="TSW16" s="126"/>
      <c r="TSZ16" s="124"/>
      <c r="TTC16" s="125"/>
      <c r="TTD16" s="126"/>
      <c r="TTG16" s="124"/>
      <c r="TTJ16" s="125"/>
      <c r="TTK16" s="126"/>
      <c r="TTN16" s="124"/>
      <c r="TTQ16" s="125"/>
      <c r="TTR16" s="126"/>
      <c r="TTU16" s="124"/>
      <c r="TTX16" s="125"/>
      <c r="TTY16" s="126"/>
      <c r="TUB16" s="124"/>
      <c r="TUE16" s="125"/>
      <c r="TUF16" s="126"/>
      <c r="TUI16" s="124"/>
      <c r="TUL16" s="125"/>
      <c r="TUM16" s="126"/>
      <c r="TUP16" s="124"/>
      <c r="TUS16" s="125"/>
      <c r="TUT16" s="126"/>
      <c r="TUW16" s="124"/>
      <c r="TUZ16" s="125"/>
      <c r="TVA16" s="126"/>
      <c r="TVD16" s="124"/>
      <c r="TVG16" s="125"/>
      <c r="TVH16" s="126"/>
      <c r="TVK16" s="124"/>
      <c r="TVN16" s="125"/>
      <c r="TVO16" s="126"/>
      <c r="TVR16" s="124"/>
      <c r="TVU16" s="125"/>
      <c r="TVV16" s="126"/>
      <c r="TVY16" s="124"/>
      <c r="TWB16" s="125"/>
      <c r="TWC16" s="126"/>
      <c r="TWF16" s="124"/>
      <c r="TWI16" s="125"/>
      <c r="TWJ16" s="126"/>
      <c r="TWM16" s="124"/>
      <c r="TWP16" s="125"/>
      <c r="TWQ16" s="126"/>
      <c r="TWT16" s="124"/>
      <c r="TWW16" s="125"/>
      <c r="TWX16" s="126"/>
      <c r="TXA16" s="124"/>
      <c r="TXD16" s="125"/>
      <c r="TXE16" s="126"/>
      <c r="TXH16" s="124"/>
      <c r="TXK16" s="125"/>
      <c r="TXL16" s="126"/>
      <c r="TXO16" s="124"/>
      <c r="TXR16" s="125"/>
      <c r="TXS16" s="126"/>
      <c r="TXV16" s="124"/>
      <c r="TXY16" s="125"/>
      <c r="TXZ16" s="126"/>
      <c r="TYC16" s="124"/>
      <c r="TYF16" s="125"/>
      <c r="TYG16" s="126"/>
      <c r="TYJ16" s="124"/>
      <c r="TYM16" s="125"/>
      <c r="TYN16" s="126"/>
      <c r="TYQ16" s="124"/>
      <c r="TYT16" s="125"/>
      <c r="TYU16" s="126"/>
      <c r="TYX16" s="124"/>
      <c r="TZA16" s="125"/>
      <c r="TZB16" s="126"/>
      <c r="TZE16" s="124"/>
      <c r="TZH16" s="125"/>
      <c r="TZI16" s="126"/>
      <c r="TZL16" s="124"/>
      <c r="TZO16" s="125"/>
      <c r="TZP16" s="126"/>
      <c r="TZS16" s="124"/>
      <c r="TZV16" s="125"/>
      <c r="TZW16" s="126"/>
      <c r="TZZ16" s="124"/>
      <c r="UAC16" s="125"/>
      <c r="UAD16" s="126"/>
      <c r="UAG16" s="124"/>
      <c r="UAJ16" s="125"/>
      <c r="UAK16" s="126"/>
      <c r="UAN16" s="124"/>
      <c r="UAQ16" s="125"/>
      <c r="UAR16" s="126"/>
      <c r="UAU16" s="124"/>
      <c r="UAX16" s="125"/>
      <c r="UAY16" s="126"/>
      <c r="UBB16" s="124"/>
      <c r="UBE16" s="125"/>
      <c r="UBF16" s="126"/>
      <c r="UBI16" s="124"/>
      <c r="UBL16" s="125"/>
      <c r="UBM16" s="126"/>
      <c r="UBP16" s="124"/>
      <c r="UBS16" s="125"/>
      <c r="UBT16" s="126"/>
      <c r="UBW16" s="124"/>
      <c r="UBZ16" s="125"/>
      <c r="UCA16" s="126"/>
      <c r="UCD16" s="124"/>
      <c r="UCG16" s="125"/>
      <c r="UCH16" s="126"/>
      <c r="UCK16" s="124"/>
      <c r="UCN16" s="125"/>
      <c r="UCO16" s="126"/>
      <c r="UCR16" s="124"/>
      <c r="UCU16" s="125"/>
      <c r="UCV16" s="126"/>
      <c r="UCY16" s="124"/>
      <c r="UDB16" s="125"/>
      <c r="UDC16" s="126"/>
      <c r="UDF16" s="124"/>
      <c r="UDI16" s="125"/>
      <c r="UDJ16" s="126"/>
      <c r="UDM16" s="124"/>
      <c r="UDP16" s="125"/>
      <c r="UDQ16" s="126"/>
      <c r="UDT16" s="124"/>
      <c r="UDW16" s="125"/>
      <c r="UDX16" s="126"/>
      <c r="UEA16" s="124"/>
      <c r="UED16" s="125"/>
      <c r="UEE16" s="126"/>
      <c r="UEH16" s="124"/>
      <c r="UEK16" s="125"/>
      <c r="UEL16" s="126"/>
      <c r="UEO16" s="124"/>
      <c r="UER16" s="125"/>
      <c r="UES16" s="126"/>
      <c r="UEV16" s="124"/>
      <c r="UEY16" s="125"/>
      <c r="UEZ16" s="126"/>
      <c r="UFC16" s="124"/>
      <c r="UFF16" s="125"/>
      <c r="UFG16" s="126"/>
      <c r="UFJ16" s="124"/>
      <c r="UFM16" s="125"/>
      <c r="UFN16" s="126"/>
      <c r="UFQ16" s="124"/>
      <c r="UFT16" s="125"/>
      <c r="UFU16" s="126"/>
      <c r="UFX16" s="124"/>
      <c r="UGA16" s="125"/>
      <c r="UGB16" s="126"/>
      <c r="UGE16" s="124"/>
      <c r="UGH16" s="125"/>
      <c r="UGI16" s="126"/>
      <c r="UGL16" s="124"/>
      <c r="UGO16" s="125"/>
      <c r="UGP16" s="126"/>
      <c r="UGS16" s="124"/>
      <c r="UGV16" s="125"/>
      <c r="UGW16" s="126"/>
      <c r="UGZ16" s="124"/>
      <c r="UHC16" s="125"/>
      <c r="UHD16" s="126"/>
      <c r="UHG16" s="124"/>
      <c r="UHJ16" s="125"/>
      <c r="UHK16" s="126"/>
      <c r="UHN16" s="124"/>
      <c r="UHQ16" s="125"/>
      <c r="UHR16" s="126"/>
      <c r="UHU16" s="124"/>
      <c r="UHX16" s="125"/>
      <c r="UHY16" s="126"/>
      <c r="UIB16" s="124"/>
      <c r="UIE16" s="125"/>
      <c r="UIF16" s="126"/>
      <c r="UII16" s="124"/>
      <c r="UIL16" s="125"/>
      <c r="UIM16" s="126"/>
      <c r="UIP16" s="124"/>
      <c r="UIS16" s="125"/>
      <c r="UIT16" s="126"/>
      <c r="UIW16" s="124"/>
      <c r="UIZ16" s="125"/>
      <c r="UJA16" s="126"/>
      <c r="UJD16" s="124"/>
      <c r="UJG16" s="125"/>
      <c r="UJH16" s="126"/>
      <c r="UJK16" s="124"/>
      <c r="UJN16" s="125"/>
      <c r="UJO16" s="126"/>
      <c r="UJR16" s="124"/>
      <c r="UJU16" s="125"/>
      <c r="UJV16" s="126"/>
      <c r="UJY16" s="124"/>
      <c r="UKB16" s="125"/>
      <c r="UKC16" s="126"/>
      <c r="UKF16" s="124"/>
      <c r="UKI16" s="125"/>
      <c r="UKJ16" s="126"/>
      <c r="UKM16" s="124"/>
      <c r="UKP16" s="125"/>
      <c r="UKQ16" s="126"/>
      <c r="UKT16" s="124"/>
      <c r="UKW16" s="125"/>
      <c r="UKX16" s="126"/>
      <c r="ULA16" s="124"/>
      <c r="ULD16" s="125"/>
      <c r="ULE16" s="126"/>
      <c r="ULH16" s="124"/>
      <c r="ULK16" s="125"/>
      <c r="ULL16" s="126"/>
      <c r="ULO16" s="124"/>
      <c r="ULR16" s="125"/>
      <c r="ULS16" s="126"/>
      <c r="ULV16" s="124"/>
      <c r="ULY16" s="125"/>
      <c r="ULZ16" s="126"/>
      <c r="UMC16" s="124"/>
      <c r="UMF16" s="125"/>
      <c r="UMG16" s="126"/>
      <c r="UMJ16" s="124"/>
      <c r="UMM16" s="125"/>
      <c r="UMN16" s="126"/>
      <c r="UMQ16" s="124"/>
      <c r="UMT16" s="125"/>
      <c r="UMU16" s="126"/>
      <c r="UMX16" s="124"/>
      <c r="UNA16" s="125"/>
      <c r="UNB16" s="126"/>
      <c r="UNE16" s="124"/>
      <c r="UNH16" s="125"/>
      <c r="UNI16" s="126"/>
      <c r="UNL16" s="124"/>
      <c r="UNO16" s="125"/>
      <c r="UNP16" s="126"/>
      <c r="UNS16" s="124"/>
      <c r="UNV16" s="125"/>
      <c r="UNW16" s="126"/>
      <c r="UNZ16" s="124"/>
      <c r="UOC16" s="125"/>
      <c r="UOD16" s="126"/>
      <c r="UOG16" s="124"/>
      <c r="UOJ16" s="125"/>
      <c r="UOK16" s="126"/>
      <c r="UON16" s="124"/>
      <c r="UOQ16" s="125"/>
      <c r="UOR16" s="126"/>
      <c r="UOU16" s="124"/>
      <c r="UOX16" s="125"/>
      <c r="UOY16" s="126"/>
      <c r="UPB16" s="124"/>
      <c r="UPE16" s="125"/>
      <c r="UPF16" s="126"/>
      <c r="UPI16" s="124"/>
      <c r="UPL16" s="125"/>
      <c r="UPM16" s="126"/>
      <c r="UPP16" s="124"/>
      <c r="UPS16" s="125"/>
      <c r="UPT16" s="126"/>
      <c r="UPW16" s="124"/>
      <c r="UPZ16" s="125"/>
      <c r="UQA16" s="126"/>
      <c r="UQD16" s="124"/>
      <c r="UQG16" s="125"/>
      <c r="UQH16" s="126"/>
      <c r="UQK16" s="124"/>
      <c r="UQN16" s="125"/>
      <c r="UQO16" s="126"/>
      <c r="UQR16" s="124"/>
      <c r="UQU16" s="125"/>
      <c r="UQV16" s="126"/>
      <c r="UQY16" s="124"/>
      <c r="URB16" s="125"/>
      <c r="URC16" s="126"/>
      <c r="URF16" s="124"/>
      <c r="URI16" s="125"/>
      <c r="URJ16" s="126"/>
      <c r="URM16" s="124"/>
      <c r="URP16" s="125"/>
      <c r="URQ16" s="126"/>
      <c r="URT16" s="124"/>
      <c r="URW16" s="125"/>
      <c r="URX16" s="126"/>
      <c r="USA16" s="124"/>
      <c r="USD16" s="125"/>
      <c r="USE16" s="126"/>
      <c r="USH16" s="124"/>
      <c r="USK16" s="125"/>
      <c r="USL16" s="126"/>
      <c r="USO16" s="124"/>
      <c r="USR16" s="125"/>
      <c r="USS16" s="126"/>
      <c r="USV16" s="124"/>
      <c r="USY16" s="125"/>
      <c r="USZ16" s="126"/>
      <c r="UTC16" s="124"/>
      <c r="UTF16" s="125"/>
      <c r="UTG16" s="126"/>
      <c r="UTJ16" s="124"/>
      <c r="UTM16" s="125"/>
      <c r="UTN16" s="126"/>
      <c r="UTQ16" s="124"/>
      <c r="UTT16" s="125"/>
      <c r="UTU16" s="126"/>
      <c r="UTX16" s="124"/>
      <c r="UUA16" s="125"/>
      <c r="UUB16" s="126"/>
      <c r="UUE16" s="124"/>
      <c r="UUH16" s="125"/>
      <c r="UUI16" s="126"/>
      <c r="UUL16" s="124"/>
      <c r="UUO16" s="125"/>
      <c r="UUP16" s="126"/>
      <c r="UUS16" s="124"/>
      <c r="UUV16" s="125"/>
      <c r="UUW16" s="126"/>
      <c r="UUZ16" s="124"/>
      <c r="UVC16" s="125"/>
      <c r="UVD16" s="126"/>
      <c r="UVG16" s="124"/>
      <c r="UVJ16" s="125"/>
      <c r="UVK16" s="126"/>
      <c r="UVN16" s="124"/>
      <c r="UVQ16" s="125"/>
      <c r="UVR16" s="126"/>
      <c r="UVU16" s="124"/>
      <c r="UVX16" s="125"/>
      <c r="UVY16" s="126"/>
      <c r="UWB16" s="124"/>
      <c r="UWE16" s="125"/>
      <c r="UWF16" s="126"/>
      <c r="UWI16" s="124"/>
      <c r="UWL16" s="125"/>
      <c r="UWM16" s="126"/>
      <c r="UWP16" s="124"/>
      <c r="UWS16" s="125"/>
      <c r="UWT16" s="126"/>
      <c r="UWW16" s="124"/>
      <c r="UWZ16" s="125"/>
      <c r="UXA16" s="126"/>
      <c r="UXD16" s="124"/>
      <c r="UXG16" s="125"/>
      <c r="UXH16" s="126"/>
      <c r="UXK16" s="124"/>
      <c r="UXN16" s="125"/>
      <c r="UXO16" s="126"/>
      <c r="UXR16" s="124"/>
      <c r="UXU16" s="125"/>
      <c r="UXV16" s="126"/>
      <c r="UXY16" s="124"/>
      <c r="UYB16" s="125"/>
      <c r="UYC16" s="126"/>
      <c r="UYF16" s="124"/>
      <c r="UYI16" s="125"/>
      <c r="UYJ16" s="126"/>
      <c r="UYM16" s="124"/>
      <c r="UYP16" s="125"/>
      <c r="UYQ16" s="126"/>
      <c r="UYT16" s="124"/>
      <c r="UYW16" s="125"/>
      <c r="UYX16" s="126"/>
      <c r="UZA16" s="124"/>
      <c r="UZD16" s="125"/>
      <c r="UZE16" s="126"/>
      <c r="UZH16" s="124"/>
      <c r="UZK16" s="125"/>
      <c r="UZL16" s="126"/>
      <c r="UZO16" s="124"/>
      <c r="UZR16" s="125"/>
      <c r="UZS16" s="126"/>
      <c r="UZV16" s="124"/>
      <c r="UZY16" s="125"/>
      <c r="UZZ16" s="126"/>
      <c r="VAC16" s="124"/>
      <c r="VAF16" s="125"/>
      <c r="VAG16" s="126"/>
      <c r="VAJ16" s="124"/>
      <c r="VAM16" s="125"/>
      <c r="VAN16" s="126"/>
      <c r="VAQ16" s="124"/>
      <c r="VAT16" s="125"/>
      <c r="VAU16" s="126"/>
      <c r="VAX16" s="124"/>
      <c r="VBA16" s="125"/>
      <c r="VBB16" s="126"/>
      <c r="VBE16" s="124"/>
      <c r="VBH16" s="125"/>
      <c r="VBI16" s="126"/>
      <c r="VBL16" s="124"/>
      <c r="VBO16" s="125"/>
      <c r="VBP16" s="126"/>
      <c r="VBS16" s="124"/>
      <c r="VBV16" s="125"/>
      <c r="VBW16" s="126"/>
      <c r="VBZ16" s="124"/>
      <c r="VCC16" s="125"/>
      <c r="VCD16" s="126"/>
      <c r="VCG16" s="124"/>
      <c r="VCJ16" s="125"/>
      <c r="VCK16" s="126"/>
      <c r="VCN16" s="124"/>
      <c r="VCQ16" s="125"/>
      <c r="VCR16" s="126"/>
      <c r="VCU16" s="124"/>
      <c r="VCX16" s="125"/>
      <c r="VCY16" s="126"/>
      <c r="VDB16" s="124"/>
      <c r="VDE16" s="125"/>
      <c r="VDF16" s="126"/>
      <c r="VDI16" s="124"/>
      <c r="VDL16" s="125"/>
      <c r="VDM16" s="126"/>
      <c r="VDP16" s="124"/>
      <c r="VDS16" s="125"/>
      <c r="VDT16" s="126"/>
      <c r="VDW16" s="124"/>
      <c r="VDZ16" s="125"/>
      <c r="VEA16" s="126"/>
      <c r="VED16" s="124"/>
      <c r="VEG16" s="125"/>
      <c r="VEH16" s="126"/>
      <c r="VEK16" s="124"/>
      <c r="VEN16" s="125"/>
      <c r="VEO16" s="126"/>
      <c r="VER16" s="124"/>
      <c r="VEU16" s="125"/>
      <c r="VEV16" s="126"/>
      <c r="VEY16" s="124"/>
      <c r="VFB16" s="125"/>
      <c r="VFC16" s="126"/>
      <c r="VFF16" s="124"/>
      <c r="VFI16" s="125"/>
      <c r="VFJ16" s="126"/>
      <c r="VFM16" s="124"/>
      <c r="VFP16" s="125"/>
      <c r="VFQ16" s="126"/>
      <c r="VFT16" s="124"/>
      <c r="VFW16" s="125"/>
      <c r="VFX16" s="126"/>
      <c r="VGA16" s="124"/>
      <c r="VGD16" s="125"/>
      <c r="VGE16" s="126"/>
      <c r="VGH16" s="124"/>
      <c r="VGK16" s="125"/>
      <c r="VGL16" s="126"/>
      <c r="VGO16" s="124"/>
      <c r="VGR16" s="125"/>
      <c r="VGS16" s="126"/>
      <c r="VGV16" s="124"/>
      <c r="VGY16" s="125"/>
      <c r="VGZ16" s="126"/>
      <c r="VHC16" s="124"/>
      <c r="VHF16" s="125"/>
      <c r="VHG16" s="126"/>
      <c r="VHJ16" s="124"/>
      <c r="VHM16" s="125"/>
      <c r="VHN16" s="126"/>
      <c r="VHQ16" s="124"/>
      <c r="VHT16" s="125"/>
      <c r="VHU16" s="126"/>
      <c r="VHX16" s="124"/>
      <c r="VIA16" s="125"/>
      <c r="VIB16" s="126"/>
      <c r="VIE16" s="124"/>
      <c r="VIH16" s="125"/>
      <c r="VII16" s="126"/>
      <c r="VIL16" s="124"/>
      <c r="VIO16" s="125"/>
      <c r="VIP16" s="126"/>
      <c r="VIS16" s="124"/>
      <c r="VIV16" s="125"/>
      <c r="VIW16" s="126"/>
      <c r="VIZ16" s="124"/>
      <c r="VJC16" s="125"/>
      <c r="VJD16" s="126"/>
      <c r="VJG16" s="124"/>
      <c r="VJJ16" s="125"/>
      <c r="VJK16" s="126"/>
      <c r="VJN16" s="124"/>
      <c r="VJQ16" s="125"/>
      <c r="VJR16" s="126"/>
      <c r="VJU16" s="124"/>
      <c r="VJX16" s="125"/>
      <c r="VJY16" s="126"/>
      <c r="VKB16" s="124"/>
      <c r="VKE16" s="125"/>
      <c r="VKF16" s="126"/>
      <c r="VKI16" s="124"/>
      <c r="VKL16" s="125"/>
      <c r="VKM16" s="126"/>
      <c r="VKP16" s="124"/>
      <c r="VKS16" s="125"/>
      <c r="VKT16" s="126"/>
      <c r="VKW16" s="124"/>
      <c r="VKZ16" s="125"/>
      <c r="VLA16" s="126"/>
      <c r="VLD16" s="124"/>
      <c r="VLG16" s="125"/>
      <c r="VLH16" s="126"/>
      <c r="VLK16" s="124"/>
      <c r="VLN16" s="125"/>
      <c r="VLO16" s="126"/>
      <c r="VLR16" s="124"/>
      <c r="VLU16" s="125"/>
      <c r="VLV16" s="126"/>
      <c r="VLY16" s="124"/>
      <c r="VMB16" s="125"/>
      <c r="VMC16" s="126"/>
      <c r="VMF16" s="124"/>
      <c r="VMI16" s="125"/>
      <c r="VMJ16" s="126"/>
      <c r="VMM16" s="124"/>
      <c r="VMP16" s="125"/>
      <c r="VMQ16" s="126"/>
      <c r="VMT16" s="124"/>
      <c r="VMW16" s="125"/>
      <c r="VMX16" s="126"/>
      <c r="VNA16" s="124"/>
      <c r="VND16" s="125"/>
      <c r="VNE16" s="126"/>
      <c r="VNH16" s="124"/>
      <c r="VNK16" s="125"/>
      <c r="VNL16" s="126"/>
      <c r="VNO16" s="124"/>
      <c r="VNR16" s="125"/>
      <c r="VNS16" s="126"/>
      <c r="VNV16" s="124"/>
      <c r="VNY16" s="125"/>
      <c r="VNZ16" s="126"/>
      <c r="VOC16" s="124"/>
      <c r="VOF16" s="125"/>
      <c r="VOG16" s="126"/>
      <c r="VOJ16" s="124"/>
      <c r="VOM16" s="125"/>
      <c r="VON16" s="126"/>
      <c r="VOQ16" s="124"/>
      <c r="VOT16" s="125"/>
      <c r="VOU16" s="126"/>
      <c r="VOX16" s="124"/>
      <c r="VPA16" s="125"/>
      <c r="VPB16" s="126"/>
      <c r="VPE16" s="124"/>
      <c r="VPH16" s="125"/>
      <c r="VPI16" s="126"/>
      <c r="VPL16" s="124"/>
      <c r="VPO16" s="125"/>
      <c r="VPP16" s="126"/>
      <c r="VPS16" s="124"/>
      <c r="VPV16" s="125"/>
      <c r="VPW16" s="126"/>
      <c r="VPZ16" s="124"/>
      <c r="VQC16" s="125"/>
      <c r="VQD16" s="126"/>
      <c r="VQG16" s="124"/>
      <c r="VQJ16" s="125"/>
      <c r="VQK16" s="126"/>
      <c r="VQN16" s="124"/>
      <c r="VQQ16" s="125"/>
      <c r="VQR16" s="126"/>
      <c r="VQU16" s="124"/>
      <c r="VQX16" s="125"/>
      <c r="VQY16" s="126"/>
      <c r="VRB16" s="124"/>
      <c r="VRE16" s="125"/>
      <c r="VRF16" s="126"/>
      <c r="VRI16" s="124"/>
      <c r="VRL16" s="125"/>
      <c r="VRM16" s="126"/>
      <c r="VRP16" s="124"/>
      <c r="VRS16" s="125"/>
      <c r="VRT16" s="126"/>
      <c r="VRW16" s="124"/>
      <c r="VRZ16" s="125"/>
      <c r="VSA16" s="126"/>
      <c r="VSD16" s="124"/>
      <c r="VSG16" s="125"/>
      <c r="VSH16" s="126"/>
      <c r="VSK16" s="124"/>
      <c r="VSN16" s="125"/>
      <c r="VSO16" s="126"/>
      <c r="VSR16" s="124"/>
      <c r="VSU16" s="125"/>
      <c r="VSV16" s="126"/>
      <c r="VSY16" s="124"/>
      <c r="VTB16" s="125"/>
      <c r="VTC16" s="126"/>
      <c r="VTF16" s="124"/>
      <c r="VTI16" s="125"/>
      <c r="VTJ16" s="126"/>
      <c r="VTM16" s="124"/>
      <c r="VTP16" s="125"/>
      <c r="VTQ16" s="126"/>
      <c r="VTT16" s="124"/>
      <c r="VTW16" s="125"/>
      <c r="VTX16" s="126"/>
      <c r="VUA16" s="124"/>
      <c r="VUD16" s="125"/>
      <c r="VUE16" s="126"/>
      <c r="VUH16" s="124"/>
      <c r="VUK16" s="125"/>
      <c r="VUL16" s="126"/>
      <c r="VUO16" s="124"/>
      <c r="VUR16" s="125"/>
      <c r="VUS16" s="126"/>
      <c r="VUV16" s="124"/>
      <c r="VUY16" s="125"/>
      <c r="VUZ16" s="126"/>
      <c r="VVC16" s="124"/>
      <c r="VVF16" s="125"/>
      <c r="VVG16" s="126"/>
      <c r="VVJ16" s="124"/>
      <c r="VVM16" s="125"/>
      <c r="VVN16" s="126"/>
      <c r="VVQ16" s="124"/>
      <c r="VVT16" s="125"/>
      <c r="VVU16" s="126"/>
      <c r="VVX16" s="124"/>
      <c r="VWA16" s="125"/>
      <c r="VWB16" s="126"/>
      <c r="VWE16" s="124"/>
      <c r="VWH16" s="125"/>
      <c r="VWI16" s="126"/>
      <c r="VWL16" s="124"/>
      <c r="VWO16" s="125"/>
      <c r="VWP16" s="126"/>
      <c r="VWS16" s="124"/>
      <c r="VWV16" s="125"/>
      <c r="VWW16" s="126"/>
      <c r="VWZ16" s="124"/>
      <c r="VXC16" s="125"/>
      <c r="VXD16" s="126"/>
      <c r="VXG16" s="124"/>
      <c r="VXJ16" s="125"/>
      <c r="VXK16" s="126"/>
      <c r="VXN16" s="124"/>
      <c r="VXQ16" s="125"/>
      <c r="VXR16" s="126"/>
      <c r="VXU16" s="124"/>
      <c r="VXX16" s="125"/>
      <c r="VXY16" s="126"/>
      <c r="VYB16" s="124"/>
      <c r="VYE16" s="125"/>
      <c r="VYF16" s="126"/>
      <c r="VYI16" s="124"/>
      <c r="VYL16" s="125"/>
      <c r="VYM16" s="126"/>
      <c r="VYP16" s="124"/>
      <c r="VYS16" s="125"/>
      <c r="VYT16" s="126"/>
      <c r="VYW16" s="124"/>
      <c r="VYZ16" s="125"/>
      <c r="VZA16" s="126"/>
      <c r="VZD16" s="124"/>
      <c r="VZG16" s="125"/>
      <c r="VZH16" s="126"/>
      <c r="VZK16" s="124"/>
      <c r="VZN16" s="125"/>
      <c r="VZO16" s="126"/>
      <c r="VZR16" s="124"/>
      <c r="VZU16" s="125"/>
      <c r="VZV16" s="126"/>
      <c r="VZY16" s="124"/>
      <c r="WAB16" s="125"/>
      <c r="WAC16" s="126"/>
      <c r="WAF16" s="124"/>
      <c r="WAI16" s="125"/>
      <c r="WAJ16" s="126"/>
      <c r="WAM16" s="124"/>
      <c r="WAP16" s="125"/>
      <c r="WAQ16" s="126"/>
      <c r="WAT16" s="124"/>
      <c r="WAW16" s="125"/>
      <c r="WAX16" s="126"/>
      <c r="WBA16" s="124"/>
      <c r="WBD16" s="125"/>
      <c r="WBE16" s="126"/>
      <c r="WBH16" s="124"/>
      <c r="WBK16" s="125"/>
      <c r="WBL16" s="126"/>
      <c r="WBO16" s="124"/>
      <c r="WBR16" s="125"/>
      <c r="WBS16" s="126"/>
      <c r="WBV16" s="124"/>
      <c r="WBY16" s="125"/>
      <c r="WBZ16" s="126"/>
      <c r="WCC16" s="124"/>
      <c r="WCF16" s="125"/>
      <c r="WCG16" s="126"/>
      <c r="WCJ16" s="124"/>
      <c r="WCM16" s="125"/>
      <c r="WCN16" s="126"/>
      <c r="WCQ16" s="124"/>
      <c r="WCT16" s="125"/>
      <c r="WCU16" s="126"/>
      <c r="WCX16" s="124"/>
      <c r="WDA16" s="125"/>
      <c r="WDB16" s="126"/>
      <c r="WDE16" s="124"/>
      <c r="WDH16" s="125"/>
      <c r="WDI16" s="126"/>
      <c r="WDL16" s="124"/>
      <c r="WDO16" s="125"/>
      <c r="WDP16" s="126"/>
      <c r="WDS16" s="124"/>
      <c r="WDV16" s="125"/>
      <c r="WDW16" s="126"/>
      <c r="WDZ16" s="124"/>
      <c r="WEC16" s="125"/>
      <c r="WED16" s="126"/>
      <c r="WEG16" s="124"/>
      <c r="WEJ16" s="125"/>
      <c r="WEK16" s="126"/>
      <c r="WEN16" s="124"/>
      <c r="WEQ16" s="125"/>
      <c r="WER16" s="126"/>
      <c r="WEU16" s="124"/>
      <c r="WEX16" s="125"/>
      <c r="WEY16" s="126"/>
      <c r="WFB16" s="124"/>
      <c r="WFE16" s="125"/>
      <c r="WFF16" s="126"/>
      <c r="WFI16" s="124"/>
      <c r="WFL16" s="125"/>
      <c r="WFM16" s="126"/>
      <c r="WFP16" s="124"/>
      <c r="WFS16" s="125"/>
      <c r="WFT16" s="126"/>
      <c r="WFW16" s="124"/>
      <c r="WFZ16" s="125"/>
      <c r="WGA16" s="126"/>
      <c r="WGD16" s="124"/>
      <c r="WGG16" s="125"/>
      <c r="WGH16" s="126"/>
      <c r="WGK16" s="124"/>
      <c r="WGN16" s="125"/>
      <c r="WGO16" s="126"/>
      <c r="WGR16" s="124"/>
      <c r="WGU16" s="125"/>
      <c r="WGV16" s="126"/>
      <c r="WGY16" s="124"/>
      <c r="WHB16" s="125"/>
      <c r="WHC16" s="126"/>
      <c r="WHF16" s="124"/>
      <c r="WHI16" s="125"/>
      <c r="WHJ16" s="126"/>
      <c r="WHM16" s="124"/>
      <c r="WHP16" s="125"/>
      <c r="WHQ16" s="126"/>
      <c r="WHT16" s="124"/>
      <c r="WHW16" s="125"/>
      <c r="WHX16" s="126"/>
      <c r="WIA16" s="124"/>
      <c r="WID16" s="125"/>
      <c r="WIE16" s="126"/>
      <c r="WIH16" s="124"/>
      <c r="WIK16" s="125"/>
      <c r="WIL16" s="126"/>
      <c r="WIO16" s="124"/>
      <c r="WIR16" s="125"/>
      <c r="WIS16" s="126"/>
      <c r="WIV16" s="124"/>
      <c r="WIY16" s="125"/>
      <c r="WIZ16" s="126"/>
      <c r="WJC16" s="124"/>
      <c r="WJF16" s="125"/>
      <c r="WJG16" s="126"/>
      <c r="WJJ16" s="124"/>
      <c r="WJM16" s="125"/>
      <c r="WJN16" s="126"/>
      <c r="WJQ16" s="124"/>
      <c r="WJT16" s="125"/>
      <c r="WJU16" s="126"/>
      <c r="WJX16" s="124"/>
      <c r="WKA16" s="125"/>
      <c r="WKB16" s="126"/>
      <c r="WKE16" s="124"/>
      <c r="WKH16" s="125"/>
      <c r="WKI16" s="126"/>
      <c r="WKL16" s="124"/>
      <c r="WKO16" s="125"/>
      <c r="WKP16" s="126"/>
      <c r="WKS16" s="124"/>
      <c r="WKV16" s="125"/>
      <c r="WKW16" s="126"/>
      <c r="WKZ16" s="124"/>
      <c r="WLC16" s="125"/>
      <c r="WLD16" s="126"/>
      <c r="WLG16" s="124"/>
      <c r="WLJ16" s="125"/>
      <c r="WLK16" s="126"/>
      <c r="WLN16" s="124"/>
      <c r="WLQ16" s="125"/>
      <c r="WLR16" s="126"/>
      <c r="WLU16" s="124"/>
      <c r="WLX16" s="125"/>
      <c r="WLY16" s="126"/>
      <c r="WMB16" s="124"/>
      <c r="WME16" s="125"/>
      <c r="WMF16" s="126"/>
      <c r="WMI16" s="124"/>
      <c r="WML16" s="125"/>
      <c r="WMM16" s="126"/>
      <c r="WMP16" s="124"/>
      <c r="WMS16" s="125"/>
      <c r="WMT16" s="126"/>
      <c r="WMW16" s="124"/>
      <c r="WMZ16" s="125"/>
      <c r="WNA16" s="126"/>
      <c r="WND16" s="124"/>
      <c r="WNG16" s="125"/>
      <c r="WNH16" s="126"/>
      <c r="WNK16" s="124"/>
      <c r="WNN16" s="125"/>
      <c r="WNO16" s="126"/>
      <c r="WNR16" s="124"/>
      <c r="WNU16" s="125"/>
      <c r="WNV16" s="126"/>
      <c r="WNY16" s="124"/>
      <c r="WOB16" s="125"/>
      <c r="WOC16" s="126"/>
      <c r="WOF16" s="124"/>
      <c r="WOI16" s="125"/>
      <c r="WOJ16" s="126"/>
      <c r="WOM16" s="124"/>
      <c r="WOP16" s="125"/>
      <c r="WOQ16" s="126"/>
      <c r="WOT16" s="124"/>
      <c r="WOW16" s="125"/>
      <c r="WOX16" s="126"/>
      <c r="WPA16" s="124"/>
      <c r="WPD16" s="125"/>
      <c r="WPE16" s="126"/>
      <c r="WPH16" s="124"/>
      <c r="WPK16" s="125"/>
      <c r="WPL16" s="126"/>
      <c r="WPO16" s="124"/>
      <c r="WPR16" s="125"/>
      <c r="WPS16" s="126"/>
      <c r="WPV16" s="124"/>
      <c r="WPY16" s="125"/>
      <c r="WPZ16" s="126"/>
      <c r="WQC16" s="124"/>
      <c r="WQF16" s="125"/>
      <c r="WQG16" s="126"/>
      <c r="WQJ16" s="124"/>
      <c r="WQM16" s="125"/>
      <c r="WQN16" s="126"/>
      <c r="WQQ16" s="124"/>
      <c r="WQT16" s="125"/>
      <c r="WQU16" s="126"/>
      <c r="WQX16" s="124"/>
      <c r="WRA16" s="125"/>
      <c r="WRB16" s="126"/>
      <c r="WRE16" s="124"/>
      <c r="WRH16" s="125"/>
      <c r="WRI16" s="126"/>
      <c r="WRL16" s="124"/>
      <c r="WRO16" s="125"/>
      <c r="WRP16" s="126"/>
      <c r="WRS16" s="124"/>
      <c r="WRV16" s="125"/>
      <c r="WRW16" s="126"/>
      <c r="WRZ16" s="124"/>
      <c r="WSC16" s="125"/>
      <c r="WSD16" s="126"/>
      <c r="WSG16" s="124"/>
      <c r="WSJ16" s="125"/>
      <c r="WSK16" s="126"/>
      <c r="WSN16" s="124"/>
      <c r="WSQ16" s="125"/>
      <c r="WSR16" s="126"/>
      <c r="WSU16" s="124"/>
      <c r="WSX16" s="125"/>
      <c r="WSY16" s="126"/>
      <c r="WTB16" s="124"/>
      <c r="WTE16" s="125"/>
      <c r="WTF16" s="126"/>
      <c r="WTI16" s="124"/>
      <c r="WTL16" s="125"/>
      <c r="WTM16" s="126"/>
      <c r="WTP16" s="124"/>
      <c r="WTS16" s="125"/>
      <c r="WTT16" s="126"/>
      <c r="WTW16" s="124"/>
      <c r="WTZ16" s="125"/>
      <c r="WUA16" s="126"/>
      <c r="WUD16" s="124"/>
      <c r="WUG16" s="125"/>
      <c r="WUH16" s="126"/>
      <c r="WUK16" s="124"/>
      <c r="WUN16" s="125"/>
      <c r="WUO16" s="126"/>
      <c r="WUR16" s="124"/>
      <c r="WUU16" s="125"/>
      <c r="WUV16" s="126"/>
      <c r="WUY16" s="124"/>
      <c r="WVB16" s="125"/>
      <c r="WVC16" s="126"/>
      <c r="WVF16" s="124"/>
      <c r="WVI16" s="125"/>
      <c r="WVJ16" s="126"/>
      <c r="WVM16" s="124"/>
      <c r="WVP16" s="125"/>
      <c r="WVQ16" s="126"/>
      <c r="WVT16" s="124"/>
      <c r="WVW16" s="125"/>
      <c r="WVX16" s="126"/>
      <c r="WWA16" s="124"/>
      <c r="WWD16" s="125"/>
      <c r="WWE16" s="126"/>
      <c r="WWH16" s="124"/>
      <c r="WWK16" s="125"/>
      <c r="WWL16" s="126"/>
      <c r="WWO16" s="124"/>
      <c r="WWR16" s="125"/>
      <c r="WWS16" s="126"/>
      <c r="WWV16" s="124"/>
      <c r="WWY16" s="125"/>
      <c r="WWZ16" s="126"/>
      <c r="WXC16" s="124"/>
      <c r="WXF16" s="125"/>
      <c r="WXG16" s="126"/>
      <c r="WXJ16" s="124"/>
      <c r="WXM16" s="125"/>
      <c r="WXN16" s="126"/>
      <c r="WXQ16" s="124"/>
      <c r="WXT16" s="125"/>
      <c r="WXU16" s="126"/>
      <c r="WXX16" s="124"/>
      <c r="WYA16" s="125"/>
      <c r="WYB16" s="126"/>
      <c r="WYE16" s="124"/>
      <c r="WYH16" s="125"/>
      <c r="WYI16" s="126"/>
      <c r="WYL16" s="124"/>
      <c r="WYO16" s="125"/>
      <c r="WYP16" s="126"/>
      <c r="WYS16" s="124"/>
      <c r="WYV16" s="125"/>
      <c r="WYW16" s="126"/>
      <c r="WYZ16" s="124"/>
      <c r="WZC16" s="125"/>
      <c r="WZD16" s="126"/>
      <c r="WZG16" s="124"/>
      <c r="WZJ16" s="125"/>
      <c r="WZK16" s="126"/>
      <c r="WZN16" s="124"/>
      <c r="WZQ16" s="125"/>
      <c r="WZR16" s="126"/>
      <c r="WZU16" s="124"/>
      <c r="WZX16" s="125"/>
      <c r="WZY16" s="126"/>
      <c r="XAB16" s="124"/>
      <c r="XAE16" s="125"/>
      <c r="XAF16" s="126"/>
      <c r="XAI16" s="124"/>
      <c r="XAL16" s="125"/>
      <c r="XAM16" s="126"/>
      <c r="XAP16" s="124"/>
      <c r="XAS16" s="125"/>
      <c r="XAT16" s="126"/>
      <c r="XAW16" s="124"/>
      <c r="XAZ16" s="125"/>
      <c r="XBA16" s="126"/>
      <c r="XBD16" s="124"/>
      <c r="XBG16" s="125"/>
      <c r="XBH16" s="126"/>
      <c r="XBK16" s="124"/>
      <c r="XBN16" s="125"/>
      <c r="XBO16" s="126"/>
      <c r="XBR16" s="124"/>
      <c r="XBU16" s="125"/>
      <c r="XBV16" s="126"/>
      <c r="XBY16" s="124"/>
      <c r="XCB16" s="125"/>
      <c r="XCC16" s="126"/>
      <c r="XCF16" s="124"/>
      <c r="XCI16" s="125"/>
      <c r="XCJ16" s="126"/>
      <c r="XCM16" s="124"/>
      <c r="XCP16" s="125"/>
      <c r="XCQ16" s="126"/>
      <c r="XCT16" s="124"/>
      <c r="XCW16" s="125"/>
      <c r="XCX16" s="126"/>
      <c r="XDA16" s="124"/>
      <c r="XDD16" s="125"/>
      <c r="XDE16" s="126"/>
      <c r="XDH16" s="124"/>
      <c r="XDK16" s="125"/>
      <c r="XDL16" s="126"/>
      <c r="XDO16" s="124"/>
      <c r="XDR16" s="125"/>
      <c r="XDS16" s="126"/>
      <c r="XDV16" s="124"/>
      <c r="XDY16" s="125"/>
      <c r="XDZ16" s="126"/>
      <c r="XEC16" s="124"/>
      <c r="XEF16" s="125"/>
      <c r="XEG16" s="126"/>
      <c r="XEJ16" s="124"/>
      <c r="XEM16" s="125"/>
      <c r="XEN16" s="126"/>
    </row>
    <row r="17" spans="1:9" s="121" customFormat="1" ht="29.25" customHeight="1" x14ac:dyDescent="0.25">
      <c r="A17" s="424" t="s">
        <v>248</v>
      </c>
      <c r="B17" s="425" t="s">
        <v>249</v>
      </c>
      <c r="C17" s="427">
        <f>SUM(C18:C23)</f>
        <v>0</v>
      </c>
      <c r="D17" s="233">
        <f>D18+D19+D20+D21+D22+D23</f>
        <v>0</v>
      </c>
      <c r="E17" s="233">
        <f>SUM(E18:E23)</f>
        <v>44099874.340000004</v>
      </c>
      <c r="F17" s="321">
        <v>0</v>
      </c>
      <c r="G17" s="233">
        <f>SUM(G18:G23)</f>
        <v>0</v>
      </c>
      <c r="H17" s="233">
        <f>SUM(H18:H23)</f>
        <v>44099874.340000004</v>
      </c>
      <c r="I17" s="118"/>
    </row>
    <row r="18" spans="1:9" s="91" customFormat="1" ht="26.25" customHeight="1" x14ac:dyDescent="0.25">
      <c r="A18" s="282" t="s">
        <v>35</v>
      </c>
      <c r="B18" s="286" t="s">
        <v>36</v>
      </c>
      <c r="C18" s="299">
        <v>0</v>
      </c>
      <c r="D18" s="310">
        <v>0</v>
      </c>
      <c r="E18" s="277">
        <v>29828193.34</v>
      </c>
      <c r="F18" s="310">
        <v>0</v>
      </c>
      <c r="G18" s="310">
        <v>0</v>
      </c>
      <c r="H18" s="294">
        <f>SUM(C18:G18)</f>
        <v>29828193.34</v>
      </c>
      <c r="I18" s="29"/>
    </row>
    <row r="19" spans="1:9" s="91" customFormat="1" ht="38.25" customHeight="1" x14ac:dyDescent="0.25">
      <c r="A19" s="282" t="s">
        <v>24</v>
      </c>
      <c r="B19" s="281" t="s">
        <v>25</v>
      </c>
      <c r="C19" s="309">
        <v>0</v>
      </c>
      <c r="D19" s="294">
        <v>0</v>
      </c>
      <c r="E19" s="277">
        <v>13494750</v>
      </c>
      <c r="F19" s="310">
        <v>0</v>
      </c>
      <c r="G19" s="310">
        <v>0</v>
      </c>
      <c r="H19" s="294">
        <f t="shared" ref="H19:H23" si="0">SUM(C19:G19)</f>
        <v>13494750</v>
      </c>
      <c r="I19" s="29"/>
    </row>
    <row r="20" spans="1:9" s="91" customFormat="1" ht="35.25" customHeight="1" x14ac:dyDescent="0.25">
      <c r="A20" s="282" t="s">
        <v>29</v>
      </c>
      <c r="B20" s="281" t="s">
        <v>30</v>
      </c>
      <c r="C20" s="309">
        <v>0</v>
      </c>
      <c r="D20" s="294">
        <v>0</v>
      </c>
      <c r="E20" s="277">
        <v>211250</v>
      </c>
      <c r="F20" s="310">
        <v>0</v>
      </c>
      <c r="G20" s="310">
        <v>0</v>
      </c>
      <c r="H20" s="294">
        <f>SUM(C20:G20)</f>
        <v>211250</v>
      </c>
      <c r="I20" s="29"/>
    </row>
    <row r="21" spans="1:9" s="91" customFormat="1" ht="26.25" customHeight="1" x14ac:dyDescent="0.25">
      <c r="A21" s="282" t="s">
        <v>370</v>
      </c>
      <c r="B21" s="281" t="s">
        <v>371</v>
      </c>
      <c r="C21" s="309">
        <v>0</v>
      </c>
      <c r="D21" s="294">
        <v>0</v>
      </c>
      <c r="E21" s="277">
        <v>0</v>
      </c>
      <c r="F21" s="310">
        <v>0</v>
      </c>
      <c r="G21" s="310">
        <v>0</v>
      </c>
      <c r="H21" s="294">
        <f t="shared" si="0"/>
        <v>0</v>
      </c>
      <c r="I21" s="29"/>
    </row>
    <row r="22" spans="1:9" s="91" customFormat="1" ht="26.25" customHeight="1" x14ac:dyDescent="0.25">
      <c r="A22" s="280" t="s">
        <v>274</v>
      </c>
      <c r="B22" s="286" t="s">
        <v>275</v>
      </c>
      <c r="C22" s="309">
        <v>0</v>
      </c>
      <c r="D22" s="294">
        <v>0</v>
      </c>
      <c r="E22" s="277">
        <v>565681</v>
      </c>
      <c r="F22" s="310">
        <f>SUM(A22:D22)</f>
        <v>0</v>
      </c>
      <c r="G22" s="277">
        <v>0</v>
      </c>
      <c r="H22" s="294">
        <f>SUM(C22:G22)</f>
        <v>565681</v>
      </c>
      <c r="I22" s="29"/>
    </row>
    <row r="23" spans="1:9" s="91" customFormat="1" ht="22.5" customHeight="1" x14ac:dyDescent="0.25">
      <c r="A23" s="282" t="s">
        <v>276</v>
      </c>
      <c r="B23" s="286" t="s">
        <v>277</v>
      </c>
      <c r="C23" s="294">
        <v>0</v>
      </c>
      <c r="D23" s="294">
        <v>0</v>
      </c>
      <c r="E23" s="277">
        <v>0</v>
      </c>
      <c r="F23" s="310">
        <f>SUM(A23:D23)</f>
        <v>0</v>
      </c>
      <c r="G23" s="294">
        <f t="shared" ref="G23" si="1">SUM(B23:E23)</f>
        <v>0</v>
      </c>
      <c r="H23" s="294">
        <f t="shared" si="0"/>
        <v>0</v>
      </c>
      <c r="I23" s="29"/>
    </row>
    <row r="24" spans="1:9" s="121" customFormat="1" ht="24" customHeight="1" thickBot="1" x14ac:dyDescent="0.3">
      <c r="A24" s="119" t="s">
        <v>316</v>
      </c>
      <c r="B24" s="435" t="s">
        <v>513</v>
      </c>
      <c r="C24" s="227">
        <f>SUM(C25)</f>
        <v>1894700</v>
      </c>
      <c r="D24" s="228">
        <f>+D25</f>
        <v>0</v>
      </c>
      <c r="E24" s="228">
        <f>+E25</f>
        <v>1172155</v>
      </c>
      <c r="F24" s="228">
        <f t="shared" ref="F24:G24" si="2">F25</f>
        <v>0</v>
      </c>
      <c r="G24" s="228">
        <f t="shared" si="2"/>
        <v>0</v>
      </c>
      <c r="H24" s="228">
        <f t="shared" ref="H24:H29" si="3">C24+D24+E24+F24+G24</f>
        <v>3066855</v>
      </c>
      <c r="I24" s="118"/>
    </row>
    <row r="25" spans="1:9" s="121" customFormat="1" ht="22.5" customHeight="1" x14ac:dyDescent="0.25">
      <c r="A25" s="127" t="s">
        <v>62</v>
      </c>
      <c r="B25" s="128" t="s">
        <v>63</v>
      </c>
      <c r="C25" s="309">
        <v>1894700</v>
      </c>
      <c r="D25" s="309">
        <v>0</v>
      </c>
      <c r="E25" s="277">
        <v>1172155</v>
      </c>
      <c r="F25" s="229">
        <v>0</v>
      </c>
      <c r="G25" s="229">
        <v>0</v>
      </c>
      <c r="H25" s="224">
        <f>SUM(C25:G25)</f>
        <v>3066855</v>
      </c>
      <c r="I25" s="296"/>
    </row>
    <row r="26" spans="1:9" s="121" customFormat="1" ht="42.75" customHeight="1" thickBot="1" x14ac:dyDescent="0.3">
      <c r="A26" s="119" t="s">
        <v>353</v>
      </c>
      <c r="B26" s="132" t="s">
        <v>317</v>
      </c>
      <c r="C26" s="228">
        <f>C27+C28</f>
        <v>0</v>
      </c>
      <c r="D26" s="228">
        <f>D27+D28</f>
        <v>0</v>
      </c>
      <c r="E26" s="228">
        <f>E27+E28</f>
        <v>6438.4</v>
      </c>
      <c r="F26" s="228">
        <f>+F28+F27</f>
        <v>0</v>
      </c>
      <c r="G26" s="468">
        <v>0</v>
      </c>
      <c r="H26" s="228">
        <f t="shared" si="3"/>
        <v>6438.4</v>
      </c>
      <c r="I26" s="118"/>
    </row>
    <row r="27" spans="1:9" s="91" customFormat="1" ht="25.5" customHeight="1" x14ac:dyDescent="0.25">
      <c r="A27" s="301" t="s">
        <v>388</v>
      </c>
      <c r="B27" s="284" t="s">
        <v>394</v>
      </c>
      <c r="C27" s="305">
        <v>0</v>
      </c>
      <c r="D27" s="309">
        <v>0</v>
      </c>
      <c r="E27" s="305">
        <v>6438.4</v>
      </c>
      <c r="F27" s="304">
        <v>0</v>
      </c>
      <c r="G27" s="467">
        <f t="shared" ref="G27:G29" si="4">+G29</f>
        <v>0</v>
      </c>
      <c r="H27" s="305">
        <f t="shared" si="3"/>
        <v>6438.4</v>
      </c>
      <c r="I27" s="29"/>
    </row>
    <row r="28" spans="1:9" s="279" customFormat="1" ht="27" customHeight="1" x14ac:dyDescent="0.25">
      <c r="A28" s="301" t="s">
        <v>311</v>
      </c>
      <c r="B28" s="315" t="s">
        <v>389</v>
      </c>
      <c r="C28" s="294">
        <v>0</v>
      </c>
      <c r="D28" s="316">
        <v>0</v>
      </c>
      <c r="E28" s="305">
        <v>0</v>
      </c>
      <c r="F28" s="317">
        <v>0</v>
      </c>
      <c r="G28" s="317">
        <f t="shared" si="4"/>
        <v>0</v>
      </c>
      <c r="H28" s="305">
        <f t="shared" si="3"/>
        <v>0</v>
      </c>
    </row>
    <row r="29" spans="1:9" s="121" customFormat="1" ht="36" customHeight="1" thickBot="1" x14ac:dyDescent="0.3">
      <c r="A29" s="134" t="s">
        <v>132</v>
      </c>
      <c r="B29" s="132" t="s">
        <v>131</v>
      </c>
      <c r="C29" s="228">
        <f>C30</f>
        <v>0</v>
      </c>
      <c r="D29" s="228"/>
      <c r="E29" s="228">
        <v>0</v>
      </c>
      <c r="F29" s="228">
        <f>+F30</f>
        <v>0</v>
      </c>
      <c r="G29" s="228">
        <f t="shared" si="4"/>
        <v>0</v>
      </c>
      <c r="H29" s="322">
        <f t="shared" si="3"/>
        <v>0</v>
      </c>
    </row>
    <row r="30" spans="1:9" s="91" customFormat="1" ht="23.25" customHeight="1" x14ac:dyDescent="0.2">
      <c r="A30" s="265" t="s">
        <v>270</v>
      </c>
      <c r="B30" s="269" t="s">
        <v>271</v>
      </c>
      <c r="C30" s="294">
        <v>0</v>
      </c>
      <c r="D30" s="294">
        <v>0</v>
      </c>
      <c r="E30" s="294">
        <v>0</v>
      </c>
      <c r="F30" s="294">
        <v>0</v>
      </c>
      <c r="G30" s="294"/>
      <c r="H30" s="306">
        <f>SUM(C30:G30)</f>
        <v>0</v>
      </c>
    </row>
    <row r="31" spans="1:9" s="121" customFormat="1" ht="42" customHeight="1" thickBot="1" x14ac:dyDescent="0.3">
      <c r="A31" s="137" t="s">
        <v>133</v>
      </c>
      <c r="B31" s="132" t="s">
        <v>134</v>
      </c>
      <c r="C31" s="227">
        <f>SUM(C32:C34)</f>
        <v>0</v>
      </c>
      <c r="D31" s="228">
        <f>SUM(D32:D34)</f>
        <v>0</v>
      </c>
      <c r="E31" s="228">
        <f>SUM(E32:E34)</f>
        <v>6687240.3800000008</v>
      </c>
      <c r="F31" s="228">
        <f>SUM(F32:F34)</f>
        <v>0</v>
      </c>
      <c r="G31" s="228">
        <f>SUM(G32:G34)</f>
        <v>0</v>
      </c>
      <c r="H31" s="228">
        <f>C31+D31+E31+F31+G31</f>
        <v>6687240.3800000008</v>
      </c>
    </row>
    <row r="32" spans="1:9" s="91" customFormat="1" ht="25.5" customHeight="1" x14ac:dyDescent="0.2">
      <c r="A32" s="282" t="s">
        <v>31</v>
      </c>
      <c r="B32" s="286" t="s">
        <v>32</v>
      </c>
      <c r="C32" s="342">
        <v>0</v>
      </c>
      <c r="D32" s="309">
        <v>0</v>
      </c>
      <c r="E32" s="469">
        <v>3086023.64</v>
      </c>
      <c r="F32" s="294">
        <v>0</v>
      </c>
      <c r="G32" s="294">
        <v>0</v>
      </c>
      <c r="H32" s="294">
        <f>SUM(C32:G32)</f>
        <v>3086023.64</v>
      </c>
    </row>
    <row r="33" spans="1:8" s="91" customFormat="1" ht="27" customHeight="1" x14ac:dyDescent="0.2">
      <c r="A33" s="282" t="s">
        <v>33</v>
      </c>
      <c r="B33" s="315" t="s">
        <v>34</v>
      </c>
      <c r="C33" s="299">
        <v>0</v>
      </c>
      <c r="D33" s="309">
        <v>0</v>
      </c>
      <c r="E33" s="469">
        <v>3090927.72</v>
      </c>
      <c r="F33" s="294">
        <v>0</v>
      </c>
      <c r="G33" s="294">
        <v>0</v>
      </c>
      <c r="H33" s="294">
        <f t="shared" ref="H33:H34" si="5">SUM(C33:G33)</f>
        <v>3090927.72</v>
      </c>
    </row>
    <row r="34" spans="1:8" s="91" customFormat="1" ht="42" customHeight="1" x14ac:dyDescent="0.2">
      <c r="A34" s="282" t="s">
        <v>27</v>
      </c>
      <c r="B34" s="281" t="s">
        <v>28</v>
      </c>
      <c r="C34" s="299">
        <v>0</v>
      </c>
      <c r="D34" s="309">
        <v>0</v>
      </c>
      <c r="E34" s="469">
        <v>510289.02</v>
      </c>
      <c r="F34" s="294">
        <v>0</v>
      </c>
      <c r="G34" s="294">
        <v>0</v>
      </c>
      <c r="H34" s="294">
        <f t="shared" si="5"/>
        <v>510289.02</v>
      </c>
    </row>
    <row r="35" spans="1:8" s="121" customFormat="1" ht="27.75" customHeight="1" thickBot="1" x14ac:dyDescent="0.3">
      <c r="A35" s="122">
        <v>2.2000000000000002</v>
      </c>
      <c r="B35" s="138" t="s">
        <v>94</v>
      </c>
      <c r="C35" s="325">
        <f>C36+C44+C47+C54+C59+C64+C77+C50+C68</f>
        <v>3017.05</v>
      </c>
      <c r="D35" s="231">
        <f>D36+D44+D47+D54+D59+D64+D77+D50+D68</f>
        <v>240120.12</v>
      </c>
      <c r="E35" s="231">
        <f>E36+E44+E47+E54+E59+E64+E77+E50+E68</f>
        <v>5965663.0200000005</v>
      </c>
      <c r="F35" s="231">
        <f>F36+F44+F47+F54+F59+F64+F77+F50+F68</f>
        <v>325</v>
      </c>
      <c r="G35" s="231">
        <f>G36+G44+G47+G54+G59+G64+G77+G50+G68</f>
        <v>3017.05</v>
      </c>
      <c r="H35" s="231">
        <f>C35+D35+E35+F35+G35</f>
        <v>6212142.2400000002</v>
      </c>
    </row>
    <row r="36" spans="1:8" s="121" customFormat="1" ht="25.5" customHeight="1" x14ac:dyDescent="0.25">
      <c r="A36" s="137" t="s">
        <v>135</v>
      </c>
      <c r="B36" s="120" t="s">
        <v>136</v>
      </c>
      <c r="C36" s="232">
        <f>C37+C38+C39+C40+C41+C42+C43</f>
        <v>0</v>
      </c>
      <c r="D36" s="232">
        <f>SUM(D40:D43)</f>
        <v>0</v>
      </c>
      <c r="E36" s="233">
        <f>E37+E38+E41+E42+E43+E39+E40</f>
        <v>3069054.4</v>
      </c>
      <c r="F36" s="232">
        <f>SUM(F38:F43)</f>
        <v>0</v>
      </c>
      <c r="G36" s="232">
        <v>0</v>
      </c>
      <c r="H36" s="232">
        <f>SUM(C36:G36)</f>
        <v>3069054.4</v>
      </c>
    </row>
    <row r="37" spans="1:8" s="91" customFormat="1" ht="24" customHeight="1" x14ac:dyDescent="0.25">
      <c r="A37" s="282" t="s">
        <v>372</v>
      </c>
      <c r="B37" s="286" t="s">
        <v>373</v>
      </c>
      <c r="C37" s="304">
        <v>0</v>
      </c>
      <c r="D37" s="304">
        <v>0</v>
      </c>
      <c r="E37" s="277">
        <v>0</v>
      </c>
      <c r="F37" s="310">
        <v>0</v>
      </c>
      <c r="G37" s="310">
        <v>0</v>
      </c>
      <c r="H37" s="294">
        <f t="shared" ref="H37:H43" si="6">SUM(C37:G37)</f>
        <v>0</v>
      </c>
    </row>
    <row r="38" spans="1:8" s="91" customFormat="1" ht="24" customHeight="1" x14ac:dyDescent="0.25">
      <c r="A38" s="282" t="s">
        <v>26</v>
      </c>
      <c r="B38" s="286" t="s">
        <v>20</v>
      </c>
      <c r="C38" s="294">
        <v>0</v>
      </c>
      <c r="D38" s="304">
        <v>0</v>
      </c>
      <c r="E38" s="277">
        <v>2325566.77</v>
      </c>
      <c r="F38" s="310">
        <v>0</v>
      </c>
      <c r="G38" s="310">
        <v>0</v>
      </c>
      <c r="H38" s="294">
        <f t="shared" si="6"/>
        <v>2325566.77</v>
      </c>
    </row>
    <row r="39" spans="1:8" s="91" customFormat="1" ht="28.5" customHeight="1" x14ac:dyDescent="0.25">
      <c r="A39" s="282" t="s">
        <v>359</v>
      </c>
      <c r="B39" s="91" t="s">
        <v>361</v>
      </c>
      <c r="C39" s="294">
        <v>0</v>
      </c>
      <c r="D39" s="304">
        <v>0</v>
      </c>
      <c r="E39" s="277">
        <v>0</v>
      </c>
      <c r="F39" s="310">
        <v>0</v>
      </c>
      <c r="G39" s="310">
        <v>0</v>
      </c>
      <c r="H39" s="294">
        <f t="shared" si="6"/>
        <v>0</v>
      </c>
    </row>
    <row r="40" spans="1:8" s="91" customFormat="1" ht="36.75" customHeight="1" x14ac:dyDescent="0.25">
      <c r="A40" s="282" t="s">
        <v>47</v>
      </c>
      <c r="B40" s="315" t="s">
        <v>48</v>
      </c>
      <c r="C40" s="309">
        <v>0</v>
      </c>
      <c r="D40" s="304">
        <v>0</v>
      </c>
      <c r="E40" s="277">
        <v>483598.5</v>
      </c>
      <c r="F40" s="310">
        <v>0</v>
      </c>
      <c r="G40" s="310">
        <v>0</v>
      </c>
      <c r="H40" s="294">
        <f t="shared" si="6"/>
        <v>483598.5</v>
      </c>
    </row>
    <row r="41" spans="1:8" s="91" customFormat="1" ht="22.5" customHeight="1" x14ac:dyDescent="0.25">
      <c r="A41" s="282" t="s">
        <v>68</v>
      </c>
      <c r="B41" s="286" t="s">
        <v>67</v>
      </c>
      <c r="C41" s="309">
        <v>0</v>
      </c>
      <c r="D41" s="304">
        <v>0</v>
      </c>
      <c r="E41" s="277">
        <v>245890.13</v>
      </c>
      <c r="F41" s="310">
        <v>0</v>
      </c>
      <c r="G41" s="310">
        <v>0</v>
      </c>
      <c r="H41" s="294">
        <f t="shared" si="6"/>
        <v>245890.13</v>
      </c>
    </row>
    <row r="42" spans="1:8" s="91" customFormat="1" ht="22.5" customHeight="1" x14ac:dyDescent="0.25">
      <c r="A42" s="282" t="s">
        <v>305</v>
      </c>
      <c r="B42" s="286" t="s">
        <v>306</v>
      </c>
      <c r="C42" s="294">
        <v>0</v>
      </c>
      <c r="D42" s="304">
        <v>0</v>
      </c>
      <c r="E42" s="277">
        <v>5124</v>
      </c>
      <c r="F42" s="304">
        <v>0</v>
      </c>
      <c r="G42" s="304">
        <v>0</v>
      </c>
      <c r="H42" s="294">
        <f t="shared" si="6"/>
        <v>5124</v>
      </c>
    </row>
    <row r="43" spans="1:8" s="91" customFormat="1" ht="22.5" customHeight="1" x14ac:dyDescent="0.25">
      <c r="A43" s="282" t="s">
        <v>97</v>
      </c>
      <c r="B43" s="286" t="s">
        <v>125</v>
      </c>
      <c r="C43" s="294">
        <v>0</v>
      </c>
      <c r="D43" s="310">
        <v>0</v>
      </c>
      <c r="E43" s="277">
        <v>8875</v>
      </c>
      <c r="F43" s="294">
        <v>0</v>
      </c>
      <c r="G43" s="294">
        <v>0</v>
      </c>
      <c r="H43" s="294">
        <f t="shared" si="6"/>
        <v>8875</v>
      </c>
    </row>
    <row r="44" spans="1:8" s="121" customFormat="1" ht="41.25" customHeight="1" thickBot="1" x14ac:dyDescent="0.3">
      <c r="A44" s="139" t="s">
        <v>137</v>
      </c>
      <c r="B44" s="132" t="s">
        <v>138</v>
      </c>
      <c r="C44" s="228">
        <f>C45+C46</f>
        <v>0</v>
      </c>
      <c r="D44" s="228">
        <f>D45+D46</f>
        <v>0</v>
      </c>
      <c r="E44" s="228">
        <f>E45+E46</f>
        <v>20500</v>
      </c>
      <c r="F44" s="228">
        <f>SUM(F45:F46)</f>
        <v>0</v>
      </c>
      <c r="G44" s="228">
        <f>G45+G46</f>
        <v>0</v>
      </c>
      <c r="H44" s="228">
        <f>C44+D44+E44+F44+G44</f>
        <v>20500</v>
      </c>
    </row>
    <row r="45" spans="1:8" s="91" customFormat="1" ht="22.5" customHeight="1" x14ac:dyDescent="0.2">
      <c r="A45" s="280" t="s">
        <v>78</v>
      </c>
      <c r="B45" s="286" t="s">
        <v>95</v>
      </c>
      <c r="C45" s="294">
        <v>0</v>
      </c>
      <c r="D45" s="306">
        <v>0</v>
      </c>
      <c r="E45" s="294">
        <v>20500</v>
      </c>
      <c r="F45" s="294">
        <v>0</v>
      </c>
      <c r="G45" s="306">
        <v>0</v>
      </c>
      <c r="H45" s="306">
        <f>SUM(C45:G45)</f>
        <v>20500</v>
      </c>
    </row>
    <row r="46" spans="1:8" s="91" customFormat="1" ht="22.5" customHeight="1" x14ac:dyDescent="0.2">
      <c r="A46" s="301" t="s">
        <v>101</v>
      </c>
      <c r="B46" s="284" t="s">
        <v>124</v>
      </c>
      <c r="C46" s="294">
        <v>0</v>
      </c>
      <c r="D46" s="306">
        <v>0</v>
      </c>
      <c r="E46" s="294">
        <v>0</v>
      </c>
      <c r="F46" s="309">
        <v>0</v>
      </c>
      <c r="G46" s="294">
        <v>0</v>
      </c>
      <c r="H46" s="294">
        <f t="shared" ref="H46" si="7">SUM(C46:G46)</f>
        <v>0</v>
      </c>
    </row>
    <row r="47" spans="1:8" s="121" customFormat="1" ht="23.25" customHeight="1" thickBot="1" x14ac:dyDescent="0.3">
      <c r="A47" s="134" t="s">
        <v>140</v>
      </c>
      <c r="B47" s="120" t="s">
        <v>139</v>
      </c>
      <c r="C47" s="228">
        <f>SUM(C48+C49)</f>
        <v>0</v>
      </c>
      <c r="D47" s="228">
        <f>D48+D49</f>
        <v>25412.5</v>
      </c>
      <c r="E47" s="235">
        <f>E48+E49</f>
        <v>1593210</v>
      </c>
      <c r="F47" s="228">
        <f>SUM(F48)</f>
        <v>0</v>
      </c>
      <c r="G47" s="228"/>
      <c r="H47" s="228">
        <f>C47+D47+E47+F47+G47</f>
        <v>1618622.5</v>
      </c>
    </row>
    <row r="48" spans="1:8" s="91" customFormat="1" ht="21.75" customHeight="1" x14ac:dyDescent="0.2">
      <c r="A48" s="282" t="s">
        <v>85</v>
      </c>
      <c r="B48" s="286" t="s">
        <v>266</v>
      </c>
      <c r="C48" s="294">
        <v>0</v>
      </c>
      <c r="D48" s="294">
        <v>25412.5</v>
      </c>
      <c r="E48" s="383">
        <v>1593210</v>
      </c>
      <c r="F48" s="294">
        <v>0</v>
      </c>
      <c r="G48" s="294">
        <v>0</v>
      </c>
      <c r="H48" s="294">
        <f t="shared" ref="H48:H50" si="8">C48+D48+E48+F48+G48</f>
        <v>1618622.5</v>
      </c>
    </row>
    <row r="49" spans="1:8" s="91" customFormat="1" ht="26.25" customHeight="1" x14ac:dyDescent="0.2">
      <c r="A49" s="282" t="s">
        <v>438</v>
      </c>
      <c r="B49" s="286" t="s">
        <v>439</v>
      </c>
      <c r="C49" s="305">
        <v>0</v>
      </c>
      <c r="D49" s="305">
        <v>0</v>
      </c>
      <c r="E49" s="383">
        <v>0</v>
      </c>
      <c r="F49" s="305">
        <v>0</v>
      </c>
      <c r="G49" s="305">
        <v>0</v>
      </c>
      <c r="H49" s="294">
        <f t="shared" si="8"/>
        <v>0</v>
      </c>
    </row>
    <row r="50" spans="1:8" s="121" customFormat="1" ht="26.25" customHeight="1" thickBot="1" x14ac:dyDescent="0.3">
      <c r="A50" s="119" t="s">
        <v>141</v>
      </c>
      <c r="B50" s="120" t="s">
        <v>142</v>
      </c>
      <c r="C50" s="228">
        <f>C51+C52+C53</f>
        <v>0</v>
      </c>
      <c r="D50" s="228">
        <f>D51+D52+D53</f>
        <v>151100</v>
      </c>
      <c r="E50" s="228">
        <f>E51+E52+E53</f>
        <v>0</v>
      </c>
      <c r="F50" s="228">
        <f>+F51+F53+F52</f>
        <v>0</v>
      </c>
      <c r="G50" s="228">
        <f>+G51+G53+G52</f>
        <v>0</v>
      </c>
      <c r="H50" s="228">
        <f t="shared" si="8"/>
        <v>151100</v>
      </c>
    </row>
    <row r="51" spans="1:8" s="91" customFormat="1" ht="22.5" customHeight="1" x14ac:dyDescent="0.2">
      <c r="A51" s="265" t="s">
        <v>79</v>
      </c>
      <c r="B51" s="286" t="s">
        <v>93</v>
      </c>
      <c r="C51" s="294">
        <v>0</v>
      </c>
      <c r="D51" s="303">
        <v>0</v>
      </c>
      <c r="E51" s="302">
        <v>0</v>
      </c>
      <c r="F51" s="294">
        <v>0</v>
      </c>
      <c r="G51" s="294">
        <v>0</v>
      </c>
      <c r="H51" s="294">
        <f t="shared" ref="H51:H53" si="9">SUM(C51:G51)</f>
        <v>0</v>
      </c>
    </row>
    <row r="52" spans="1:8" s="91" customFormat="1" ht="22.5" customHeight="1" x14ac:dyDescent="0.2">
      <c r="A52" s="282" t="s">
        <v>308</v>
      </c>
      <c r="B52" s="77" t="s">
        <v>309</v>
      </c>
      <c r="C52" s="294">
        <v>0</v>
      </c>
      <c r="D52" s="303">
        <v>0</v>
      </c>
      <c r="E52" s="302">
        <v>0</v>
      </c>
      <c r="F52" s="294">
        <v>0</v>
      </c>
      <c r="G52" s="294">
        <v>0</v>
      </c>
      <c r="H52" s="294">
        <f t="shared" si="9"/>
        <v>0</v>
      </c>
    </row>
    <row r="53" spans="1:8" s="91" customFormat="1" ht="26.25" customHeight="1" x14ac:dyDescent="0.2">
      <c r="A53" s="282" t="s">
        <v>75</v>
      </c>
      <c r="B53" s="286" t="s">
        <v>77</v>
      </c>
      <c r="C53" s="294">
        <v>0</v>
      </c>
      <c r="D53" s="303">
        <v>151100</v>
      </c>
      <c r="E53" s="294">
        <v>0</v>
      </c>
      <c r="F53" s="309">
        <v>0</v>
      </c>
      <c r="G53" s="294">
        <v>0</v>
      </c>
      <c r="H53" s="294">
        <f t="shared" si="9"/>
        <v>151100</v>
      </c>
    </row>
    <row r="54" spans="1:8" s="121" customFormat="1" ht="26.25" customHeight="1" thickBot="1" x14ac:dyDescent="0.3">
      <c r="A54" s="134" t="s">
        <v>144</v>
      </c>
      <c r="B54" s="120" t="s">
        <v>143</v>
      </c>
      <c r="C54" s="228">
        <f>C55+C57+C58+C58+C56</f>
        <v>0</v>
      </c>
      <c r="D54" s="373">
        <f>D55+D57+D58+D58+D56</f>
        <v>0</v>
      </c>
      <c r="E54" s="228">
        <f>E55+E56+E57+E58</f>
        <v>867156.33</v>
      </c>
      <c r="F54" s="228">
        <v>0</v>
      </c>
      <c r="G54" s="228">
        <f>G55+G56+G57+G58</f>
        <v>0</v>
      </c>
      <c r="H54" s="228">
        <f>C54+D54+E54+F54+G54</f>
        <v>867156.33</v>
      </c>
    </row>
    <row r="55" spans="1:8" s="121" customFormat="1" ht="25.5" customHeight="1" x14ac:dyDescent="0.25">
      <c r="A55" s="135" t="s">
        <v>339</v>
      </c>
      <c r="B55" s="129" t="s">
        <v>341</v>
      </c>
      <c r="C55" s="224">
        <v>0</v>
      </c>
      <c r="D55" s="234">
        <v>0</v>
      </c>
      <c r="E55" s="226">
        <v>0</v>
      </c>
      <c r="F55" s="224">
        <v>0</v>
      </c>
      <c r="G55" s="234">
        <v>0</v>
      </c>
      <c r="H55" s="234">
        <f>SUM(C55:G55)</f>
        <v>0</v>
      </c>
    </row>
    <row r="56" spans="1:8" s="91" customFormat="1" ht="37.5" customHeight="1" x14ac:dyDescent="0.25">
      <c r="A56" s="265" t="s">
        <v>447</v>
      </c>
      <c r="B56" s="287" t="s">
        <v>449</v>
      </c>
      <c r="C56" s="294">
        <v>0</v>
      </c>
      <c r="D56" s="294">
        <v>0</v>
      </c>
      <c r="E56" s="318">
        <v>0</v>
      </c>
      <c r="F56" s="294"/>
      <c r="G56" s="294">
        <v>0</v>
      </c>
      <c r="H56" s="310">
        <f>SUM(C56:G56)</f>
        <v>0</v>
      </c>
    </row>
    <row r="57" spans="1:8" s="91" customFormat="1" ht="21.75" customHeight="1" x14ac:dyDescent="0.2">
      <c r="A57" s="265" t="s">
        <v>257</v>
      </c>
      <c r="B57" s="284" t="s">
        <v>312</v>
      </c>
      <c r="C57" s="294">
        <v>0</v>
      </c>
      <c r="D57" s="294">
        <v>0</v>
      </c>
      <c r="E57" s="318">
        <v>158120</v>
      </c>
      <c r="F57" s="294">
        <v>0</v>
      </c>
      <c r="G57" s="294">
        <v>0</v>
      </c>
      <c r="H57" s="294">
        <f>SUM(C57:G57)</f>
        <v>158120</v>
      </c>
    </row>
    <row r="58" spans="1:8" s="91" customFormat="1" ht="21.75" customHeight="1" x14ac:dyDescent="0.2">
      <c r="A58" s="265" t="s">
        <v>367</v>
      </c>
      <c r="B58" s="284" t="s">
        <v>368</v>
      </c>
      <c r="C58" s="305">
        <v>0</v>
      </c>
      <c r="D58" s="305">
        <v>0</v>
      </c>
      <c r="E58" s="318">
        <v>709036.33</v>
      </c>
      <c r="F58" s="305"/>
      <c r="G58" s="305">
        <v>0</v>
      </c>
      <c r="H58" s="294">
        <f t="shared" ref="H58:H63" si="10">SUM(C58:G58)</f>
        <v>709036.33</v>
      </c>
    </row>
    <row r="59" spans="1:8" s="121" customFormat="1" ht="26.25" customHeight="1" thickBot="1" x14ac:dyDescent="0.3">
      <c r="A59" s="134" t="s">
        <v>145</v>
      </c>
      <c r="B59" s="140" t="s">
        <v>146</v>
      </c>
      <c r="C59" s="228">
        <f>C60+C61+C62+C63</f>
        <v>0</v>
      </c>
      <c r="D59" s="228">
        <f>SUM(D60:D63)</f>
        <v>0</v>
      </c>
      <c r="E59" s="228">
        <f>SUM(E60:E63)</f>
        <v>0</v>
      </c>
      <c r="F59" s="228">
        <f>SUM(F61)</f>
        <v>0</v>
      </c>
      <c r="G59" s="228"/>
      <c r="H59" s="228">
        <f>SUM(H60:H63)</f>
        <v>0</v>
      </c>
    </row>
    <row r="60" spans="1:8" s="91" customFormat="1" ht="22.5" customHeight="1" x14ac:dyDescent="0.2">
      <c r="A60" s="282" t="s">
        <v>105</v>
      </c>
      <c r="B60" s="286" t="s">
        <v>106</v>
      </c>
      <c r="C60" s="294">
        <v>0</v>
      </c>
      <c r="D60" s="294">
        <v>0</v>
      </c>
      <c r="E60" s="294">
        <v>0</v>
      </c>
      <c r="F60" s="294">
        <v>0</v>
      </c>
      <c r="G60" s="294">
        <v>0</v>
      </c>
      <c r="H60" s="294">
        <f>SUM(C60:G60)</f>
        <v>0</v>
      </c>
    </row>
    <row r="61" spans="1:8" s="91" customFormat="1" ht="22.5" customHeight="1" x14ac:dyDescent="0.2">
      <c r="A61" s="301" t="s">
        <v>107</v>
      </c>
      <c r="B61" s="284" t="s">
        <v>108</v>
      </c>
      <c r="C61" s="294">
        <v>0</v>
      </c>
      <c r="D61" s="294">
        <v>0</v>
      </c>
      <c r="E61" s="294">
        <v>0</v>
      </c>
      <c r="F61" s="294">
        <v>0</v>
      </c>
      <c r="G61" s="294">
        <v>0</v>
      </c>
      <c r="H61" s="294">
        <f t="shared" si="10"/>
        <v>0</v>
      </c>
    </row>
    <row r="62" spans="1:8" s="91" customFormat="1" ht="22.5" customHeight="1" x14ac:dyDescent="0.2">
      <c r="A62" s="301" t="s">
        <v>390</v>
      </c>
      <c r="B62" s="284" t="s">
        <v>393</v>
      </c>
      <c r="C62" s="305">
        <v>0</v>
      </c>
      <c r="D62" s="305">
        <v>0</v>
      </c>
      <c r="E62" s="294">
        <v>0</v>
      </c>
      <c r="F62" s="305">
        <v>0</v>
      </c>
      <c r="G62" s="305">
        <v>0</v>
      </c>
      <c r="H62" s="294">
        <f t="shared" si="10"/>
        <v>0</v>
      </c>
    </row>
    <row r="63" spans="1:8" s="91" customFormat="1" ht="22.5" customHeight="1" x14ac:dyDescent="0.2">
      <c r="A63" s="301" t="s">
        <v>391</v>
      </c>
      <c r="B63" s="284" t="s">
        <v>392</v>
      </c>
      <c r="C63" s="305">
        <v>0</v>
      </c>
      <c r="D63" s="305">
        <v>0</v>
      </c>
      <c r="E63" s="294">
        <v>0</v>
      </c>
      <c r="F63" s="305">
        <v>0</v>
      </c>
      <c r="G63" s="305">
        <v>0</v>
      </c>
      <c r="H63" s="294">
        <f t="shared" si="10"/>
        <v>0</v>
      </c>
    </row>
    <row r="64" spans="1:8" s="121" customFormat="1" ht="76.5" customHeight="1" thickBot="1" x14ac:dyDescent="0.3">
      <c r="A64" s="134" t="s">
        <v>147</v>
      </c>
      <c r="B64" s="380" t="s">
        <v>148</v>
      </c>
      <c r="C64" s="228">
        <f>SUM(C65:C67)</f>
        <v>0</v>
      </c>
      <c r="D64" s="228">
        <f t="shared" ref="D64" si="11">SUM(D65:D67)</f>
        <v>0</v>
      </c>
      <c r="E64" s="228">
        <f>SUM(E65:E67)</f>
        <v>409742.28</v>
      </c>
      <c r="F64" s="228">
        <f>SUM(F65:F67)</f>
        <v>0</v>
      </c>
      <c r="G64" s="228">
        <f>SUM(G65:G67)</f>
        <v>0</v>
      </c>
      <c r="H64" s="228">
        <f>C64+D64+E64+F64+G64</f>
        <v>409742.28</v>
      </c>
    </row>
    <row r="65" spans="1:9" s="91" customFormat="1" ht="36" customHeight="1" x14ac:dyDescent="0.2">
      <c r="A65" s="280" t="s">
        <v>109</v>
      </c>
      <c r="B65" s="281" t="s">
        <v>304</v>
      </c>
      <c r="C65" s="294">
        <v>0</v>
      </c>
      <c r="D65" s="294">
        <v>0</v>
      </c>
      <c r="E65" s="383">
        <v>0</v>
      </c>
      <c r="F65" s="294">
        <v>0</v>
      </c>
      <c r="G65" s="294">
        <v>0</v>
      </c>
      <c r="H65" s="294">
        <f>SUM(C65:G65)</f>
        <v>0</v>
      </c>
    </row>
    <row r="66" spans="1:9" s="91" customFormat="1" ht="36.75" customHeight="1" x14ac:dyDescent="0.2">
      <c r="A66" s="282" t="s">
        <v>54</v>
      </c>
      <c r="B66" s="281" t="s">
        <v>46</v>
      </c>
      <c r="C66" s="294">
        <v>0</v>
      </c>
      <c r="D66" s="294">
        <v>0</v>
      </c>
      <c r="E66" s="383">
        <v>161942.28</v>
      </c>
      <c r="F66" s="309">
        <v>0</v>
      </c>
      <c r="G66" s="294">
        <v>0</v>
      </c>
      <c r="H66" s="294">
        <f>SUM(C66:G66)</f>
        <v>161942.28</v>
      </c>
    </row>
    <row r="67" spans="1:9" s="91" customFormat="1" ht="36.75" customHeight="1" x14ac:dyDescent="0.2">
      <c r="A67" s="282" t="s">
        <v>588</v>
      </c>
      <c r="B67" s="281" t="s">
        <v>1097</v>
      </c>
      <c r="C67" s="305">
        <v>0</v>
      </c>
      <c r="D67" s="305">
        <v>0</v>
      </c>
      <c r="E67" s="383">
        <v>247800</v>
      </c>
      <c r="F67" s="622"/>
      <c r="G67" s="305"/>
      <c r="H67" s="305">
        <f>SUM(C67:G67)</f>
        <v>247800</v>
      </c>
    </row>
    <row r="68" spans="1:9" s="121" customFormat="1" ht="46.5" customHeight="1" thickBot="1" x14ac:dyDescent="0.3">
      <c r="A68" s="119" t="s">
        <v>150</v>
      </c>
      <c r="B68" s="132" t="s">
        <v>149</v>
      </c>
      <c r="C68" s="228">
        <f>SUM(C69:C76)</f>
        <v>3017.05</v>
      </c>
      <c r="D68" s="228">
        <f>SUM(D69:D76)</f>
        <v>63607.62</v>
      </c>
      <c r="E68" s="228">
        <f>SUM(E69:E76)</f>
        <v>6000.01</v>
      </c>
      <c r="F68" s="228">
        <f>SUM(F69:F75)</f>
        <v>325</v>
      </c>
      <c r="G68" s="228">
        <f>G69+G70+G71+G72+G73+G74+G75+G76</f>
        <v>3017.05</v>
      </c>
      <c r="H68" s="228">
        <f>C68+D68+E68+F68+G68</f>
        <v>75966.73</v>
      </c>
      <c r="I68" s="340"/>
    </row>
    <row r="69" spans="1:9" s="91" customFormat="1" ht="33" customHeight="1" x14ac:dyDescent="0.2">
      <c r="A69" s="282" t="s">
        <v>352</v>
      </c>
      <c r="B69" s="281" t="s">
        <v>354</v>
      </c>
      <c r="C69" s="294">
        <v>0</v>
      </c>
      <c r="D69" s="305">
        <v>0</v>
      </c>
      <c r="E69" s="383">
        <v>0</v>
      </c>
      <c r="F69" s="305">
        <v>0</v>
      </c>
      <c r="G69" s="305">
        <v>0</v>
      </c>
      <c r="H69" s="305">
        <f>SUM(C69:G69)</f>
        <v>0</v>
      </c>
    </row>
    <row r="70" spans="1:9" s="91" customFormat="1" ht="28.5" customHeight="1" x14ac:dyDescent="0.2">
      <c r="A70" s="282" t="s">
        <v>64</v>
      </c>
      <c r="B70" s="281" t="s">
        <v>21</v>
      </c>
      <c r="C70" s="294">
        <v>3017.05</v>
      </c>
      <c r="D70" s="305">
        <v>607.62</v>
      </c>
      <c r="E70" s="383">
        <v>0</v>
      </c>
      <c r="F70" s="305">
        <v>325</v>
      </c>
      <c r="G70" s="305">
        <v>3017.05</v>
      </c>
      <c r="H70" s="305">
        <f>SUM(C70:G70)</f>
        <v>6966.72</v>
      </c>
    </row>
    <row r="71" spans="1:9" s="91" customFormat="1" ht="39" customHeight="1" x14ac:dyDescent="0.2">
      <c r="A71" s="282" t="s">
        <v>258</v>
      </c>
      <c r="B71" s="281" t="s">
        <v>278</v>
      </c>
      <c r="C71" s="294">
        <v>0</v>
      </c>
      <c r="D71" s="305">
        <v>0</v>
      </c>
      <c r="E71" s="294">
        <v>0</v>
      </c>
      <c r="F71" s="305">
        <v>0</v>
      </c>
      <c r="G71" s="305">
        <v>0</v>
      </c>
      <c r="H71" s="305">
        <f t="shared" ref="H71" si="12">SUM(C71:G71)</f>
        <v>0</v>
      </c>
    </row>
    <row r="72" spans="1:9" s="91" customFormat="1" ht="33" customHeight="1" x14ac:dyDescent="0.2">
      <c r="A72" s="282" t="s">
        <v>366</v>
      </c>
      <c r="B72" s="281" t="s">
        <v>369</v>
      </c>
      <c r="C72" s="294">
        <v>0</v>
      </c>
      <c r="D72" s="305">
        <v>0</v>
      </c>
      <c r="E72" s="294">
        <v>6000.01</v>
      </c>
      <c r="F72" s="294">
        <v>0</v>
      </c>
      <c r="G72" s="294">
        <v>0</v>
      </c>
      <c r="H72" s="294">
        <f>SUM(C72:G72)</f>
        <v>6000.01</v>
      </c>
    </row>
    <row r="73" spans="1:9" s="91" customFormat="1" ht="33" customHeight="1" x14ac:dyDescent="0.2">
      <c r="A73" s="265" t="s">
        <v>335</v>
      </c>
      <c r="B73" s="506" t="s">
        <v>336</v>
      </c>
      <c r="C73" s="294">
        <v>0</v>
      </c>
      <c r="D73" s="305">
        <v>0</v>
      </c>
      <c r="E73" s="294">
        <v>0</v>
      </c>
      <c r="F73" s="294">
        <v>0</v>
      </c>
      <c r="G73" s="294">
        <v>0</v>
      </c>
      <c r="H73" s="294">
        <f>SUM(C73:G73)</f>
        <v>0</v>
      </c>
    </row>
    <row r="74" spans="1:9" s="91" customFormat="1" ht="22.5" customHeight="1" x14ac:dyDescent="0.2">
      <c r="A74" s="280" t="s">
        <v>72</v>
      </c>
      <c r="B74" s="281" t="s">
        <v>73</v>
      </c>
      <c r="C74" s="294">
        <v>0</v>
      </c>
      <c r="D74" s="305">
        <v>63000</v>
      </c>
      <c r="E74" s="294">
        <v>0</v>
      </c>
      <c r="F74" s="294">
        <v>0</v>
      </c>
      <c r="G74" s="294">
        <v>0</v>
      </c>
      <c r="H74" s="294">
        <f t="shared" ref="H74:H75" si="13">SUM(C74:G74)</f>
        <v>63000</v>
      </c>
    </row>
    <row r="75" spans="1:9" s="91" customFormat="1" ht="21.75" customHeight="1" x14ac:dyDescent="0.25">
      <c r="A75" s="282" t="s">
        <v>65</v>
      </c>
      <c r="B75" s="281" t="s">
        <v>66</v>
      </c>
      <c r="C75" s="294">
        <v>0</v>
      </c>
      <c r="D75" s="304">
        <v>0</v>
      </c>
      <c r="E75" s="294">
        <v>0</v>
      </c>
      <c r="F75" s="294">
        <v>0</v>
      </c>
      <c r="G75" s="294">
        <v>0</v>
      </c>
      <c r="H75" s="294">
        <f t="shared" si="13"/>
        <v>0</v>
      </c>
    </row>
    <row r="76" spans="1:9" s="91" customFormat="1" ht="22.5" customHeight="1" x14ac:dyDescent="0.25">
      <c r="A76" s="282" t="s">
        <v>376</v>
      </c>
      <c r="B76" s="281" t="s">
        <v>460</v>
      </c>
      <c r="C76" s="305">
        <v>0</v>
      </c>
      <c r="D76" s="304">
        <v>0</v>
      </c>
      <c r="E76" s="294">
        <v>0</v>
      </c>
      <c r="F76" s="305"/>
      <c r="G76" s="294">
        <v>0</v>
      </c>
      <c r="H76" s="294">
        <f>SUM(C76:G76)</f>
        <v>0</v>
      </c>
    </row>
    <row r="77" spans="1:9" s="121" customFormat="1" ht="37.5" customHeight="1" thickBot="1" x14ac:dyDescent="0.3">
      <c r="A77" s="119" t="s">
        <v>151</v>
      </c>
      <c r="B77" s="132" t="s">
        <v>152</v>
      </c>
      <c r="C77" s="228">
        <f>C78+C79</f>
        <v>0</v>
      </c>
      <c r="D77" s="228">
        <f>D78+D79</f>
        <v>0</v>
      </c>
      <c r="E77" s="228">
        <f>E78+E79</f>
        <v>0</v>
      </c>
      <c r="F77" s="228">
        <f>SUM(F79:F79)</f>
        <v>0</v>
      </c>
      <c r="G77" s="228">
        <f>G78+G79</f>
        <v>0</v>
      </c>
      <c r="H77" s="228">
        <f>SUM(C77:G77)</f>
        <v>0</v>
      </c>
    </row>
    <row r="78" spans="1:9" s="91" customFormat="1" ht="25.5" customHeight="1" x14ac:dyDescent="0.25">
      <c r="A78" s="282" t="s">
        <v>360</v>
      </c>
      <c r="B78" s="91" t="s">
        <v>362</v>
      </c>
      <c r="C78" s="320">
        <v>0</v>
      </c>
      <c r="D78" s="306">
        <v>0</v>
      </c>
      <c r="E78" s="321">
        <v>0</v>
      </c>
      <c r="F78" s="321">
        <v>0</v>
      </c>
      <c r="G78" s="321"/>
      <c r="H78" s="321">
        <f>SUM(C78:G78)</f>
        <v>0</v>
      </c>
    </row>
    <row r="79" spans="1:9" s="91" customFormat="1" ht="22.5" customHeight="1" x14ac:dyDescent="0.25">
      <c r="A79" s="282" t="s">
        <v>99</v>
      </c>
      <c r="B79" s="286" t="s">
        <v>267</v>
      </c>
      <c r="C79" s="294">
        <v>0</v>
      </c>
      <c r="D79" s="294">
        <v>0</v>
      </c>
      <c r="E79" s="321">
        <v>0</v>
      </c>
      <c r="F79" s="321">
        <v>0</v>
      </c>
      <c r="G79" s="294"/>
      <c r="H79" s="294">
        <f>SUM(C79:G79)</f>
        <v>0</v>
      </c>
    </row>
    <row r="80" spans="1:9" s="121" customFormat="1" ht="30" customHeight="1" x14ac:dyDescent="0.25">
      <c r="A80" s="387">
        <v>2.2999999999999998</v>
      </c>
      <c r="B80" s="388" t="s">
        <v>153</v>
      </c>
      <c r="C80" s="389">
        <f>C81+C86+C91+C97+C100+C113+C105+C110+C115</f>
        <v>0</v>
      </c>
      <c r="D80" s="389">
        <f>D81+D86+D91+D97+D100+D105+D110+D113+D115</f>
        <v>31748.730000000003</v>
      </c>
      <c r="E80" s="389">
        <f>E81+E86+E127+E91+E97+E100+E105+E110+E113+E115</f>
        <v>1851768.42</v>
      </c>
      <c r="F80" s="389">
        <f>F81+F91+F100+F105+F110+F115+F86+F97</f>
        <v>0</v>
      </c>
      <c r="G80" s="389">
        <v>0</v>
      </c>
      <c r="H80" s="389">
        <f>C80+D80+E80+F80+G80</f>
        <v>1883517.15</v>
      </c>
      <c r="I80" s="328"/>
    </row>
    <row r="81" spans="1:8" s="121" customFormat="1" ht="39" customHeight="1" x14ac:dyDescent="0.25">
      <c r="A81" s="139" t="s">
        <v>154</v>
      </c>
      <c r="B81" s="132" t="s">
        <v>155</v>
      </c>
      <c r="C81" s="223">
        <f>C82+C83+C84+C85</f>
        <v>0</v>
      </c>
      <c r="D81" s="223">
        <f>D82+D83+D84+D85</f>
        <v>0</v>
      </c>
      <c r="E81" s="223">
        <f>E82+E83+E84+E85</f>
        <v>78720</v>
      </c>
      <c r="F81" s="223">
        <f>SUM(F82:F85)</f>
        <v>0</v>
      </c>
      <c r="G81" s="223">
        <f t="shared" ref="G81:G86" si="14">SUM(G82:G85)</f>
        <v>0</v>
      </c>
      <c r="H81" s="223">
        <f>C81+D81+E81+F81+G81</f>
        <v>78720</v>
      </c>
    </row>
    <row r="82" spans="1:8" s="91" customFormat="1" ht="24" customHeight="1" x14ac:dyDescent="0.25">
      <c r="A82" s="282" t="s">
        <v>49</v>
      </c>
      <c r="B82" s="286" t="s">
        <v>50</v>
      </c>
      <c r="C82" s="305">
        <v>0</v>
      </c>
      <c r="D82" s="294">
        <v>0</v>
      </c>
      <c r="E82" s="224">
        <v>10320</v>
      </c>
      <c r="F82" s="309">
        <v>0</v>
      </c>
      <c r="G82" s="233">
        <f t="shared" si="14"/>
        <v>0</v>
      </c>
      <c r="H82" s="294">
        <f>SUM(C82:G82)</f>
        <v>10320</v>
      </c>
    </row>
    <row r="83" spans="1:8" s="91" customFormat="1" ht="24" customHeight="1" x14ac:dyDescent="0.25">
      <c r="A83" s="282" t="s">
        <v>71</v>
      </c>
      <c r="B83" s="286" t="s">
        <v>279</v>
      </c>
      <c r="C83" s="305">
        <v>0</v>
      </c>
      <c r="D83" s="294">
        <v>0</v>
      </c>
      <c r="E83" s="383">
        <v>68400</v>
      </c>
      <c r="F83" s="294">
        <v>0</v>
      </c>
      <c r="G83" s="233">
        <f t="shared" si="14"/>
        <v>0</v>
      </c>
      <c r="H83" s="294">
        <f>SUM(C83:G83)</f>
        <v>68400</v>
      </c>
    </row>
    <row r="84" spans="1:8" s="91" customFormat="1" ht="24" customHeight="1" x14ac:dyDescent="0.25">
      <c r="A84" s="312" t="s">
        <v>80</v>
      </c>
      <c r="B84" s="286" t="s">
        <v>269</v>
      </c>
      <c r="C84" s="304">
        <f>C85+C86+C87+C88</f>
        <v>0</v>
      </c>
      <c r="D84" s="294">
        <v>0</v>
      </c>
      <c r="E84" s="374">
        <v>0</v>
      </c>
      <c r="F84" s="294">
        <v>0</v>
      </c>
      <c r="G84" s="233">
        <f t="shared" si="14"/>
        <v>0</v>
      </c>
      <c r="H84" s="294">
        <f>SUM(C84:G84)</f>
        <v>0</v>
      </c>
    </row>
    <row r="85" spans="1:8" s="91" customFormat="1" ht="24" customHeight="1" x14ac:dyDescent="0.25">
      <c r="A85" s="282" t="s">
        <v>103</v>
      </c>
      <c r="B85" s="286" t="s">
        <v>307</v>
      </c>
      <c r="C85" s="294">
        <v>0</v>
      </c>
      <c r="D85" s="303">
        <v>0</v>
      </c>
      <c r="E85" s="302">
        <v>0</v>
      </c>
      <c r="F85" s="294">
        <v>0</v>
      </c>
      <c r="G85" s="233">
        <f t="shared" si="14"/>
        <v>0</v>
      </c>
      <c r="H85" s="294">
        <f>SUM(C85:G85)</f>
        <v>0</v>
      </c>
    </row>
    <row r="86" spans="1:8" s="121" customFormat="1" ht="24" customHeight="1" thickBot="1" x14ac:dyDescent="0.3">
      <c r="A86" s="119" t="s">
        <v>156</v>
      </c>
      <c r="B86" s="142" t="s">
        <v>157</v>
      </c>
      <c r="C86" s="228">
        <f>C87+C88+C89+C90</f>
        <v>0</v>
      </c>
      <c r="D86" s="228">
        <f>D87+D88+D89+D90</f>
        <v>0</v>
      </c>
      <c r="E86" s="505">
        <f>E87+E88+E89+E90</f>
        <v>0</v>
      </c>
      <c r="F86" s="228">
        <f>SUM(F87:F90)</f>
        <v>0</v>
      </c>
      <c r="G86" s="228">
        <f t="shared" si="14"/>
        <v>0</v>
      </c>
      <c r="H86" s="228">
        <f>SUM(H87:H90)</f>
        <v>0</v>
      </c>
    </row>
    <row r="87" spans="1:8" s="91" customFormat="1" ht="38.25" customHeight="1" x14ac:dyDescent="0.25">
      <c r="A87" s="280" t="s">
        <v>355</v>
      </c>
      <c r="B87" s="281" t="s">
        <v>358</v>
      </c>
      <c r="C87" s="304">
        <v>0</v>
      </c>
      <c r="D87" s="304">
        <v>0</v>
      </c>
      <c r="E87" s="319">
        <v>0</v>
      </c>
      <c r="F87" s="305">
        <v>0</v>
      </c>
      <c r="G87" s="294">
        <v>0</v>
      </c>
      <c r="H87" s="305">
        <f t="shared" ref="H87:H90" si="15">SUM(C87:G87)</f>
        <v>0</v>
      </c>
    </row>
    <row r="88" spans="1:8" s="91" customFormat="1" ht="23.25" customHeight="1" x14ac:dyDescent="0.25">
      <c r="A88" s="280" t="s">
        <v>81</v>
      </c>
      <c r="B88" s="286" t="s">
        <v>288</v>
      </c>
      <c r="C88" s="304">
        <v>0</v>
      </c>
      <c r="D88" s="304">
        <v>0</v>
      </c>
      <c r="E88" s="305">
        <v>0</v>
      </c>
      <c r="F88" s="305">
        <v>0</v>
      </c>
      <c r="G88" s="294">
        <v>0</v>
      </c>
      <c r="H88" s="294">
        <f t="shared" si="15"/>
        <v>0</v>
      </c>
    </row>
    <row r="89" spans="1:8" s="91" customFormat="1" ht="23.25" customHeight="1" x14ac:dyDescent="0.2">
      <c r="A89" s="265" t="s">
        <v>84</v>
      </c>
      <c r="B89" s="286" t="s">
        <v>91</v>
      </c>
      <c r="C89" s="294">
        <v>0</v>
      </c>
      <c r="D89" s="294">
        <v>0</v>
      </c>
      <c r="E89" s="305">
        <v>0</v>
      </c>
      <c r="F89" s="294">
        <v>0</v>
      </c>
      <c r="G89" s="294">
        <v>0</v>
      </c>
      <c r="H89" s="294">
        <f t="shared" si="15"/>
        <v>0</v>
      </c>
    </row>
    <row r="90" spans="1:8" s="91" customFormat="1" ht="23.25" customHeight="1" thickBot="1" x14ac:dyDescent="0.25">
      <c r="A90" s="282" t="s">
        <v>41</v>
      </c>
      <c r="B90" s="286" t="s">
        <v>42</v>
      </c>
      <c r="C90" s="309">
        <v>0</v>
      </c>
      <c r="D90" s="303">
        <v>0</v>
      </c>
      <c r="E90" s="305">
        <v>0</v>
      </c>
      <c r="F90" s="294">
        <v>0</v>
      </c>
      <c r="G90" s="294">
        <v>0</v>
      </c>
      <c r="H90" s="322">
        <f t="shared" si="15"/>
        <v>0</v>
      </c>
    </row>
    <row r="91" spans="1:8" s="121" customFormat="1" ht="42.75" customHeight="1" thickBot="1" x14ac:dyDescent="0.3">
      <c r="A91" s="119" t="s">
        <v>158</v>
      </c>
      <c r="B91" s="132" t="s">
        <v>159</v>
      </c>
      <c r="C91" s="228">
        <f t="shared" ref="C91:D91" si="16">C92+C93+C94+C95+C96</f>
        <v>0</v>
      </c>
      <c r="D91" s="228">
        <f t="shared" si="16"/>
        <v>0</v>
      </c>
      <c r="E91" s="228">
        <f>E92+E93+E94+E95+E96</f>
        <v>357215.5</v>
      </c>
      <c r="F91" s="228">
        <f t="shared" ref="F91:G91" si="17">F92+F93+F94+F95+F96</f>
        <v>0</v>
      </c>
      <c r="G91" s="228">
        <f t="shared" si="17"/>
        <v>0</v>
      </c>
      <c r="H91" s="228">
        <f>C91+D91+E91+F91+G91</f>
        <v>357215.5</v>
      </c>
    </row>
    <row r="92" spans="1:8" s="91" customFormat="1" ht="24" customHeight="1" x14ac:dyDescent="0.2">
      <c r="A92" s="301" t="s">
        <v>280</v>
      </c>
      <c r="B92" s="284" t="s">
        <v>303</v>
      </c>
      <c r="C92" s="294">
        <v>0</v>
      </c>
      <c r="D92" s="294">
        <v>0</v>
      </c>
      <c r="E92" s="302">
        <v>0</v>
      </c>
      <c r="F92" s="294">
        <v>0</v>
      </c>
      <c r="G92" s="294">
        <v>0</v>
      </c>
      <c r="H92" s="294">
        <f t="shared" ref="H92:H96" si="18">SUM(C92:G92)</f>
        <v>0</v>
      </c>
    </row>
    <row r="93" spans="1:8" s="91" customFormat="1" ht="24" customHeight="1" x14ac:dyDescent="0.2">
      <c r="A93" s="282" t="s">
        <v>55</v>
      </c>
      <c r="B93" s="286" t="s">
        <v>56</v>
      </c>
      <c r="C93" s="294">
        <v>0</v>
      </c>
      <c r="D93" s="294">
        <v>0</v>
      </c>
      <c r="E93" s="303">
        <v>204700.5</v>
      </c>
      <c r="F93" s="303">
        <v>0</v>
      </c>
      <c r="G93" s="294">
        <v>0</v>
      </c>
      <c r="H93" s="294">
        <f t="shared" si="18"/>
        <v>204700.5</v>
      </c>
    </row>
    <row r="94" spans="1:8" s="91" customFormat="1" ht="24" customHeight="1" x14ac:dyDescent="0.2">
      <c r="A94" s="282" t="s">
        <v>98</v>
      </c>
      <c r="B94" s="286" t="s">
        <v>110</v>
      </c>
      <c r="C94" s="294">
        <v>0</v>
      </c>
      <c r="D94" s="294">
        <v>0</v>
      </c>
      <c r="E94" s="303">
        <v>152515</v>
      </c>
      <c r="F94" s="303">
        <v>0</v>
      </c>
      <c r="G94" s="294">
        <v>0</v>
      </c>
      <c r="H94" s="294">
        <f t="shared" si="18"/>
        <v>152515</v>
      </c>
    </row>
    <row r="95" spans="1:8" s="91" customFormat="1" ht="24" customHeight="1" x14ac:dyDescent="0.2">
      <c r="A95" s="265" t="s">
        <v>301</v>
      </c>
      <c r="B95" s="286" t="s">
        <v>302</v>
      </c>
      <c r="C95" s="294">
        <v>0</v>
      </c>
      <c r="D95" s="303">
        <v>0</v>
      </c>
      <c r="E95" s="302">
        <v>0</v>
      </c>
      <c r="F95" s="303">
        <v>0</v>
      </c>
      <c r="G95" s="294">
        <v>0</v>
      </c>
      <c r="H95" s="294">
        <f t="shared" si="18"/>
        <v>0</v>
      </c>
    </row>
    <row r="96" spans="1:8" s="91" customFormat="1" ht="24" customHeight="1" x14ac:dyDescent="0.2">
      <c r="A96" s="282" t="s">
        <v>251</v>
      </c>
      <c r="B96" s="286" t="s">
        <v>252</v>
      </c>
      <c r="C96" s="294">
        <v>0</v>
      </c>
      <c r="D96" s="294">
        <v>0</v>
      </c>
      <c r="E96" s="294">
        <v>0</v>
      </c>
      <c r="F96" s="303">
        <v>0</v>
      </c>
      <c r="G96" s="294">
        <v>0</v>
      </c>
      <c r="H96" s="294">
        <f t="shared" si="18"/>
        <v>0</v>
      </c>
    </row>
    <row r="97" spans="1:8" s="121" customFormat="1" ht="24" customHeight="1" thickBot="1" x14ac:dyDescent="0.3">
      <c r="A97" s="119" t="s">
        <v>160</v>
      </c>
      <c r="B97" s="142" t="s">
        <v>161</v>
      </c>
      <c r="C97" s="228">
        <f>C98+C99</f>
        <v>0</v>
      </c>
      <c r="D97" s="228">
        <f>SUM(D98:D99)</f>
        <v>0</v>
      </c>
      <c r="E97" s="228">
        <f>SUM(E98:E99)</f>
        <v>0</v>
      </c>
      <c r="F97" s="228">
        <f>SUM(F98:F99)</f>
        <v>0</v>
      </c>
      <c r="G97" s="228"/>
      <c r="H97" s="228">
        <f>C97+D97+E97+F97+G97</f>
        <v>0</v>
      </c>
    </row>
    <row r="98" spans="1:8" s="91" customFormat="1" ht="24" customHeight="1" x14ac:dyDescent="0.2">
      <c r="A98" s="282" t="s">
        <v>86</v>
      </c>
      <c r="B98" s="281" t="s">
        <v>310</v>
      </c>
      <c r="C98" s="294">
        <v>0</v>
      </c>
      <c r="D98" s="294">
        <v>0</v>
      </c>
      <c r="E98" s="224">
        <v>0</v>
      </c>
      <c r="F98" s="294">
        <v>0</v>
      </c>
      <c r="G98" s="294">
        <v>0</v>
      </c>
      <c r="H98" s="294">
        <f t="shared" ref="H98:H99" si="19">SUM(C98:G98)</f>
        <v>0</v>
      </c>
    </row>
    <row r="99" spans="1:8" s="91" customFormat="1" ht="24" customHeight="1" x14ac:dyDescent="0.2">
      <c r="A99" s="282" t="s">
        <v>74</v>
      </c>
      <c r="B99" s="281" t="s">
        <v>272</v>
      </c>
      <c r="C99" s="294">
        <v>0</v>
      </c>
      <c r="D99" s="294">
        <v>0</v>
      </c>
      <c r="E99" s="224">
        <v>0</v>
      </c>
      <c r="F99" s="309">
        <v>0</v>
      </c>
      <c r="G99" s="294">
        <v>0</v>
      </c>
      <c r="H99" s="294">
        <f t="shared" si="19"/>
        <v>0</v>
      </c>
    </row>
    <row r="100" spans="1:8" s="121" customFormat="1" ht="39" customHeight="1" thickBot="1" x14ac:dyDescent="0.3">
      <c r="A100" s="119" t="s">
        <v>162</v>
      </c>
      <c r="B100" s="132" t="s">
        <v>163</v>
      </c>
      <c r="C100" s="228">
        <f>C101+C102+C103+C104</f>
        <v>0</v>
      </c>
      <c r="D100" s="228">
        <f>SUM(D101:D104)</f>
        <v>0</v>
      </c>
      <c r="E100" s="228">
        <f>SUM(E101:E104)</f>
        <v>0</v>
      </c>
      <c r="F100" s="228">
        <f>SUM(F101:F104)</f>
        <v>0</v>
      </c>
      <c r="G100" s="228"/>
      <c r="H100" s="228">
        <f>C100+D100+E100+F100+G100</f>
        <v>0</v>
      </c>
    </row>
    <row r="101" spans="1:8" s="91" customFormat="1" ht="24" customHeight="1" x14ac:dyDescent="0.25">
      <c r="A101" s="265" t="s">
        <v>340</v>
      </c>
      <c r="B101" s="285" t="s">
        <v>342</v>
      </c>
      <c r="C101" s="305">
        <v>0</v>
      </c>
      <c r="D101" s="304">
        <v>0</v>
      </c>
      <c r="E101" s="304">
        <v>0</v>
      </c>
      <c r="F101" s="304">
        <v>0</v>
      </c>
      <c r="G101" s="294">
        <v>0</v>
      </c>
      <c r="H101" s="305">
        <f t="shared" ref="H101:H104" si="20">SUM(C101:G101)</f>
        <v>0</v>
      </c>
    </row>
    <row r="102" spans="1:8" s="91" customFormat="1" ht="24" customHeight="1" x14ac:dyDescent="0.25">
      <c r="A102" s="282" t="s">
        <v>102</v>
      </c>
      <c r="B102" s="286" t="s">
        <v>263</v>
      </c>
      <c r="C102" s="294">
        <v>0</v>
      </c>
      <c r="D102" s="304">
        <v>0</v>
      </c>
      <c r="E102" s="305">
        <v>0</v>
      </c>
      <c r="F102" s="304">
        <v>0</v>
      </c>
      <c r="G102" s="294">
        <v>0</v>
      </c>
      <c r="H102" s="305">
        <f t="shared" si="20"/>
        <v>0</v>
      </c>
    </row>
    <row r="103" spans="1:8" s="121" customFormat="1" ht="24" customHeight="1" x14ac:dyDescent="0.25">
      <c r="A103" s="127" t="s">
        <v>82</v>
      </c>
      <c r="B103" s="128" t="s">
        <v>92</v>
      </c>
      <c r="C103" s="224">
        <v>0</v>
      </c>
      <c r="D103" s="329">
        <v>0</v>
      </c>
      <c r="E103" s="329">
        <v>0</v>
      </c>
      <c r="F103" s="224">
        <v>0</v>
      </c>
      <c r="G103" s="294">
        <v>0</v>
      </c>
      <c r="H103" s="224">
        <f t="shared" si="20"/>
        <v>0</v>
      </c>
    </row>
    <row r="104" spans="1:8" s="121" customFormat="1" ht="24" customHeight="1" x14ac:dyDescent="0.25">
      <c r="A104" s="127" t="s">
        <v>57</v>
      </c>
      <c r="B104" s="128" t="s">
        <v>58</v>
      </c>
      <c r="C104" s="224">
        <v>0</v>
      </c>
      <c r="D104" s="329">
        <v>0</v>
      </c>
      <c r="E104" s="226">
        <v>0</v>
      </c>
      <c r="F104" s="224">
        <v>0</v>
      </c>
      <c r="G104" s="294">
        <v>0</v>
      </c>
      <c r="H104" s="224">
        <f t="shared" si="20"/>
        <v>0</v>
      </c>
    </row>
    <row r="105" spans="1:8" s="121" customFormat="1" ht="42" customHeight="1" thickBot="1" x14ac:dyDescent="0.3">
      <c r="A105" s="119" t="s">
        <v>165</v>
      </c>
      <c r="B105" s="132" t="s">
        <v>164</v>
      </c>
      <c r="C105" s="228">
        <f>SUM(C106:C109)</f>
        <v>0</v>
      </c>
      <c r="D105" s="228">
        <f>SUM(D106:D109)</f>
        <v>0</v>
      </c>
      <c r="E105" s="228">
        <f>E106+E107+E108+E109</f>
        <v>0</v>
      </c>
      <c r="F105" s="228">
        <f>SUM(F106:F108)</f>
        <v>0</v>
      </c>
      <c r="G105" s="228"/>
      <c r="H105" s="228">
        <f>C105+D105+E105+F105+G105</f>
        <v>0</v>
      </c>
    </row>
    <row r="106" spans="1:8" s="91" customFormat="1" ht="36.75" customHeight="1" x14ac:dyDescent="0.2">
      <c r="A106" s="301" t="s">
        <v>100</v>
      </c>
      <c r="B106" s="281" t="s">
        <v>126</v>
      </c>
      <c r="C106" s="294">
        <v>0</v>
      </c>
      <c r="D106" s="303">
        <v>0</v>
      </c>
      <c r="E106" s="309">
        <v>0</v>
      </c>
      <c r="F106" s="309">
        <v>0</v>
      </c>
      <c r="G106" s="294">
        <v>0</v>
      </c>
      <c r="H106" s="294">
        <f t="shared" ref="H106:H109" si="21">SUM(C106:G106)</f>
        <v>0</v>
      </c>
    </row>
    <row r="107" spans="1:8" s="91" customFormat="1" ht="23.25" customHeight="1" x14ac:dyDescent="0.2">
      <c r="A107" s="280" t="s">
        <v>259</v>
      </c>
      <c r="B107" s="281" t="s">
        <v>273</v>
      </c>
      <c r="C107" s="294">
        <v>0</v>
      </c>
      <c r="D107" s="294">
        <v>0</v>
      </c>
      <c r="E107" s="309">
        <v>0</v>
      </c>
      <c r="F107" s="309">
        <v>0</v>
      </c>
      <c r="G107" s="294">
        <v>0</v>
      </c>
      <c r="H107" s="294">
        <f t="shared" si="21"/>
        <v>0</v>
      </c>
    </row>
    <row r="108" spans="1:8" s="91" customFormat="1" ht="23.25" customHeight="1" x14ac:dyDescent="0.25">
      <c r="A108" s="282" t="s">
        <v>69</v>
      </c>
      <c r="B108" s="281" t="s">
        <v>87</v>
      </c>
      <c r="C108" s="294">
        <v>0</v>
      </c>
      <c r="D108" s="294">
        <v>0</v>
      </c>
      <c r="E108" s="223">
        <v>0</v>
      </c>
      <c r="F108" s="309">
        <v>0</v>
      </c>
      <c r="G108" s="294">
        <v>0</v>
      </c>
      <c r="H108" s="294">
        <f t="shared" si="21"/>
        <v>0</v>
      </c>
    </row>
    <row r="109" spans="1:8" s="91" customFormat="1" ht="23.25" customHeight="1" x14ac:dyDescent="0.25">
      <c r="A109" s="282" t="s">
        <v>402</v>
      </c>
      <c r="B109" s="281" t="s">
        <v>406</v>
      </c>
      <c r="C109" s="305">
        <v>0</v>
      </c>
      <c r="D109" s="294">
        <v>0</v>
      </c>
      <c r="E109" s="223">
        <v>0</v>
      </c>
      <c r="F109" s="305">
        <v>0</v>
      </c>
      <c r="G109" s="294">
        <v>0</v>
      </c>
      <c r="H109" s="305">
        <f t="shared" si="21"/>
        <v>0</v>
      </c>
    </row>
    <row r="110" spans="1:8" s="121" customFormat="1" ht="57.75" customHeight="1" thickBot="1" x14ac:dyDescent="0.3">
      <c r="A110" s="119" t="s">
        <v>166</v>
      </c>
      <c r="B110" s="380" t="s">
        <v>167</v>
      </c>
      <c r="C110" s="228">
        <f>SUM(C111:C112)</f>
        <v>0</v>
      </c>
      <c r="D110" s="228">
        <f>D111+D112</f>
        <v>6025</v>
      </c>
      <c r="E110" s="228">
        <f>E111+E112</f>
        <v>318769.91999999998</v>
      </c>
      <c r="F110" s="228">
        <f>SUM(F111:F112)</f>
        <v>0</v>
      </c>
      <c r="G110" s="322">
        <v>0</v>
      </c>
      <c r="H110" s="228">
        <f>C110+D110+E110+F110+G110</f>
        <v>324794.92</v>
      </c>
    </row>
    <row r="111" spans="1:8" s="91" customFormat="1" ht="31.5" customHeight="1" x14ac:dyDescent="0.2">
      <c r="A111" s="282" t="s">
        <v>53</v>
      </c>
      <c r="B111" s="286" t="s">
        <v>22</v>
      </c>
      <c r="C111" s="306">
        <v>0</v>
      </c>
      <c r="D111" s="306">
        <v>5075</v>
      </c>
      <c r="E111" s="309">
        <v>318769.91999999998</v>
      </c>
      <c r="F111" s="309">
        <v>0</v>
      </c>
      <c r="G111" s="306">
        <v>0</v>
      </c>
      <c r="H111" s="294">
        <f t="shared" ref="H111:H112" si="22">SUM(C111:G111)</f>
        <v>323844.92</v>
      </c>
    </row>
    <row r="112" spans="1:8" s="91" customFormat="1" ht="30" customHeight="1" x14ac:dyDescent="0.2">
      <c r="A112" s="282" t="s">
        <v>76</v>
      </c>
      <c r="B112" s="286" t="s">
        <v>111</v>
      </c>
      <c r="C112" s="294">
        <v>0</v>
      </c>
      <c r="D112" s="309">
        <v>950</v>
      </c>
      <c r="E112" s="309">
        <v>0</v>
      </c>
      <c r="F112" s="309">
        <v>0</v>
      </c>
      <c r="G112" s="294">
        <v>0</v>
      </c>
      <c r="H112" s="294">
        <f t="shared" si="22"/>
        <v>950</v>
      </c>
    </row>
    <row r="113" spans="1:8" s="121" customFormat="1" ht="54.75" customHeight="1" thickBot="1" x14ac:dyDescent="0.3">
      <c r="A113" s="119" t="s">
        <v>168</v>
      </c>
      <c r="B113" s="132" t="s">
        <v>169</v>
      </c>
      <c r="C113" s="228">
        <f>+C114</f>
        <v>0</v>
      </c>
      <c r="D113" s="228">
        <v>0</v>
      </c>
      <c r="E113" s="228">
        <v>0</v>
      </c>
      <c r="F113" s="228">
        <v>0</v>
      </c>
      <c r="G113" s="322">
        <v>0</v>
      </c>
      <c r="H113" s="228">
        <v>0</v>
      </c>
    </row>
    <row r="114" spans="1:8" s="121" customFormat="1" ht="42.75" customHeight="1" thickBot="1" x14ac:dyDescent="0.3">
      <c r="A114" s="135" t="s">
        <v>337</v>
      </c>
      <c r="B114" s="143" t="s">
        <v>338</v>
      </c>
      <c r="C114" s="228">
        <v>0</v>
      </c>
      <c r="D114" s="228">
        <v>0</v>
      </c>
      <c r="E114" s="228">
        <v>0</v>
      </c>
      <c r="F114" s="294">
        <v>0</v>
      </c>
      <c r="G114" s="369">
        <v>0</v>
      </c>
      <c r="H114" s="238"/>
    </row>
    <row r="115" spans="1:8" s="121" customFormat="1" ht="26.25" customHeight="1" thickBot="1" x14ac:dyDescent="0.3">
      <c r="A115" s="119" t="s">
        <v>170</v>
      </c>
      <c r="B115" s="142" t="s">
        <v>171</v>
      </c>
      <c r="C115" s="228">
        <f>SUM(C116:C123)</f>
        <v>0</v>
      </c>
      <c r="D115" s="228">
        <f>SUM(D116:D123)</f>
        <v>25723.730000000003</v>
      </c>
      <c r="E115" s="238">
        <f>E116+E117+E118+E119+E120+E121+E122+E123</f>
        <v>1097063</v>
      </c>
      <c r="F115" s="238">
        <f>F116+F117+F118+F119+F120+F121+F122+F123</f>
        <v>0</v>
      </c>
      <c r="G115" s="369">
        <v>0</v>
      </c>
      <c r="H115" s="228">
        <f>C115+D115+E115+F115+G115</f>
        <v>1122786.73</v>
      </c>
    </row>
    <row r="116" spans="1:8" s="91" customFormat="1" ht="25.5" customHeight="1" x14ac:dyDescent="0.2">
      <c r="A116" s="282" t="s">
        <v>59</v>
      </c>
      <c r="B116" s="286" t="str">
        <f>[1]Hoja1!$C$322</f>
        <v xml:space="preserve"> Material para limpieza </v>
      </c>
      <c r="C116" s="307">
        <v>0</v>
      </c>
      <c r="D116" s="309">
        <v>0</v>
      </c>
      <c r="E116" s="224">
        <v>15410.8</v>
      </c>
      <c r="F116" s="309">
        <v>0</v>
      </c>
      <c r="G116" s="306">
        <v>0</v>
      </c>
      <c r="H116" s="294">
        <f t="shared" ref="H116:H123" si="23">SUM(C116:G116)</f>
        <v>15410.8</v>
      </c>
    </row>
    <row r="117" spans="1:8" s="91" customFormat="1" ht="36.75" customHeight="1" x14ac:dyDescent="0.2">
      <c r="A117" s="282" t="s">
        <v>83</v>
      </c>
      <c r="B117" s="281" t="str">
        <f>[1]Hoja1!$C$324</f>
        <v xml:space="preserve"> Útiles de escritorio, oficina, informática y de enseñanza </v>
      </c>
      <c r="C117" s="307">
        <v>0</v>
      </c>
      <c r="D117" s="309">
        <v>0</v>
      </c>
      <c r="E117" s="224">
        <v>192558.3</v>
      </c>
      <c r="F117" s="309">
        <v>0</v>
      </c>
      <c r="G117" s="294">
        <v>0</v>
      </c>
      <c r="H117" s="294">
        <f t="shared" si="23"/>
        <v>192558.3</v>
      </c>
    </row>
    <row r="118" spans="1:8" s="91" customFormat="1" ht="21" customHeight="1" x14ac:dyDescent="0.2">
      <c r="A118" s="282" t="s">
        <v>260</v>
      </c>
      <c r="B118" s="286" t="s">
        <v>268</v>
      </c>
      <c r="C118" s="307">
        <v>0</v>
      </c>
      <c r="D118" s="309">
        <v>0</v>
      </c>
      <c r="E118" s="224">
        <v>835950</v>
      </c>
      <c r="F118" s="309">
        <v>0</v>
      </c>
      <c r="G118" s="294">
        <v>0</v>
      </c>
      <c r="H118" s="294">
        <f t="shared" si="23"/>
        <v>835950</v>
      </c>
    </row>
    <row r="119" spans="1:8" s="91" customFormat="1" ht="21" customHeight="1" x14ac:dyDescent="0.2">
      <c r="A119" s="280" t="s">
        <v>261</v>
      </c>
      <c r="B119" s="286" t="s">
        <v>264</v>
      </c>
      <c r="C119" s="294">
        <v>0</v>
      </c>
      <c r="D119" s="309">
        <v>0</v>
      </c>
      <c r="E119" s="224">
        <v>0</v>
      </c>
      <c r="F119" s="309">
        <v>0</v>
      </c>
      <c r="G119" s="294">
        <v>0</v>
      </c>
      <c r="H119" s="294">
        <f t="shared" si="23"/>
        <v>0</v>
      </c>
    </row>
    <row r="120" spans="1:8" s="91" customFormat="1" ht="21" customHeight="1" x14ac:dyDescent="0.2">
      <c r="A120" s="282" t="s">
        <v>70</v>
      </c>
      <c r="B120" s="286" t="s">
        <v>88</v>
      </c>
      <c r="C120" s="294">
        <v>0</v>
      </c>
      <c r="D120" s="309">
        <v>2790.15</v>
      </c>
      <c r="E120" s="224">
        <v>0</v>
      </c>
      <c r="F120" s="309">
        <v>0</v>
      </c>
      <c r="G120" s="294">
        <v>0</v>
      </c>
      <c r="H120" s="294">
        <f t="shared" si="23"/>
        <v>2790.15</v>
      </c>
    </row>
    <row r="121" spans="1:8" s="91" customFormat="1" ht="21" customHeight="1" x14ac:dyDescent="0.2">
      <c r="A121" s="280" t="s">
        <v>318</v>
      </c>
      <c r="B121" s="286" t="s">
        <v>319</v>
      </c>
      <c r="C121" s="294">
        <v>0</v>
      </c>
      <c r="D121" s="309">
        <v>0</v>
      </c>
      <c r="E121" s="224">
        <v>0</v>
      </c>
      <c r="F121" s="309">
        <v>0</v>
      </c>
      <c r="G121" s="294">
        <v>0</v>
      </c>
      <c r="H121" s="294">
        <f t="shared" si="23"/>
        <v>0</v>
      </c>
    </row>
    <row r="122" spans="1:8" s="91" customFormat="1" ht="27" customHeight="1" x14ac:dyDescent="0.2">
      <c r="A122" s="282" t="s">
        <v>51</v>
      </c>
      <c r="B122" s="286" t="s">
        <v>52</v>
      </c>
      <c r="C122" s="294">
        <v>0</v>
      </c>
      <c r="D122" s="309">
        <v>22933.58</v>
      </c>
      <c r="E122" s="224">
        <v>53143.9</v>
      </c>
      <c r="F122" s="309">
        <v>0</v>
      </c>
      <c r="G122" s="294">
        <v>0</v>
      </c>
      <c r="H122" s="294">
        <f>SUM(C122:G122)</f>
        <v>76077.48000000001</v>
      </c>
    </row>
    <row r="123" spans="1:8" s="91" customFormat="1" ht="36.75" customHeight="1" x14ac:dyDescent="0.2">
      <c r="A123" s="282" t="s">
        <v>60</v>
      </c>
      <c r="B123" s="281" t="s">
        <v>61</v>
      </c>
      <c r="C123" s="294">
        <v>0</v>
      </c>
      <c r="D123" s="309">
        <v>0</v>
      </c>
      <c r="E123" s="224">
        <v>0</v>
      </c>
      <c r="F123" s="309">
        <v>0</v>
      </c>
      <c r="G123" s="294">
        <v>0</v>
      </c>
      <c r="H123" s="294">
        <f t="shared" si="23"/>
        <v>0</v>
      </c>
    </row>
    <row r="124" spans="1:8" s="121" customFormat="1" ht="26.25" customHeight="1" thickBot="1" x14ac:dyDescent="0.3">
      <c r="A124" s="144" t="s">
        <v>172</v>
      </c>
      <c r="B124" s="141" t="s">
        <v>173</v>
      </c>
      <c r="C124" s="239">
        <f>C125+C127+C129+C130+C131+C132+C134+C135</f>
        <v>0</v>
      </c>
      <c r="D124" s="231">
        <f>D125+D127+D129+D130+D131+D132+D134+D135</f>
        <v>0</v>
      </c>
      <c r="E124" s="231">
        <f>E125+E127+E129+E130+E131+E132+E134+E135</f>
        <v>0</v>
      </c>
      <c r="F124" s="231">
        <f>+F125</f>
        <v>0</v>
      </c>
      <c r="G124" s="231">
        <f>+G125</f>
        <v>0</v>
      </c>
      <c r="H124" s="231">
        <f>C124+D124+E124+F124+G124</f>
        <v>0</v>
      </c>
    </row>
    <row r="125" spans="1:8" s="121" customFormat="1" ht="54.75" customHeight="1" thickBot="1" x14ac:dyDescent="0.3">
      <c r="A125" s="127" t="s">
        <v>174</v>
      </c>
      <c r="B125" s="379" t="s">
        <v>500</v>
      </c>
      <c r="C125" s="240">
        <f>C126</f>
        <v>0</v>
      </c>
      <c r="D125" s="238">
        <f>D126</f>
        <v>0</v>
      </c>
      <c r="E125" s="238">
        <f>+E126+E132+E135</f>
        <v>0</v>
      </c>
      <c r="F125" s="238">
        <f>+F126+F135</f>
        <v>0</v>
      </c>
      <c r="G125" s="369">
        <v>0</v>
      </c>
      <c r="H125" s="238">
        <f>C125+D125+E125+F125+G125</f>
        <v>0</v>
      </c>
    </row>
    <row r="126" spans="1:8" s="121" customFormat="1" ht="38.25" customHeight="1" x14ac:dyDescent="0.25">
      <c r="A126" s="135" t="s">
        <v>292</v>
      </c>
      <c r="B126" s="129" t="s">
        <v>300</v>
      </c>
      <c r="C126" s="229">
        <v>0</v>
      </c>
      <c r="D126" s="309">
        <v>0</v>
      </c>
      <c r="E126" s="224">
        <v>0</v>
      </c>
      <c r="F126" s="224">
        <v>0</v>
      </c>
      <c r="G126" s="306">
        <v>0</v>
      </c>
      <c r="H126" s="234">
        <f>SUM(C126:G126)</f>
        <v>0</v>
      </c>
    </row>
    <row r="127" spans="1:8" s="121" customFormat="1" ht="49.5" customHeight="1" x14ac:dyDescent="0.25">
      <c r="A127" s="119" t="s">
        <v>175</v>
      </c>
      <c r="B127" s="378" t="s">
        <v>295</v>
      </c>
      <c r="C127" s="241">
        <f>C128</f>
        <v>0</v>
      </c>
      <c r="D127" s="242">
        <f>D128</f>
        <v>0</v>
      </c>
      <c r="E127" s="224">
        <f>E128</f>
        <v>0</v>
      </c>
      <c r="F127" s="224">
        <f>F128</f>
        <v>0</v>
      </c>
      <c r="G127" s="294">
        <v>0</v>
      </c>
      <c r="H127" s="234">
        <f t="shared" ref="H127:H131" si="24">SUM(C127:G127)</f>
        <v>0</v>
      </c>
    </row>
    <row r="128" spans="1:8" s="91" customFormat="1" ht="38.25" customHeight="1" x14ac:dyDescent="0.2">
      <c r="A128" s="282" t="s">
        <v>433</v>
      </c>
      <c r="B128" s="281" t="s">
        <v>295</v>
      </c>
      <c r="C128" s="303"/>
      <c r="D128" s="303">
        <v>0</v>
      </c>
      <c r="E128" s="294">
        <v>0</v>
      </c>
      <c r="F128" s="294">
        <v>0</v>
      </c>
      <c r="G128" s="294">
        <v>0</v>
      </c>
      <c r="H128" s="306">
        <f t="shared" si="24"/>
        <v>0</v>
      </c>
    </row>
    <row r="129" spans="1:8" s="91" customFormat="1" ht="56.25" customHeight="1" x14ac:dyDescent="0.25">
      <c r="A129" s="308" t="s">
        <v>176</v>
      </c>
      <c r="B129" s="281" t="s">
        <v>296</v>
      </c>
      <c r="C129" s="309">
        <v>0</v>
      </c>
      <c r="D129" s="303">
        <v>0</v>
      </c>
      <c r="E129" s="294">
        <v>0</v>
      </c>
      <c r="F129" s="294">
        <v>0</v>
      </c>
      <c r="G129" s="294">
        <v>0</v>
      </c>
      <c r="H129" s="306">
        <f t="shared" si="24"/>
        <v>0</v>
      </c>
    </row>
    <row r="130" spans="1:8" s="91" customFormat="1" ht="51.75" customHeight="1" x14ac:dyDescent="0.25">
      <c r="A130" s="308" t="s">
        <v>177</v>
      </c>
      <c r="B130" s="281" t="s">
        <v>297</v>
      </c>
      <c r="C130" s="309">
        <v>0</v>
      </c>
      <c r="D130" s="303">
        <v>0</v>
      </c>
      <c r="E130" s="294">
        <v>0</v>
      </c>
      <c r="F130" s="294">
        <v>0</v>
      </c>
      <c r="G130" s="294">
        <v>0</v>
      </c>
      <c r="H130" s="306">
        <f t="shared" si="24"/>
        <v>0</v>
      </c>
    </row>
    <row r="131" spans="1:8" s="91" customFormat="1" ht="54" customHeight="1" x14ac:dyDescent="0.25">
      <c r="A131" s="308" t="s">
        <v>178</v>
      </c>
      <c r="B131" s="281" t="s">
        <v>298</v>
      </c>
      <c r="C131" s="309">
        <v>0</v>
      </c>
      <c r="D131" s="303">
        <v>0</v>
      </c>
      <c r="E131" s="294">
        <v>0</v>
      </c>
      <c r="F131" s="294">
        <v>0</v>
      </c>
      <c r="G131" s="294">
        <v>0</v>
      </c>
      <c r="H131" s="306">
        <f t="shared" si="24"/>
        <v>0</v>
      </c>
    </row>
    <row r="132" spans="1:8" s="121" customFormat="1" ht="24" customHeight="1" x14ac:dyDescent="0.25">
      <c r="A132" s="146" t="s">
        <v>343</v>
      </c>
      <c r="B132" s="145" t="s">
        <v>344</v>
      </c>
      <c r="C132" s="225">
        <f>C133</f>
        <v>0</v>
      </c>
      <c r="D132" s="224">
        <f>D133</f>
        <v>0</v>
      </c>
      <c r="E132" s="224">
        <f>E133</f>
        <v>0</v>
      </c>
      <c r="F132" s="224">
        <f>F133</f>
        <v>0</v>
      </c>
      <c r="G132" s="294">
        <v>0</v>
      </c>
      <c r="H132" s="234">
        <f>SUM(C132:G132)</f>
        <v>0</v>
      </c>
    </row>
    <row r="133" spans="1:8" s="121" customFormat="1" ht="33.75" customHeight="1" x14ac:dyDescent="0.25">
      <c r="A133" s="147" t="s">
        <v>345</v>
      </c>
      <c r="B133" s="148" t="s">
        <v>346</v>
      </c>
      <c r="C133" s="225">
        <v>0</v>
      </c>
      <c r="D133" s="229">
        <v>0</v>
      </c>
      <c r="E133" s="224">
        <v>0</v>
      </c>
      <c r="F133" s="224">
        <v>0</v>
      </c>
      <c r="G133" s="294">
        <v>0</v>
      </c>
      <c r="H133" s="234">
        <f t="shared" ref="H133:H134" si="25">SUM(C133:G133)</f>
        <v>0</v>
      </c>
    </row>
    <row r="134" spans="1:8" s="133" customFormat="1" ht="35.25" customHeight="1" x14ac:dyDescent="0.25">
      <c r="A134" s="119" t="s">
        <v>179</v>
      </c>
      <c r="B134" s="129" t="s">
        <v>299</v>
      </c>
      <c r="C134" s="225">
        <v>0</v>
      </c>
      <c r="D134" s="229">
        <v>0</v>
      </c>
      <c r="E134" s="224">
        <v>0</v>
      </c>
      <c r="F134" s="224">
        <v>0</v>
      </c>
      <c r="G134" s="294">
        <v>0</v>
      </c>
      <c r="H134" s="234">
        <f t="shared" si="25"/>
        <v>0</v>
      </c>
    </row>
    <row r="135" spans="1:8" s="121" customFormat="1" ht="40.5" customHeight="1" thickBot="1" x14ac:dyDescent="0.3">
      <c r="A135" s="119" t="s">
        <v>255</v>
      </c>
      <c r="B135" s="145" t="s">
        <v>244</v>
      </c>
      <c r="C135" s="243">
        <f>C136</f>
        <v>0</v>
      </c>
      <c r="D135" s="244">
        <f>D136</f>
        <v>0</v>
      </c>
      <c r="E135" s="228">
        <f>E136</f>
        <v>0</v>
      </c>
      <c r="F135" s="237">
        <v>0</v>
      </c>
      <c r="G135" s="322">
        <v>0</v>
      </c>
      <c r="H135" s="228">
        <f>C135+D135+E135+F135+G135</f>
        <v>0</v>
      </c>
    </row>
    <row r="136" spans="1:8" s="91" customFormat="1" ht="40.5" customHeight="1" x14ac:dyDescent="0.2">
      <c r="A136" s="282" t="s">
        <v>253</v>
      </c>
      <c r="B136" s="281" t="s">
        <v>254</v>
      </c>
      <c r="C136" s="294">
        <v>0</v>
      </c>
      <c r="D136" s="294">
        <v>0</v>
      </c>
      <c r="E136" s="306">
        <v>0</v>
      </c>
      <c r="F136" s="306">
        <v>0</v>
      </c>
      <c r="G136" s="306">
        <v>0</v>
      </c>
      <c r="H136" s="306">
        <f>SUM(C136:G136)</f>
        <v>0</v>
      </c>
    </row>
    <row r="137" spans="1:8" s="121" customFormat="1" ht="25.5" customHeight="1" thickBot="1" x14ac:dyDescent="0.3">
      <c r="A137" s="144" t="s">
        <v>180</v>
      </c>
      <c r="B137" s="141" t="s">
        <v>188</v>
      </c>
      <c r="C137" s="239">
        <f>+C145</f>
        <v>0</v>
      </c>
      <c r="D137" s="231">
        <f>D138+D141+D142+D143+D144+D145+D147</f>
        <v>0</v>
      </c>
      <c r="E137" s="231">
        <f t="shared" ref="E137:G137" si="26">E138+E139</f>
        <v>0</v>
      </c>
      <c r="F137" s="231">
        <f t="shared" si="26"/>
        <v>0</v>
      </c>
      <c r="G137" s="346">
        <f t="shared" si="26"/>
        <v>0</v>
      </c>
      <c r="H137" s="231">
        <f>C137+D137+E137+F137+G137</f>
        <v>0</v>
      </c>
    </row>
    <row r="138" spans="1:8" s="121" customFormat="1" ht="53.25" customHeight="1" x14ac:dyDescent="0.25">
      <c r="A138" s="119" t="s">
        <v>181</v>
      </c>
      <c r="B138" s="381" t="s">
        <v>483</v>
      </c>
      <c r="C138" s="241">
        <v>0</v>
      </c>
      <c r="D138" s="223">
        <f>D139+D140</f>
        <v>0</v>
      </c>
      <c r="E138" s="223">
        <f>+E140</f>
        <v>0</v>
      </c>
      <c r="F138" s="223">
        <v>0</v>
      </c>
      <c r="G138" s="306">
        <v>0</v>
      </c>
      <c r="H138" s="233">
        <f>C138+D138+E138+F138+G138</f>
        <v>0</v>
      </c>
    </row>
    <row r="139" spans="1:8" s="91" customFormat="1" ht="38.25" customHeight="1" x14ac:dyDescent="0.2">
      <c r="A139" s="280" t="s">
        <v>452</v>
      </c>
      <c r="B139" s="281" t="s">
        <v>499</v>
      </c>
      <c r="C139" s="294">
        <v>0</v>
      </c>
      <c r="D139" s="294">
        <v>0</v>
      </c>
      <c r="E139" s="294">
        <v>0</v>
      </c>
      <c r="F139" s="294">
        <v>0</v>
      </c>
      <c r="G139" s="294">
        <v>0</v>
      </c>
      <c r="H139" s="306">
        <f t="shared" ref="H139:H143" si="27">C139+D139+E139+F139+G139</f>
        <v>0</v>
      </c>
    </row>
    <row r="140" spans="1:8" s="91" customFormat="1" ht="33" customHeight="1" x14ac:dyDescent="0.2">
      <c r="A140" s="280" t="s">
        <v>498</v>
      </c>
      <c r="B140" s="281" t="s">
        <v>287</v>
      </c>
      <c r="C140" s="294">
        <v>0</v>
      </c>
      <c r="D140" s="309">
        <v>0</v>
      </c>
      <c r="E140" s="294">
        <v>0</v>
      </c>
      <c r="F140" s="294">
        <v>0</v>
      </c>
      <c r="G140" s="294">
        <v>0</v>
      </c>
      <c r="H140" s="306">
        <f t="shared" si="27"/>
        <v>0</v>
      </c>
    </row>
    <row r="141" spans="1:8" s="91" customFormat="1" ht="33" customHeight="1" x14ac:dyDescent="0.2">
      <c r="A141" s="282" t="s">
        <v>182</v>
      </c>
      <c r="B141" s="281" t="s">
        <v>484</v>
      </c>
      <c r="C141" s="309">
        <v>0</v>
      </c>
      <c r="D141" s="294">
        <v>0</v>
      </c>
      <c r="E141" s="294">
        <v>0</v>
      </c>
      <c r="F141" s="294">
        <v>0</v>
      </c>
      <c r="G141" s="294">
        <v>0</v>
      </c>
      <c r="H141" s="306">
        <f t="shared" si="27"/>
        <v>0</v>
      </c>
    </row>
    <row r="142" spans="1:8" s="91" customFormat="1" ht="36.75" customHeight="1" x14ac:dyDescent="0.2">
      <c r="A142" s="282" t="s">
        <v>183</v>
      </c>
      <c r="B142" s="281" t="s">
        <v>485</v>
      </c>
      <c r="C142" s="309">
        <v>0</v>
      </c>
      <c r="D142" s="294">
        <v>0</v>
      </c>
      <c r="E142" s="294">
        <v>0</v>
      </c>
      <c r="F142" s="294">
        <v>0</v>
      </c>
      <c r="G142" s="294">
        <v>0</v>
      </c>
      <c r="H142" s="294">
        <f t="shared" si="27"/>
        <v>0</v>
      </c>
    </row>
    <row r="143" spans="1:8" s="91" customFormat="1" ht="46.5" customHeight="1" x14ac:dyDescent="0.2">
      <c r="A143" s="282" t="s">
        <v>184</v>
      </c>
      <c r="B143" s="281" t="s">
        <v>486</v>
      </c>
      <c r="C143" s="309">
        <v>0</v>
      </c>
      <c r="D143" s="294">
        <v>0</v>
      </c>
      <c r="E143" s="294">
        <v>0</v>
      </c>
      <c r="F143" s="294">
        <v>0</v>
      </c>
      <c r="G143" s="294">
        <v>0</v>
      </c>
      <c r="H143" s="294">
        <f t="shared" si="27"/>
        <v>0</v>
      </c>
    </row>
    <row r="144" spans="1:8" s="91" customFormat="1" ht="51.75" customHeight="1" x14ac:dyDescent="0.2">
      <c r="A144" s="282" t="s">
        <v>185</v>
      </c>
      <c r="B144" s="281" t="s">
        <v>487</v>
      </c>
      <c r="C144" s="309">
        <v>0</v>
      </c>
      <c r="D144" s="294">
        <v>0</v>
      </c>
      <c r="E144" s="294">
        <v>0</v>
      </c>
      <c r="F144" s="294">
        <v>0</v>
      </c>
      <c r="G144" s="294">
        <v>0</v>
      </c>
      <c r="H144" s="294">
        <f t="shared" ref="H144:H147" si="28">SUM(C144:G144)</f>
        <v>0</v>
      </c>
    </row>
    <row r="145" spans="1:8" s="91" customFormat="1" ht="36" customHeight="1" x14ac:dyDescent="0.2">
      <c r="A145" s="282" t="s">
        <v>186</v>
      </c>
      <c r="B145" s="281" t="s">
        <v>488</v>
      </c>
      <c r="C145" s="309">
        <v>0</v>
      </c>
      <c r="D145" s="294">
        <v>0</v>
      </c>
      <c r="E145" s="294">
        <v>0</v>
      </c>
      <c r="F145" s="294">
        <v>0</v>
      </c>
      <c r="G145" s="294">
        <v>0</v>
      </c>
      <c r="H145" s="294">
        <f>+H146</f>
        <v>0</v>
      </c>
    </row>
    <row r="146" spans="1:8" s="91" customFormat="1" ht="37.5" customHeight="1" x14ac:dyDescent="0.2">
      <c r="A146" s="282" t="s">
        <v>504</v>
      </c>
      <c r="B146" s="390" t="s">
        <v>506</v>
      </c>
      <c r="C146" s="309">
        <v>0</v>
      </c>
      <c r="D146" s="294">
        <v>0</v>
      </c>
      <c r="E146" s="294">
        <v>0</v>
      </c>
      <c r="F146" s="294">
        <v>0</v>
      </c>
      <c r="G146" s="294">
        <v>0</v>
      </c>
      <c r="H146" s="294">
        <f>SUM(C146:G146)</f>
        <v>0</v>
      </c>
    </row>
    <row r="147" spans="1:8" s="91" customFormat="1" ht="39.75" customHeight="1" x14ac:dyDescent="0.2">
      <c r="A147" s="282" t="s">
        <v>187</v>
      </c>
      <c r="B147" s="281" t="s">
        <v>489</v>
      </c>
      <c r="C147" s="309">
        <v>0</v>
      </c>
      <c r="D147" s="294">
        <v>0</v>
      </c>
      <c r="E147" s="294">
        <v>0</v>
      </c>
      <c r="F147" s="294">
        <v>0</v>
      </c>
      <c r="G147" s="294">
        <v>0</v>
      </c>
      <c r="H147" s="294">
        <f t="shared" si="28"/>
        <v>0</v>
      </c>
    </row>
    <row r="148" spans="1:8" s="121" customFormat="1" ht="39.75" customHeight="1" thickBot="1" x14ac:dyDescent="0.3">
      <c r="A148" s="144" t="s">
        <v>189</v>
      </c>
      <c r="B148" s="149" t="s">
        <v>96</v>
      </c>
      <c r="C148" s="245">
        <f>C149+C155+C160+C164+C167+C175+C177+C180+C182</f>
        <v>0</v>
      </c>
      <c r="D148" s="231">
        <v>0</v>
      </c>
      <c r="E148" s="231">
        <f>E149+E155+E160+E164+E167+E175+E177+E180+E182</f>
        <v>198711</v>
      </c>
      <c r="F148" s="246">
        <v>0</v>
      </c>
      <c r="G148" s="341">
        <v>0</v>
      </c>
      <c r="H148" s="231">
        <f>C148+D148+E148+F148+G148</f>
        <v>198711</v>
      </c>
    </row>
    <row r="149" spans="1:8" s="121" customFormat="1" ht="25.5" customHeight="1" x14ac:dyDescent="0.25">
      <c r="A149" s="119" t="s">
        <v>191</v>
      </c>
      <c r="B149" s="142" t="s">
        <v>190</v>
      </c>
      <c r="C149" s="233">
        <f>C150+C151+C152+C153+C154</f>
        <v>0</v>
      </c>
      <c r="D149" s="233">
        <f>D150+D151+D152+D153+D154</f>
        <v>0</v>
      </c>
      <c r="E149" s="233">
        <f>E150+E151+E152+E153+E154</f>
        <v>0</v>
      </c>
      <c r="F149" s="234">
        <v>0</v>
      </c>
      <c r="G149" s="294">
        <v>0</v>
      </c>
      <c r="H149" s="247">
        <f>C149+D149+E149+F149+G149</f>
        <v>0</v>
      </c>
    </row>
    <row r="150" spans="1:8" s="121" customFormat="1" ht="36.75" customHeight="1" x14ac:dyDescent="0.25">
      <c r="A150" s="127" t="s">
        <v>104</v>
      </c>
      <c r="B150" s="129" t="s">
        <v>112</v>
      </c>
      <c r="C150" s="233">
        <v>0</v>
      </c>
      <c r="D150" s="233">
        <v>0</v>
      </c>
      <c r="E150" s="230">
        <v>0</v>
      </c>
      <c r="F150" s="224">
        <v>0</v>
      </c>
      <c r="G150" s="294">
        <v>0</v>
      </c>
      <c r="H150" s="224">
        <f t="shared" ref="H150:H154" si="29">SUM(C150:G150)</f>
        <v>0</v>
      </c>
    </row>
    <row r="151" spans="1:8" s="121" customFormat="1" ht="24.75" customHeight="1" x14ac:dyDescent="0.25">
      <c r="A151" s="127" t="s">
        <v>293</v>
      </c>
      <c r="B151" s="129" t="s">
        <v>294</v>
      </c>
      <c r="C151" s="233">
        <v>0</v>
      </c>
      <c r="D151" s="233">
        <v>0</v>
      </c>
      <c r="E151" s="230">
        <v>0</v>
      </c>
      <c r="F151" s="224">
        <v>0</v>
      </c>
      <c r="G151" s="294">
        <v>0</v>
      </c>
      <c r="H151" s="224">
        <f t="shared" si="29"/>
        <v>0</v>
      </c>
    </row>
    <row r="152" spans="1:8" s="121" customFormat="1" ht="39.75" customHeight="1" x14ac:dyDescent="0.25">
      <c r="A152" s="130" t="s">
        <v>113</v>
      </c>
      <c r="B152" s="129" t="s">
        <v>313</v>
      </c>
      <c r="C152" s="233">
        <v>0</v>
      </c>
      <c r="D152" s="233">
        <v>0</v>
      </c>
      <c r="E152" s="230">
        <v>0</v>
      </c>
      <c r="F152" s="224">
        <v>0</v>
      </c>
      <c r="G152" s="294">
        <v>0</v>
      </c>
      <c r="H152" s="224">
        <f t="shared" si="29"/>
        <v>0</v>
      </c>
    </row>
    <row r="153" spans="1:8" s="121" customFormat="1" ht="26.25" customHeight="1" x14ac:dyDescent="0.25">
      <c r="A153" s="130" t="s">
        <v>262</v>
      </c>
      <c r="B153" s="129" t="s">
        <v>265</v>
      </c>
      <c r="C153" s="233">
        <v>0</v>
      </c>
      <c r="D153" s="233">
        <v>0</v>
      </c>
      <c r="E153" s="230">
        <v>0</v>
      </c>
      <c r="F153" s="233">
        <f>SUM(F155:F160)</f>
        <v>0</v>
      </c>
      <c r="G153" s="294">
        <v>0</v>
      </c>
      <c r="H153" s="224">
        <f t="shared" si="29"/>
        <v>0</v>
      </c>
    </row>
    <row r="154" spans="1:8" s="121" customFormat="1" ht="37.5" customHeight="1" x14ac:dyDescent="0.25">
      <c r="A154" s="130" t="s">
        <v>380</v>
      </c>
      <c r="B154" s="129" t="s">
        <v>381</v>
      </c>
      <c r="C154" s="236">
        <v>0</v>
      </c>
      <c r="D154" s="233">
        <v>0</v>
      </c>
      <c r="E154" s="233">
        <v>0</v>
      </c>
      <c r="F154" s="233">
        <f>SUM(F156:F161)</f>
        <v>0</v>
      </c>
      <c r="G154" s="294">
        <v>0</v>
      </c>
      <c r="H154" s="224">
        <f t="shared" si="29"/>
        <v>0</v>
      </c>
    </row>
    <row r="155" spans="1:8" s="133" customFormat="1" ht="40.5" customHeight="1" x14ac:dyDescent="0.25">
      <c r="A155" s="119" t="s">
        <v>192</v>
      </c>
      <c r="B155" s="132" t="s">
        <v>193</v>
      </c>
      <c r="C155" s="232">
        <f>SUM(C156:C159)</f>
        <v>0</v>
      </c>
      <c r="D155" s="232">
        <f>SUM(D156:D159)</f>
        <v>0</v>
      </c>
      <c r="E155" s="233">
        <f>E156+E157+E158+E159</f>
        <v>0</v>
      </c>
      <c r="F155" s="232">
        <f>SUM(F157:F161)</f>
        <v>0</v>
      </c>
      <c r="G155" s="294">
        <v>0</v>
      </c>
      <c r="H155" s="223">
        <f t="shared" ref="H155:H159" si="30">SUM(C155:G155)</f>
        <v>0</v>
      </c>
    </row>
    <row r="156" spans="1:8" s="279" customFormat="1" ht="23.25" customHeight="1" x14ac:dyDescent="0.25">
      <c r="A156" s="265" t="s">
        <v>399</v>
      </c>
      <c r="B156" s="285" t="s">
        <v>374</v>
      </c>
      <c r="C156" s="310">
        <v>0</v>
      </c>
      <c r="D156" s="310">
        <v>0</v>
      </c>
      <c r="E156" s="294">
        <v>0</v>
      </c>
      <c r="F156" s="310">
        <v>0</v>
      </c>
      <c r="G156" s="294">
        <v>0</v>
      </c>
      <c r="H156" s="310">
        <f t="shared" si="30"/>
        <v>0</v>
      </c>
    </row>
    <row r="157" spans="1:8" s="279" customFormat="1" ht="23.25" customHeight="1" x14ac:dyDescent="0.25">
      <c r="A157" s="265" t="s">
        <v>400</v>
      </c>
      <c r="B157" s="285" t="s">
        <v>351</v>
      </c>
      <c r="C157" s="310">
        <f>SUM(C160:C165)</f>
        <v>0</v>
      </c>
      <c r="D157" s="310">
        <v>0</v>
      </c>
      <c r="E157" s="294">
        <v>0</v>
      </c>
      <c r="F157" s="310">
        <f>SUM(F160:F164)</f>
        <v>0</v>
      </c>
      <c r="G157" s="294">
        <v>0</v>
      </c>
      <c r="H157" s="294">
        <f t="shared" si="30"/>
        <v>0</v>
      </c>
    </row>
    <row r="158" spans="1:8" s="279" customFormat="1" ht="23.25" customHeight="1" x14ac:dyDescent="0.25">
      <c r="A158" s="265" t="s">
        <v>382</v>
      </c>
      <c r="B158" s="285" t="s">
        <v>404</v>
      </c>
      <c r="C158" s="310">
        <v>0</v>
      </c>
      <c r="D158" s="310">
        <v>0</v>
      </c>
      <c r="E158" s="294">
        <v>0</v>
      </c>
      <c r="F158" s="310">
        <f>SUM(F161:F165)</f>
        <v>0</v>
      </c>
      <c r="G158" s="294">
        <v>0</v>
      </c>
      <c r="H158" s="294">
        <f t="shared" si="30"/>
        <v>0</v>
      </c>
    </row>
    <row r="159" spans="1:8" s="279" customFormat="1" ht="36" customHeight="1" x14ac:dyDescent="0.25">
      <c r="A159" s="265" t="s">
        <v>444</v>
      </c>
      <c r="B159" s="311" t="s">
        <v>445</v>
      </c>
      <c r="C159" s="310">
        <v>0</v>
      </c>
      <c r="D159" s="310">
        <v>0</v>
      </c>
      <c r="E159" s="294">
        <v>0</v>
      </c>
      <c r="F159" s="310"/>
      <c r="G159" s="294">
        <v>0</v>
      </c>
      <c r="H159" s="294">
        <f t="shared" si="30"/>
        <v>0</v>
      </c>
    </row>
    <row r="160" spans="1:8" s="121" customFormat="1" ht="33.75" customHeight="1" x14ac:dyDescent="0.25">
      <c r="A160" s="119" t="s">
        <v>194</v>
      </c>
      <c r="B160" s="132" t="s">
        <v>195</v>
      </c>
      <c r="C160" s="223">
        <f>SUM(C161:C162)</f>
        <v>0</v>
      </c>
      <c r="D160" s="223">
        <f>SUM(D161:D162)</f>
        <v>0</v>
      </c>
      <c r="E160" s="223">
        <f>E161+E162+E163</f>
        <v>0</v>
      </c>
      <c r="F160" s="223">
        <f>SUM(F161:F161)</f>
        <v>0</v>
      </c>
      <c r="G160" s="294">
        <v>0</v>
      </c>
      <c r="H160" s="223">
        <f>C160+D160+E160+F160+G160</f>
        <v>0</v>
      </c>
    </row>
    <row r="161" spans="1:8" s="91" customFormat="1" ht="26.25" customHeight="1" x14ac:dyDescent="0.25">
      <c r="A161" s="282" t="s">
        <v>114</v>
      </c>
      <c r="B161" s="286" t="s">
        <v>115</v>
      </c>
      <c r="C161" s="306">
        <v>0</v>
      </c>
      <c r="D161" s="306">
        <v>0</v>
      </c>
      <c r="E161" s="306">
        <v>0</v>
      </c>
      <c r="F161" s="310">
        <f t="shared" ref="F161:F163" si="31">SUM(F162:F162)</f>
        <v>0</v>
      </c>
      <c r="G161" s="294">
        <v>0</v>
      </c>
      <c r="H161" s="306">
        <f t="shared" ref="H161:H163" si="32">SUM(C161:G161)</f>
        <v>0</v>
      </c>
    </row>
    <row r="162" spans="1:8" s="91" customFormat="1" ht="26.25" customHeight="1" x14ac:dyDescent="0.25">
      <c r="A162" s="282" t="s">
        <v>347</v>
      </c>
      <c r="B162" s="286" t="s">
        <v>348</v>
      </c>
      <c r="C162" s="305">
        <v>0</v>
      </c>
      <c r="D162" s="305">
        <v>0</v>
      </c>
      <c r="E162" s="306">
        <v>0</v>
      </c>
      <c r="F162" s="310">
        <f t="shared" si="31"/>
        <v>0</v>
      </c>
      <c r="G162" s="294">
        <v>0</v>
      </c>
      <c r="H162" s="294">
        <f t="shared" si="32"/>
        <v>0</v>
      </c>
    </row>
    <row r="163" spans="1:8" s="91" customFormat="1" ht="36.75" customHeight="1" x14ac:dyDescent="0.25">
      <c r="A163" s="282" t="s">
        <v>363</v>
      </c>
      <c r="B163" s="281" t="s">
        <v>364</v>
      </c>
      <c r="C163" s="305">
        <v>0</v>
      </c>
      <c r="D163" s="305">
        <v>0</v>
      </c>
      <c r="E163" s="306">
        <v>0</v>
      </c>
      <c r="F163" s="310">
        <f t="shared" si="31"/>
        <v>0</v>
      </c>
      <c r="G163" s="294">
        <v>0</v>
      </c>
      <c r="H163" s="305">
        <f t="shared" si="32"/>
        <v>0</v>
      </c>
    </row>
    <row r="164" spans="1:8" s="121" customFormat="1" ht="37.5" customHeight="1" thickBot="1" x14ac:dyDescent="0.3">
      <c r="A164" s="119" t="s">
        <v>196</v>
      </c>
      <c r="B164" s="132" t="s">
        <v>197</v>
      </c>
      <c r="C164" s="228">
        <f>SUM(C166:C166)</f>
        <v>0</v>
      </c>
      <c r="D164" s="228">
        <f>SUM(D165:D166)</f>
        <v>0</v>
      </c>
      <c r="E164" s="228">
        <f>E165+E166</f>
        <v>0</v>
      </c>
      <c r="F164" s="228">
        <f>SUM(F166:F166)</f>
        <v>0</v>
      </c>
      <c r="G164" s="322">
        <v>0</v>
      </c>
      <c r="H164" s="228">
        <f>C164+D164+E164+F164+G164</f>
        <v>0</v>
      </c>
    </row>
    <row r="165" spans="1:8" s="91" customFormat="1" ht="23.25" customHeight="1" x14ac:dyDescent="0.25">
      <c r="A165" s="282" t="s">
        <v>281</v>
      </c>
      <c r="B165" s="286" t="s">
        <v>282</v>
      </c>
      <c r="C165" s="294">
        <v>0</v>
      </c>
      <c r="D165" s="294">
        <v>0</v>
      </c>
      <c r="E165" s="294">
        <v>0</v>
      </c>
      <c r="F165" s="294">
        <v>0</v>
      </c>
      <c r="G165" s="306">
        <v>0</v>
      </c>
      <c r="H165" s="304">
        <f>SUM(E165:F165)</f>
        <v>0</v>
      </c>
    </row>
    <row r="166" spans="1:8" s="91" customFormat="1" ht="23.25" customHeight="1" x14ac:dyDescent="0.25">
      <c r="A166" s="282" t="s">
        <v>116</v>
      </c>
      <c r="B166" s="269" t="s">
        <v>117</v>
      </c>
      <c r="C166" s="294">
        <v>0</v>
      </c>
      <c r="D166" s="294">
        <v>0</v>
      </c>
      <c r="E166" s="294">
        <v>0</v>
      </c>
      <c r="F166" s="192">
        <v>0</v>
      </c>
      <c r="G166" s="294">
        <v>0</v>
      </c>
      <c r="H166" s="310">
        <f>C166+D166+E166+F166+G166</f>
        <v>0</v>
      </c>
    </row>
    <row r="167" spans="1:8" s="121" customFormat="1" ht="38.25" customHeight="1" thickBot="1" x14ac:dyDescent="0.3">
      <c r="A167" s="119" t="s">
        <v>198</v>
      </c>
      <c r="B167" s="145" t="s">
        <v>199</v>
      </c>
      <c r="C167" s="228">
        <f>C168+C169+C170+C172+C173+C174</f>
        <v>0</v>
      </c>
      <c r="D167" s="228">
        <v>0</v>
      </c>
      <c r="E167" s="228">
        <f>E168+E169+E170+E171+E172+E173+E174</f>
        <v>198711</v>
      </c>
      <c r="F167" s="228">
        <f>+F168+F169+F170</f>
        <v>0</v>
      </c>
      <c r="G167" s="294">
        <v>0</v>
      </c>
      <c r="H167" s="228">
        <f>C167+D167+E167+F167+G167</f>
        <v>198711</v>
      </c>
    </row>
    <row r="168" spans="1:8" s="91" customFormat="1" ht="24" customHeight="1" x14ac:dyDescent="0.25">
      <c r="A168" s="282" t="s">
        <v>118</v>
      </c>
      <c r="B168" s="286" t="s">
        <v>119</v>
      </c>
      <c r="C168" s="294">
        <v>0</v>
      </c>
      <c r="D168" s="294">
        <v>0</v>
      </c>
      <c r="E168" s="294">
        <v>0</v>
      </c>
      <c r="F168" s="294">
        <v>0</v>
      </c>
      <c r="G168" s="294">
        <v>0</v>
      </c>
      <c r="H168" s="310">
        <f t="shared" ref="H168:H173" si="33">SUM(C168:G168)</f>
        <v>0</v>
      </c>
    </row>
    <row r="169" spans="1:8" s="91" customFormat="1" ht="24" customHeight="1" x14ac:dyDescent="0.2">
      <c r="A169" s="282" t="s">
        <v>89</v>
      </c>
      <c r="B169" s="286" t="s">
        <v>90</v>
      </c>
      <c r="C169" s="294">
        <v>0</v>
      </c>
      <c r="D169" s="294">
        <v>0</v>
      </c>
      <c r="E169" s="294">
        <v>0</v>
      </c>
      <c r="F169" s="294">
        <v>0</v>
      </c>
      <c r="G169" s="294">
        <v>0</v>
      </c>
      <c r="H169" s="294">
        <f t="shared" si="33"/>
        <v>0</v>
      </c>
    </row>
    <row r="170" spans="1:8" s="91" customFormat="1" ht="24.75" customHeight="1" x14ac:dyDescent="0.2">
      <c r="A170" s="301" t="s">
        <v>314</v>
      </c>
      <c r="B170" s="284" t="s">
        <v>315</v>
      </c>
      <c r="C170" s="294">
        <v>0</v>
      </c>
      <c r="D170" s="294">
        <v>0</v>
      </c>
      <c r="E170" s="294">
        <v>48911</v>
      </c>
      <c r="F170" s="294">
        <v>0</v>
      </c>
      <c r="G170" s="294">
        <v>0</v>
      </c>
      <c r="H170" s="294">
        <f t="shared" si="33"/>
        <v>48911</v>
      </c>
    </row>
    <row r="171" spans="1:8" s="91" customFormat="1" ht="37.5" customHeight="1" x14ac:dyDescent="0.2">
      <c r="A171" s="301" t="s">
        <v>397</v>
      </c>
      <c r="B171" s="281" t="s">
        <v>398</v>
      </c>
      <c r="C171" s="294">
        <v>0</v>
      </c>
      <c r="D171" s="294">
        <v>0</v>
      </c>
      <c r="E171" s="294">
        <v>149800</v>
      </c>
      <c r="F171" s="294">
        <v>0</v>
      </c>
      <c r="G171" s="294">
        <v>0</v>
      </c>
      <c r="H171" s="294">
        <f>SUM(C171:G171)</f>
        <v>149800</v>
      </c>
    </row>
    <row r="172" spans="1:8" s="91" customFormat="1" ht="24" customHeight="1" x14ac:dyDescent="0.2">
      <c r="A172" s="312" t="s">
        <v>120</v>
      </c>
      <c r="B172" s="269" t="s">
        <v>121</v>
      </c>
      <c r="C172" s="294">
        <v>0</v>
      </c>
      <c r="D172" s="294">
        <v>0</v>
      </c>
      <c r="E172" s="294">
        <v>0</v>
      </c>
      <c r="F172" s="294">
        <v>0</v>
      </c>
      <c r="G172" s="294">
        <v>0</v>
      </c>
      <c r="H172" s="294">
        <f t="shared" si="33"/>
        <v>0</v>
      </c>
    </row>
    <row r="173" spans="1:8" s="91" customFormat="1" ht="24" customHeight="1" x14ac:dyDescent="0.2">
      <c r="A173" s="312" t="s">
        <v>349</v>
      </c>
      <c r="B173" s="269" t="s">
        <v>350</v>
      </c>
      <c r="C173" s="294">
        <v>0</v>
      </c>
      <c r="D173" s="294">
        <v>0</v>
      </c>
      <c r="E173" s="294">
        <v>0</v>
      </c>
      <c r="F173" s="294"/>
      <c r="G173" s="294">
        <v>0</v>
      </c>
      <c r="H173" s="294">
        <f t="shared" si="33"/>
        <v>0</v>
      </c>
    </row>
    <row r="174" spans="1:8" s="91" customFormat="1" ht="24" customHeight="1" x14ac:dyDescent="0.2">
      <c r="A174" s="282" t="s">
        <v>122</v>
      </c>
      <c r="B174" s="286" t="s">
        <v>123</v>
      </c>
      <c r="C174" s="294">
        <v>0</v>
      </c>
      <c r="D174" s="294">
        <v>0</v>
      </c>
      <c r="E174" s="294">
        <v>0</v>
      </c>
      <c r="F174" s="294">
        <v>0</v>
      </c>
      <c r="G174" s="294">
        <v>0</v>
      </c>
      <c r="H174" s="294">
        <f>SUM(C174:G174)</f>
        <v>0</v>
      </c>
    </row>
    <row r="175" spans="1:8" s="121" customFormat="1" ht="30.75" customHeight="1" thickBot="1" x14ac:dyDescent="0.3">
      <c r="A175" s="150" t="s">
        <v>200</v>
      </c>
      <c r="B175" s="151" t="s">
        <v>201</v>
      </c>
      <c r="C175" s="228">
        <f>C176</f>
        <v>0</v>
      </c>
      <c r="D175" s="228">
        <f>D176</f>
        <v>0</v>
      </c>
      <c r="E175" s="228">
        <f>E176</f>
        <v>0</v>
      </c>
      <c r="F175" s="228">
        <v>0</v>
      </c>
      <c r="G175" s="322">
        <v>0</v>
      </c>
      <c r="H175" s="228">
        <f>C175+D175+E175+F175+G175</f>
        <v>0</v>
      </c>
    </row>
    <row r="176" spans="1:8" s="121" customFormat="1" ht="22.5" customHeight="1" x14ac:dyDescent="0.25">
      <c r="A176" s="152" t="s">
        <v>435</v>
      </c>
      <c r="B176" s="153" t="s">
        <v>434</v>
      </c>
      <c r="C176" s="233">
        <v>0</v>
      </c>
      <c r="D176" s="233">
        <v>0</v>
      </c>
      <c r="E176" s="234">
        <v>0</v>
      </c>
      <c r="F176" s="233">
        <v>0</v>
      </c>
      <c r="G176" s="306">
        <v>0</v>
      </c>
      <c r="H176" s="232">
        <f>SUM(C176:G176)</f>
        <v>0</v>
      </c>
    </row>
    <row r="177" spans="1:8" s="121" customFormat="1" ht="23.25" customHeight="1" x14ac:dyDescent="0.25">
      <c r="A177" s="119" t="s">
        <v>202</v>
      </c>
      <c r="B177" s="132" t="s">
        <v>206</v>
      </c>
      <c r="C177" s="223">
        <v>0</v>
      </c>
      <c r="D177" s="223">
        <v>0</v>
      </c>
      <c r="E177" s="223">
        <f>E178+E179</f>
        <v>0</v>
      </c>
      <c r="F177" s="223">
        <v>0</v>
      </c>
      <c r="G177" s="294">
        <v>0</v>
      </c>
      <c r="H177" s="223">
        <f>C177+D177+E177</f>
        <v>0</v>
      </c>
    </row>
    <row r="178" spans="1:8" s="91" customFormat="1" ht="21" customHeight="1" x14ac:dyDescent="0.2">
      <c r="A178" s="265" t="s">
        <v>283</v>
      </c>
      <c r="B178" s="269" t="s">
        <v>284</v>
      </c>
      <c r="C178" s="306">
        <v>0</v>
      </c>
      <c r="D178" s="306">
        <v>0</v>
      </c>
      <c r="E178" s="294">
        <v>0</v>
      </c>
      <c r="F178" s="306">
        <v>0</v>
      </c>
      <c r="G178" s="294">
        <v>0</v>
      </c>
      <c r="H178" s="306">
        <f t="shared" ref="H178" si="34">SUM(C178:G178)</f>
        <v>0</v>
      </c>
    </row>
    <row r="179" spans="1:8" s="91" customFormat="1" ht="39.75" customHeight="1" x14ac:dyDescent="0.2">
      <c r="A179" s="265" t="s">
        <v>403</v>
      </c>
      <c r="B179" s="269" t="s">
        <v>405</v>
      </c>
      <c r="C179" s="305">
        <v>0</v>
      </c>
      <c r="D179" s="305">
        <v>0</v>
      </c>
      <c r="E179" s="294">
        <v>0</v>
      </c>
      <c r="F179" s="305">
        <v>0</v>
      </c>
      <c r="G179" s="294">
        <v>0</v>
      </c>
      <c r="H179" s="306">
        <f>SUM(C179:G179)</f>
        <v>0</v>
      </c>
    </row>
    <row r="180" spans="1:8" s="121" customFormat="1" ht="26.25" customHeight="1" thickBot="1" x14ac:dyDescent="0.3">
      <c r="A180" s="119" t="s">
        <v>203</v>
      </c>
      <c r="B180" s="142" t="s">
        <v>205</v>
      </c>
      <c r="C180" s="228">
        <v>0</v>
      </c>
      <c r="D180" s="228">
        <v>0</v>
      </c>
      <c r="E180" s="237">
        <v>0</v>
      </c>
      <c r="F180" s="228">
        <v>0</v>
      </c>
      <c r="G180" s="322">
        <v>0</v>
      </c>
      <c r="H180" s="237">
        <f>C180+D180+E180+F180+G180</f>
        <v>0</v>
      </c>
    </row>
    <row r="181" spans="1:8" s="91" customFormat="1" ht="33.75" customHeight="1" x14ac:dyDescent="0.2">
      <c r="A181" s="265" t="s">
        <v>285</v>
      </c>
      <c r="B181" s="269" t="s">
        <v>286</v>
      </c>
      <c r="C181" s="294">
        <v>0</v>
      </c>
      <c r="D181" s="294">
        <v>0</v>
      </c>
      <c r="E181" s="313">
        <v>0</v>
      </c>
      <c r="F181" s="306">
        <v>0</v>
      </c>
      <c r="G181" s="306">
        <v>0</v>
      </c>
      <c r="H181" s="306">
        <f>SUM(C181:G181)</f>
        <v>0</v>
      </c>
    </row>
    <row r="182" spans="1:8" s="121" customFormat="1" ht="36.75" customHeight="1" x14ac:dyDescent="0.25">
      <c r="A182" s="119" t="s">
        <v>204</v>
      </c>
      <c r="B182" s="132" t="s">
        <v>207</v>
      </c>
      <c r="C182" s="232">
        <f>C183+C184</f>
        <v>0</v>
      </c>
      <c r="D182" s="232">
        <f>D183+D184</f>
        <v>0</v>
      </c>
      <c r="E182" s="232">
        <f>E183+E184</f>
        <v>0</v>
      </c>
      <c r="F182" s="232">
        <f>F183+F184</f>
        <v>0</v>
      </c>
      <c r="G182" s="294">
        <v>0</v>
      </c>
      <c r="H182" s="329" cm="1">
        <f t="array" ref="H182">SUM(C182+D182+E182:F182)</f>
        <v>0</v>
      </c>
    </row>
    <row r="183" spans="1:8" s="121" customFormat="1" ht="24" customHeight="1" x14ac:dyDescent="0.25">
      <c r="A183" s="127" t="s">
        <v>490</v>
      </c>
      <c r="B183" s="131" t="s">
        <v>491</v>
      </c>
      <c r="C183" s="223">
        <v>0</v>
      </c>
      <c r="D183" s="223">
        <v>0</v>
      </c>
      <c r="E183" s="224">
        <v>0</v>
      </c>
      <c r="F183" s="223">
        <v>0</v>
      </c>
      <c r="G183" s="294">
        <v>0</v>
      </c>
      <c r="H183" s="224">
        <f t="shared" ref="H183:H184" si="35">SUM(C183:G183)</f>
        <v>0</v>
      </c>
    </row>
    <row r="184" spans="1:8" s="121" customFormat="1" ht="21.75" customHeight="1" x14ac:dyDescent="0.25">
      <c r="A184" s="127" t="s">
        <v>356</v>
      </c>
      <c r="B184" s="136" t="s">
        <v>357</v>
      </c>
      <c r="C184" s="224">
        <v>0</v>
      </c>
      <c r="D184" s="224">
        <v>0</v>
      </c>
      <c r="E184" s="224">
        <v>0</v>
      </c>
      <c r="F184" s="224">
        <v>0</v>
      </c>
      <c r="G184" s="294">
        <v>0</v>
      </c>
      <c r="H184" s="224">
        <f t="shared" si="35"/>
        <v>0</v>
      </c>
    </row>
    <row r="185" spans="1:8" s="121" customFormat="1" ht="27.75" customHeight="1" thickBot="1" x14ac:dyDescent="0.3">
      <c r="A185" s="144" t="s">
        <v>208</v>
      </c>
      <c r="B185" s="141" t="s">
        <v>215</v>
      </c>
      <c r="C185" s="231">
        <f>C186+C188+C189+C190</f>
        <v>0</v>
      </c>
      <c r="D185" s="231">
        <f t="shared" ref="D185:F185" si="36">D186+D188+D189+D190</f>
        <v>0</v>
      </c>
      <c r="E185" s="231">
        <f t="shared" si="36"/>
        <v>0</v>
      </c>
      <c r="F185" s="231">
        <f t="shared" si="36"/>
        <v>0</v>
      </c>
      <c r="G185" s="346">
        <v>0</v>
      </c>
      <c r="H185" s="231">
        <f>C185+D185+E185+F185+G185</f>
        <v>0</v>
      </c>
    </row>
    <row r="186" spans="1:8" s="91" customFormat="1" ht="23.25" customHeight="1" x14ac:dyDescent="0.25">
      <c r="A186" s="282" t="s">
        <v>209</v>
      </c>
      <c r="B186" s="314" t="s">
        <v>216</v>
      </c>
      <c r="C186" s="310">
        <f>C187</f>
        <v>0</v>
      </c>
      <c r="D186" s="310">
        <f t="shared" ref="D186:F186" si="37">D187</f>
        <v>0</v>
      </c>
      <c r="E186" s="310">
        <f t="shared" si="37"/>
        <v>0</v>
      </c>
      <c r="F186" s="310">
        <f t="shared" si="37"/>
        <v>0</v>
      </c>
      <c r="G186" s="306">
        <v>0</v>
      </c>
      <c r="H186" s="310">
        <f t="shared" ref="H186:H190" si="38">SUM(C186:G186)</f>
        <v>0</v>
      </c>
    </row>
    <row r="187" spans="1:8" s="91" customFormat="1" ht="23.25" customHeight="1" x14ac:dyDescent="0.2">
      <c r="A187" s="282" t="s">
        <v>459</v>
      </c>
      <c r="B187" s="314" t="s">
        <v>461</v>
      </c>
      <c r="C187" s="294">
        <v>0</v>
      </c>
      <c r="D187" s="294">
        <v>0</v>
      </c>
      <c r="E187" s="294">
        <v>0</v>
      </c>
      <c r="F187" s="294">
        <v>0</v>
      </c>
      <c r="G187" s="294">
        <v>0</v>
      </c>
      <c r="H187" s="294">
        <f t="shared" si="38"/>
        <v>0</v>
      </c>
    </row>
    <row r="188" spans="1:8" s="91" customFormat="1" ht="23.25" customHeight="1" x14ac:dyDescent="0.2">
      <c r="A188" s="282" t="s">
        <v>210</v>
      </c>
      <c r="B188" s="314" t="s">
        <v>217</v>
      </c>
      <c r="C188" s="294">
        <v>0</v>
      </c>
      <c r="D188" s="294">
        <v>0</v>
      </c>
      <c r="E188" s="294">
        <v>0</v>
      </c>
      <c r="F188" s="294">
        <v>0</v>
      </c>
      <c r="G188" s="294">
        <v>0</v>
      </c>
      <c r="H188" s="294">
        <f t="shared" si="38"/>
        <v>0</v>
      </c>
    </row>
    <row r="189" spans="1:8" s="91" customFormat="1" ht="39" customHeight="1" x14ac:dyDescent="0.2">
      <c r="A189" s="282" t="s">
        <v>211</v>
      </c>
      <c r="B189" s="269" t="s">
        <v>218</v>
      </c>
      <c r="C189" s="294">
        <v>0</v>
      </c>
      <c r="D189" s="294">
        <v>0</v>
      </c>
      <c r="E189" s="294">
        <v>0</v>
      </c>
      <c r="F189" s="294">
        <v>0</v>
      </c>
      <c r="G189" s="294">
        <v>0</v>
      </c>
      <c r="H189" s="294">
        <f t="shared" si="38"/>
        <v>0</v>
      </c>
    </row>
    <row r="190" spans="1:8" s="91" customFormat="1" ht="63.75" customHeight="1" x14ac:dyDescent="0.2">
      <c r="A190" s="282" t="s">
        <v>212</v>
      </c>
      <c r="B190" s="269" t="s">
        <v>219</v>
      </c>
      <c r="C190" s="294">
        <v>0</v>
      </c>
      <c r="D190" s="294">
        <v>0</v>
      </c>
      <c r="E190" s="294">
        <v>0</v>
      </c>
      <c r="F190" s="294">
        <v>0</v>
      </c>
      <c r="G190" s="294">
        <v>0</v>
      </c>
      <c r="H190" s="294">
        <f t="shared" si="38"/>
        <v>0</v>
      </c>
    </row>
    <row r="191" spans="1:8" s="121" customFormat="1" ht="60" customHeight="1" thickBot="1" x14ac:dyDescent="0.3">
      <c r="A191" s="144" t="s">
        <v>213</v>
      </c>
      <c r="B191" s="154" t="s">
        <v>245</v>
      </c>
      <c r="C191" s="231">
        <v>0</v>
      </c>
      <c r="D191" s="231">
        <v>0</v>
      </c>
      <c r="E191" s="231"/>
      <c r="F191" s="231">
        <v>0</v>
      </c>
      <c r="G191" s="346">
        <v>0</v>
      </c>
      <c r="H191" s="231">
        <f>C191+D191+E191+F191+G191</f>
        <v>0</v>
      </c>
    </row>
    <row r="192" spans="1:8" s="91" customFormat="1" ht="25.5" customHeight="1" x14ac:dyDescent="0.2">
      <c r="A192" s="282" t="s">
        <v>214</v>
      </c>
      <c r="B192" s="77" t="s">
        <v>229</v>
      </c>
      <c r="C192" s="294">
        <v>0</v>
      </c>
      <c r="D192" s="294">
        <v>0</v>
      </c>
      <c r="E192" s="294">
        <v>0</v>
      </c>
      <c r="F192" s="294">
        <v>0</v>
      </c>
      <c r="G192" s="306">
        <v>0</v>
      </c>
      <c r="H192" s="294">
        <f>SUM(C192:G192)</f>
        <v>0</v>
      </c>
    </row>
    <row r="193" spans="1:10" s="91" customFormat="1" ht="40.5" customHeight="1" x14ac:dyDescent="0.2">
      <c r="A193" s="282" t="s">
        <v>220</v>
      </c>
      <c r="B193" s="269" t="s">
        <v>246</v>
      </c>
      <c r="C193" s="294">
        <v>0</v>
      </c>
      <c r="D193" s="294">
        <v>0</v>
      </c>
      <c r="E193" s="294">
        <v>0</v>
      </c>
      <c r="F193" s="294">
        <v>0</v>
      </c>
      <c r="G193" s="294">
        <v>0</v>
      </c>
      <c r="H193" s="294">
        <f t="shared" ref="H193" si="39">SUM(C193:G193)</f>
        <v>0</v>
      </c>
    </row>
    <row r="194" spans="1:10" s="121" customFormat="1" ht="24.75" customHeight="1" thickBot="1" x14ac:dyDescent="0.3">
      <c r="A194" s="144" t="s">
        <v>221</v>
      </c>
      <c r="B194" s="154" t="s">
        <v>234</v>
      </c>
      <c r="C194" s="231">
        <v>0</v>
      </c>
      <c r="D194" s="231">
        <v>0</v>
      </c>
      <c r="E194" s="231">
        <v>0</v>
      </c>
      <c r="F194" s="231">
        <v>0</v>
      </c>
      <c r="G194" s="341">
        <v>0</v>
      </c>
      <c r="H194" s="231">
        <v>0</v>
      </c>
    </row>
    <row r="195" spans="1:10" s="91" customFormat="1" ht="40.5" customHeight="1" x14ac:dyDescent="0.2">
      <c r="A195" s="282" t="s">
        <v>222</v>
      </c>
      <c r="B195" s="269" t="s">
        <v>331</v>
      </c>
      <c r="C195" s="294">
        <v>0</v>
      </c>
      <c r="D195" s="294">
        <v>0</v>
      </c>
      <c r="E195" s="294">
        <v>0</v>
      </c>
      <c r="F195" s="294">
        <v>0</v>
      </c>
      <c r="G195" s="294">
        <v>0</v>
      </c>
      <c r="H195" s="294">
        <f>SUM(C195:G195)</f>
        <v>0</v>
      </c>
    </row>
    <row r="196" spans="1:10" s="91" customFormat="1" ht="38.25" customHeight="1" x14ac:dyDescent="0.2">
      <c r="A196" s="282" t="s">
        <v>223</v>
      </c>
      <c r="B196" s="269" t="s">
        <v>332</v>
      </c>
      <c r="C196" s="294">
        <v>0</v>
      </c>
      <c r="D196" s="294">
        <v>0</v>
      </c>
      <c r="E196" s="294">
        <v>0</v>
      </c>
      <c r="F196" s="294">
        <v>0</v>
      </c>
      <c r="G196" s="294">
        <v>0</v>
      </c>
      <c r="H196" s="294">
        <f t="shared" ref="H196:H197" si="40">SUM(C196:G196)</f>
        <v>0</v>
      </c>
    </row>
    <row r="197" spans="1:10" s="91" customFormat="1" ht="35.25" customHeight="1" x14ac:dyDescent="0.25">
      <c r="A197" s="282" t="s">
        <v>224</v>
      </c>
      <c r="B197" s="269" t="s">
        <v>333</v>
      </c>
      <c r="C197" s="294">
        <v>0</v>
      </c>
      <c r="D197" s="294">
        <v>0</v>
      </c>
      <c r="E197" s="294">
        <v>0</v>
      </c>
      <c r="F197" s="294">
        <v>0</v>
      </c>
      <c r="G197" s="294">
        <v>0</v>
      </c>
      <c r="H197" s="466">
        <f t="shared" si="40"/>
        <v>0</v>
      </c>
      <c r="I197" s="250"/>
    </row>
    <row r="198" spans="1:10" s="121" customFormat="1" ht="26.25" customHeight="1" x14ac:dyDescent="0.25">
      <c r="A198" s="155"/>
      <c r="B198" s="156" t="s">
        <v>430</v>
      </c>
      <c r="C198" s="248">
        <f>C148+C124+C80+C35+C16+C137</f>
        <v>1897717.05</v>
      </c>
      <c r="D198" s="248">
        <f>D148+D124+D80+D35+D16</f>
        <v>271868.84999999998</v>
      </c>
      <c r="E198" s="248">
        <f>E16+E35+E80+E137+E148+E185+E124</f>
        <v>59981850.56000001</v>
      </c>
      <c r="F198" s="248">
        <f>+F16+F35+F80+F124+F148</f>
        <v>325</v>
      </c>
      <c r="G198" s="341">
        <f>G16+G35+G80+G137+G148+G185</f>
        <v>3017.05</v>
      </c>
      <c r="H198" s="248">
        <f>SUM(C198:G198)</f>
        <v>62154778.510000005</v>
      </c>
      <c r="I198" s="344"/>
      <c r="J198" s="344"/>
    </row>
    <row r="199" spans="1:10" s="121" customFormat="1" ht="27.75" customHeight="1" x14ac:dyDescent="0.25">
      <c r="A199" s="119" t="s">
        <v>225</v>
      </c>
      <c r="B199" s="157" t="s">
        <v>235</v>
      </c>
      <c r="C199" s="224">
        <v>0</v>
      </c>
      <c r="D199" s="224">
        <v>0</v>
      </c>
      <c r="E199" s="224">
        <v>0</v>
      </c>
      <c r="F199" s="224">
        <v>0</v>
      </c>
      <c r="G199" s="294">
        <v>0</v>
      </c>
      <c r="H199" s="224"/>
      <c r="I199" s="345"/>
      <c r="J199" s="340"/>
    </row>
    <row r="200" spans="1:10" s="121" customFormat="1" ht="44.25" customHeight="1" thickBot="1" x14ac:dyDescent="0.3">
      <c r="A200" s="144" t="s">
        <v>226</v>
      </c>
      <c r="B200" s="423" t="s">
        <v>236</v>
      </c>
      <c r="C200" s="231">
        <v>0</v>
      </c>
      <c r="D200" s="231">
        <v>0</v>
      </c>
      <c r="E200" s="231">
        <v>0</v>
      </c>
      <c r="F200" s="231">
        <v>0</v>
      </c>
      <c r="G200" s="346">
        <v>0</v>
      </c>
      <c r="H200" s="231">
        <v>0</v>
      </c>
    </row>
    <row r="201" spans="1:10" s="91" customFormat="1" ht="36.75" customHeight="1" x14ac:dyDescent="0.2">
      <c r="A201" s="282" t="s">
        <v>227</v>
      </c>
      <c r="B201" s="269" t="s">
        <v>237</v>
      </c>
      <c r="C201" s="294">
        <v>0</v>
      </c>
      <c r="D201" s="294">
        <v>0</v>
      </c>
      <c r="E201" s="294">
        <v>0</v>
      </c>
      <c r="F201" s="294">
        <v>0</v>
      </c>
      <c r="G201" s="306">
        <v>0</v>
      </c>
      <c r="H201" s="294">
        <f>SUM(C201:G201)</f>
        <v>0</v>
      </c>
    </row>
    <row r="202" spans="1:10" s="91" customFormat="1" ht="36.75" customHeight="1" x14ac:dyDescent="0.2">
      <c r="A202" s="282" t="s">
        <v>228</v>
      </c>
      <c r="B202" s="269" t="s">
        <v>238</v>
      </c>
      <c r="C202" s="294">
        <v>0</v>
      </c>
      <c r="D202" s="294">
        <v>0</v>
      </c>
      <c r="E202" s="294">
        <v>0</v>
      </c>
      <c r="F202" s="294">
        <v>0</v>
      </c>
      <c r="G202" s="294">
        <v>0</v>
      </c>
      <c r="H202" s="294">
        <f t="shared" ref="H202" si="41">SUM(C202:G202)</f>
        <v>0</v>
      </c>
    </row>
    <row r="203" spans="1:10" s="121" customFormat="1" ht="28.5" customHeight="1" thickBot="1" x14ac:dyDescent="0.3">
      <c r="A203" s="144" t="s">
        <v>429</v>
      </c>
      <c r="B203" s="154" t="s">
        <v>239</v>
      </c>
      <c r="C203" s="231">
        <v>0</v>
      </c>
      <c r="D203" s="231">
        <v>0</v>
      </c>
      <c r="E203" s="231">
        <v>0</v>
      </c>
      <c r="F203" s="231">
        <v>0</v>
      </c>
      <c r="G203" s="346">
        <v>0</v>
      </c>
      <c r="H203" s="231">
        <v>0</v>
      </c>
    </row>
    <row r="204" spans="1:10" s="91" customFormat="1" ht="38.25" customHeight="1" x14ac:dyDescent="0.2">
      <c r="A204" s="282" t="s">
        <v>230</v>
      </c>
      <c r="B204" s="269" t="s">
        <v>240</v>
      </c>
      <c r="C204" s="294">
        <v>0</v>
      </c>
      <c r="D204" s="294">
        <v>0</v>
      </c>
      <c r="E204" s="294">
        <v>0</v>
      </c>
      <c r="F204" s="294">
        <v>0</v>
      </c>
      <c r="G204" s="306">
        <v>0</v>
      </c>
      <c r="H204" s="294">
        <f t="shared" ref="H204:H205" si="42">SUM(C204:G204)</f>
        <v>0</v>
      </c>
    </row>
    <row r="205" spans="1:10" s="91" customFormat="1" ht="38.25" customHeight="1" x14ac:dyDescent="0.2">
      <c r="A205" s="282" t="s">
        <v>231</v>
      </c>
      <c r="B205" s="269" t="s">
        <v>241</v>
      </c>
      <c r="C205" s="294">
        <v>0</v>
      </c>
      <c r="D205" s="294">
        <v>0</v>
      </c>
      <c r="E205" s="294">
        <v>0</v>
      </c>
      <c r="F205" s="294">
        <v>0</v>
      </c>
      <c r="G205" s="294">
        <v>0</v>
      </c>
      <c r="H205" s="294">
        <f t="shared" si="42"/>
        <v>0</v>
      </c>
    </row>
    <row r="206" spans="1:10" s="121" customFormat="1" ht="38.25" customHeight="1" thickBot="1" x14ac:dyDescent="0.3">
      <c r="A206" s="144" t="s">
        <v>232</v>
      </c>
      <c r="B206" s="154" t="s">
        <v>242</v>
      </c>
      <c r="C206" s="231">
        <v>0</v>
      </c>
      <c r="D206" s="231">
        <v>0</v>
      </c>
      <c r="E206" s="231">
        <v>0</v>
      </c>
      <c r="F206" s="231">
        <v>0</v>
      </c>
      <c r="G206" s="341">
        <v>0</v>
      </c>
      <c r="H206" s="231">
        <v>0</v>
      </c>
    </row>
    <row r="207" spans="1:10" s="91" customFormat="1" ht="40.5" customHeight="1" x14ac:dyDescent="0.2">
      <c r="A207" s="282" t="s">
        <v>233</v>
      </c>
      <c r="B207" s="269" t="s">
        <v>243</v>
      </c>
      <c r="C207" s="294">
        <v>0</v>
      </c>
      <c r="D207" s="294">
        <v>0</v>
      </c>
      <c r="E207" s="294">
        <v>0</v>
      </c>
      <c r="F207" s="294">
        <v>0</v>
      </c>
      <c r="G207" s="294">
        <v>0</v>
      </c>
      <c r="H207" s="294">
        <f t="shared" ref="H207:H208" si="43">SUM(C207:G207)</f>
        <v>0</v>
      </c>
    </row>
    <row r="208" spans="1:10" s="91" customFormat="1" ht="36" customHeight="1" x14ac:dyDescent="0.2">
      <c r="A208" s="282"/>
      <c r="B208" s="269" t="s">
        <v>247</v>
      </c>
      <c r="C208" s="294">
        <v>0</v>
      </c>
      <c r="D208" s="294">
        <v>0</v>
      </c>
      <c r="E208" s="294">
        <v>0</v>
      </c>
      <c r="F208" s="294">
        <v>0</v>
      </c>
      <c r="G208" s="294">
        <v>0</v>
      </c>
      <c r="H208" s="294">
        <f t="shared" si="43"/>
        <v>0</v>
      </c>
    </row>
    <row r="209" spans="1:10" s="121" customFormat="1" ht="41.25" customHeight="1" thickBot="1" x14ac:dyDescent="0.3">
      <c r="A209" s="158"/>
      <c r="B209" s="154" t="s">
        <v>1098</v>
      </c>
      <c r="C209" s="249">
        <f t="shared" ref="C209:H209" si="44">C198</f>
        <v>1897717.05</v>
      </c>
      <c r="D209" s="249">
        <f t="shared" si="44"/>
        <v>271868.84999999998</v>
      </c>
      <c r="E209" s="249">
        <f t="shared" si="44"/>
        <v>59981850.56000001</v>
      </c>
      <c r="F209" s="249">
        <f t="shared" si="44"/>
        <v>325</v>
      </c>
      <c r="G209" s="249">
        <f t="shared" si="44"/>
        <v>3017.05</v>
      </c>
      <c r="H209" s="249">
        <f t="shared" si="44"/>
        <v>62154778.510000005</v>
      </c>
      <c r="J209" s="340"/>
    </row>
    <row r="210" spans="1:10" s="121" customFormat="1" ht="22.5" customHeight="1" thickTop="1" x14ac:dyDescent="0.25">
      <c r="A210" s="159"/>
      <c r="B210" s="160"/>
      <c r="C210" s="186"/>
      <c r="D210" s="186"/>
      <c r="E210" s="186"/>
      <c r="F210" s="186"/>
      <c r="G210" s="186"/>
      <c r="H210" s="186"/>
    </row>
    <row r="211" spans="1:10" s="121" customFormat="1" ht="22.5" customHeight="1" x14ac:dyDescent="0.25">
      <c r="A211" s="159"/>
      <c r="B211" s="160"/>
      <c r="C211" s="12"/>
      <c r="D211" s="186"/>
      <c r="E211" s="250"/>
      <c r="F211" s="186"/>
      <c r="G211" s="186"/>
      <c r="H211" s="186"/>
    </row>
    <row r="212" spans="1:10" s="121" customFormat="1" ht="22.5" customHeight="1" x14ac:dyDescent="0.25">
      <c r="A212" s="161"/>
      <c r="B212" s="382" t="s">
        <v>7</v>
      </c>
      <c r="C212" s="12"/>
      <c r="D212" s="375"/>
      <c r="E212" s="674" t="s">
        <v>8</v>
      </c>
      <c r="F212" s="674"/>
      <c r="G212" s="376"/>
      <c r="H212" s="251"/>
    </row>
    <row r="213" spans="1:10" s="121" customFormat="1" ht="22.5" customHeight="1" x14ac:dyDescent="0.25">
      <c r="A213" s="161"/>
      <c r="B213" s="162"/>
      <c r="C213" s="12"/>
      <c r="D213" s="12"/>
      <c r="E213" s="376"/>
      <c r="F213" s="376"/>
      <c r="G213" s="376"/>
      <c r="H213" s="251"/>
    </row>
    <row r="214" spans="1:10" ht="22.5" customHeight="1" x14ac:dyDescent="0.25">
      <c r="A214" s="163"/>
      <c r="B214" s="164"/>
      <c r="D214" s="189"/>
      <c r="E214" s="377"/>
      <c r="F214" s="377"/>
      <c r="G214" s="377"/>
      <c r="H214" s="377"/>
    </row>
    <row r="215" spans="1:10" ht="22.5" customHeight="1" thickBot="1" x14ac:dyDescent="0.3">
      <c r="A215" s="116"/>
      <c r="B215" s="165"/>
      <c r="E215" s="675"/>
      <c r="F215" s="675"/>
      <c r="G215" s="376"/>
      <c r="H215" s="186"/>
    </row>
    <row r="216" spans="1:10" ht="22.5" customHeight="1" x14ac:dyDescent="0.25">
      <c r="B216" s="112" t="s">
        <v>427</v>
      </c>
      <c r="E216" s="376" t="s">
        <v>441</v>
      </c>
      <c r="F216" s="376"/>
      <c r="G216" s="376"/>
      <c r="H216" s="186"/>
    </row>
    <row r="217" spans="1:10" ht="22.5" customHeight="1" x14ac:dyDescent="0.25">
      <c r="B217" s="112" t="s">
        <v>428</v>
      </c>
      <c r="C217" s="252"/>
      <c r="D217" s="252"/>
      <c r="E217" s="676" t="s">
        <v>501</v>
      </c>
      <c r="F217" s="676"/>
      <c r="G217" s="376"/>
      <c r="H217" s="253"/>
    </row>
    <row r="218" spans="1:10" ht="20.25" customHeight="1" x14ac:dyDescent="0.25">
      <c r="B218" s="166"/>
      <c r="C218" s="252"/>
      <c r="D218" s="252"/>
      <c r="H218" s="253"/>
    </row>
    <row r="219" spans="1:10" ht="20.25" customHeight="1" x14ac:dyDescent="0.25">
      <c r="C219" s="252"/>
      <c r="D219" s="252"/>
      <c r="H219" s="253"/>
    </row>
    <row r="220" spans="1:10" ht="33.75" customHeight="1" x14ac:dyDescent="0.25">
      <c r="B220" s="167"/>
      <c r="C220" s="252"/>
      <c r="D220" s="252"/>
    </row>
    <row r="221" spans="1:10" ht="33.75" customHeight="1" x14ac:dyDescent="0.25">
      <c r="C221" s="252"/>
      <c r="D221" s="252"/>
      <c r="E221" s="252"/>
    </row>
    <row r="222" spans="1:10" ht="33.75" customHeight="1" x14ac:dyDescent="0.25">
      <c r="C222" s="252"/>
      <c r="D222" s="252"/>
      <c r="E222" s="252"/>
    </row>
  </sheetData>
  <mergeCells count="11">
    <mergeCell ref="A11:H11"/>
    <mergeCell ref="E212:F212"/>
    <mergeCell ref="E215:F215"/>
    <mergeCell ref="E217:F217"/>
    <mergeCell ref="A5:H5"/>
    <mergeCell ref="A6:H6"/>
    <mergeCell ref="A7:H7"/>
    <mergeCell ref="A8:H8"/>
    <mergeCell ref="A9:H9"/>
    <mergeCell ref="A10:H10"/>
    <mergeCell ref="F12:G12"/>
  </mergeCells>
  <pageMargins left="0.43307086614173201" right="0.39370078740157499" top="0.73" bottom="0.43307086614173201" header="0.39" footer="0.31496062992126"/>
  <pageSetup scale="49" fitToHeight="0" orientation="portrait" r:id="rId1"/>
  <ignoredErrors>
    <ignoredError sqref="C160:D164 F110 F105 D36 F36 E31" formulaRange="1"/>
    <ignoredError sqref="D17 F16 F44 H44 H54 H59 F68 F77 E91 H86 H175:H180 H182 H135:H136 H145 H24 H25:H31 H35 H160 H191 H105 H100 H110 H64 H68 H97 H91" formula="1"/>
    <ignoredError sqref="H165" formula="1" formulaRange="1"/>
    <ignoredError sqref="A194:A209" numberStoredAsText="1"/>
    <ignoredError sqref="E198 E86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DDE02-E123-4C95-85D2-6A5C0B44CFAB}">
  <sheetPr>
    <tabColor rgb="FF996633"/>
    <pageSetUpPr fitToPage="1"/>
  </sheetPr>
  <dimension ref="A2:G41"/>
  <sheetViews>
    <sheetView topLeftCell="A21" zoomScale="66" zoomScaleNormal="66" workbookViewId="0">
      <selection activeCell="B38" sqref="B38"/>
    </sheetView>
  </sheetViews>
  <sheetFormatPr baseColWidth="10" defaultColWidth="11.42578125" defaultRowHeight="30" customHeight="1" x14ac:dyDescent="0.2"/>
  <cols>
    <col min="1" max="1" width="27.42578125" style="31" customWidth="1"/>
    <col min="2" max="2" width="17.85546875" style="32" customWidth="1"/>
    <col min="3" max="3" width="37" style="19" customWidth="1"/>
    <col min="4" max="4" width="33.7109375" style="32" customWidth="1"/>
    <col min="5" max="5" width="21.85546875" style="16" customWidth="1"/>
    <col min="6" max="6" width="22.85546875" style="19" customWidth="1"/>
    <col min="7" max="7" width="22.5703125" style="19" customWidth="1"/>
    <col min="8" max="8" width="17.7109375" style="19" customWidth="1"/>
    <col min="9" max="16384" width="11.42578125" style="19"/>
  </cols>
  <sheetData>
    <row r="2" spans="1:7" ht="29.25" customHeight="1" x14ac:dyDescent="0.2">
      <c r="A2" s="2"/>
      <c r="B2" s="1"/>
      <c r="C2" s="2"/>
      <c r="D2" s="2"/>
      <c r="E2" s="2"/>
    </row>
    <row r="3" spans="1:7" ht="29.25" customHeight="1" x14ac:dyDescent="0.2">
      <c r="A3" s="38"/>
      <c r="B3" s="8"/>
      <c r="C3" s="69"/>
      <c r="D3" s="3"/>
      <c r="E3" s="38"/>
    </row>
    <row r="4" spans="1:7" ht="29.25" customHeight="1" x14ac:dyDescent="0.2">
      <c r="A4" s="38"/>
      <c r="B4" s="8"/>
      <c r="C4" s="69"/>
      <c r="D4" s="3"/>
      <c r="E4" s="38"/>
    </row>
    <row r="5" spans="1:7" ht="30" customHeight="1" x14ac:dyDescent="0.25">
      <c r="A5" s="683" t="s">
        <v>9</v>
      </c>
      <c r="B5" s="683"/>
      <c r="C5" s="683"/>
      <c r="D5" s="683"/>
      <c r="E5" s="683"/>
      <c r="F5" s="683"/>
      <c r="G5" s="683"/>
    </row>
    <row r="6" spans="1:7" ht="24" customHeight="1" x14ac:dyDescent="0.25">
      <c r="A6" s="683" t="s">
        <v>10</v>
      </c>
      <c r="B6" s="683"/>
      <c r="C6" s="683"/>
      <c r="D6" s="683"/>
      <c r="E6" s="683"/>
      <c r="F6" s="683"/>
      <c r="G6" s="683"/>
    </row>
    <row r="7" spans="1:7" ht="24" customHeight="1" x14ac:dyDescent="0.25">
      <c r="A7" s="683" t="s">
        <v>11</v>
      </c>
      <c r="B7" s="683"/>
      <c r="C7" s="683"/>
      <c r="D7" s="683"/>
      <c r="E7" s="683"/>
      <c r="F7" s="683"/>
      <c r="G7" s="683"/>
    </row>
    <row r="8" spans="1:7" ht="24" customHeight="1" x14ac:dyDescent="0.2">
      <c r="A8" s="684" t="s">
        <v>12</v>
      </c>
      <c r="B8" s="684"/>
      <c r="C8" s="684"/>
      <c r="D8" s="684"/>
      <c r="E8" s="684"/>
      <c r="F8" s="684"/>
      <c r="G8" s="684"/>
    </row>
    <row r="9" spans="1:7" ht="24" customHeight="1" x14ac:dyDescent="0.25">
      <c r="A9" s="681" t="s">
        <v>458</v>
      </c>
      <c r="B9" s="681"/>
      <c r="C9" s="681"/>
      <c r="D9" s="681"/>
      <c r="E9" s="681"/>
      <c r="F9" s="681"/>
      <c r="G9" s="681"/>
    </row>
    <row r="10" spans="1:7" ht="24" customHeight="1" x14ac:dyDescent="0.25">
      <c r="A10" s="682" t="s">
        <v>334</v>
      </c>
      <c r="B10" s="682"/>
      <c r="C10" s="682"/>
      <c r="D10" s="682"/>
      <c r="E10" s="682"/>
      <c r="F10" s="682"/>
      <c r="G10" s="682"/>
    </row>
    <row r="11" spans="1:7" ht="28.5" customHeight="1" x14ac:dyDescent="0.3">
      <c r="A11" s="685" t="s">
        <v>553</v>
      </c>
      <c r="B11" s="685"/>
      <c r="C11" s="685"/>
      <c r="D11" s="685"/>
      <c r="E11" s="685"/>
      <c r="F11" s="685"/>
      <c r="G11" s="685"/>
    </row>
    <row r="12" spans="1:7" ht="28.5" customHeight="1" x14ac:dyDescent="0.3">
      <c r="A12" s="519"/>
      <c r="B12" s="519"/>
      <c r="C12" s="519"/>
      <c r="D12" s="519"/>
      <c r="E12" s="519"/>
    </row>
    <row r="13" spans="1:7" ht="28.5" customHeight="1" x14ac:dyDescent="0.3">
      <c r="A13" s="519"/>
      <c r="B13" s="519"/>
      <c r="C13" s="519"/>
      <c r="D13" s="519"/>
      <c r="E13" s="519"/>
    </row>
    <row r="14" spans="1:7" ht="28.5" customHeight="1" x14ac:dyDescent="0.25">
      <c r="A14" s="365"/>
      <c r="B14" s="365"/>
      <c r="C14" s="356"/>
      <c r="D14" s="356"/>
      <c r="E14" s="356"/>
      <c r="F14" s="459"/>
      <c r="G14" s="620"/>
    </row>
    <row r="15" spans="1:7" ht="26.25" customHeight="1" x14ac:dyDescent="0.25">
      <c r="A15" s="366"/>
      <c r="C15" s="433" t="s">
        <v>14</v>
      </c>
      <c r="D15" s="434" t="s">
        <v>15</v>
      </c>
      <c r="F15" s="462"/>
      <c r="G15" s="489"/>
    </row>
    <row r="16" spans="1:7" ht="43.5" customHeight="1" x14ac:dyDescent="0.25">
      <c r="A16" s="366"/>
      <c r="C16" s="418" t="s">
        <v>62</v>
      </c>
      <c r="D16" s="615">
        <v>1894700</v>
      </c>
      <c r="F16" s="462"/>
      <c r="G16" s="489"/>
    </row>
    <row r="17" spans="1:7" ht="43.5" customHeight="1" x14ac:dyDescent="0.25">
      <c r="A17" s="355"/>
      <c r="C17" s="419" t="s">
        <v>64</v>
      </c>
      <c r="D17" s="615">
        <v>3017.05</v>
      </c>
      <c r="F17" s="462"/>
      <c r="G17" s="489"/>
    </row>
    <row r="18" spans="1:7" ht="27.75" customHeight="1" thickBot="1" x14ac:dyDescent="0.3">
      <c r="A18" s="355"/>
      <c r="C18" s="195" t="s">
        <v>448</v>
      </c>
      <c r="D18" s="614">
        <f>SUM(D16:D17)</f>
        <v>1897717.05</v>
      </c>
      <c r="F18" s="462"/>
      <c r="G18" s="489"/>
    </row>
    <row r="19" spans="1:7" ht="33.75" customHeight="1" thickTop="1" x14ac:dyDescent="0.3">
      <c r="A19" s="355"/>
      <c r="D19" s="415"/>
      <c r="E19" s="416"/>
      <c r="F19" s="462"/>
      <c r="G19" s="489"/>
    </row>
    <row r="20" spans="1:7" ht="33.75" customHeight="1" x14ac:dyDescent="0.3">
      <c r="A20" s="355"/>
      <c r="D20" s="415"/>
      <c r="E20" s="416"/>
      <c r="F20" s="462"/>
      <c r="G20" s="489"/>
    </row>
    <row r="21" spans="1:7" ht="33.75" customHeight="1" x14ac:dyDescent="0.3">
      <c r="A21" s="367"/>
      <c r="D21" s="385"/>
      <c r="E21" s="386"/>
      <c r="F21" s="462"/>
      <c r="G21" s="489"/>
    </row>
    <row r="22" spans="1:7" ht="67.5" customHeight="1" x14ac:dyDescent="0.25">
      <c r="A22" s="367"/>
      <c r="B22" s="686" t="s">
        <v>554</v>
      </c>
      <c r="C22" s="687"/>
      <c r="D22" s="83">
        <f>+D18</f>
        <v>1897717.05</v>
      </c>
      <c r="F22" s="417"/>
      <c r="G22" s="489"/>
    </row>
    <row r="23" spans="1:7" ht="24" customHeight="1" x14ac:dyDescent="0.25">
      <c r="A23" s="30"/>
      <c r="B23" s="78"/>
      <c r="C23" s="30"/>
      <c r="D23" s="36"/>
      <c r="E23" s="30"/>
      <c r="F23" s="621"/>
      <c r="G23" s="215"/>
    </row>
    <row r="24" spans="1:7" ht="24" customHeight="1" x14ac:dyDescent="0.2">
      <c r="C24" s="30"/>
      <c r="D24" s="30"/>
      <c r="E24" s="30"/>
    </row>
    <row r="25" spans="1:7" ht="24" customHeight="1" x14ac:dyDescent="0.2">
      <c r="A25" s="7"/>
      <c r="B25" s="680" t="s">
        <v>7</v>
      </c>
      <c r="C25" s="680"/>
      <c r="D25" s="432"/>
      <c r="E25" s="688" t="s">
        <v>8</v>
      </c>
      <c r="F25" s="688"/>
    </row>
    <row r="26" spans="1:7" ht="24" customHeight="1" x14ac:dyDescent="0.25">
      <c r="A26" s="7"/>
      <c r="B26" s="7"/>
      <c r="C26" s="459"/>
      <c r="D26" s="298"/>
      <c r="E26" s="79"/>
    </row>
    <row r="27" spans="1:7" ht="24" customHeight="1" x14ac:dyDescent="0.25">
      <c r="A27" s="7"/>
      <c r="B27" s="7"/>
      <c r="C27" s="462"/>
      <c r="D27" s="463"/>
      <c r="E27" s="79"/>
    </row>
    <row r="28" spans="1:7" ht="24" customHeight="1" x14ac:dyDescent="0.25">
      <c r="A28" s="7"/>
      <c r="B28" s="7"/>
      <c r="C28" s="298"/>
      <c r="D28" s="446"/>
      <c r="E28" s="79"/>
    </row>
    <row r="29" spans="1:7" ht="24" customHeight="1" thickBot="1" x14ac:dyDescent="0.25">
      <c r="A29" s="80"/>
      <c r="B29" s="689"/>
      <c r="C29" s="689"/>
      <c r="D29" s="80"/>
      <c r="E29" s="458"/>
      <c r="F29" s="465"/>
    </row>
    <row r="30" spans="1:7" ht="24" customHeight="1" x14ac:dyDescent="0.2">
      <c r="A30" s="30"/>
      <c r="B30" s="690" t="s">
        <v>329</v>
      </c>
      <c r="C30" s="690"/>
      <c r="D30" s="30"/>
      <c r="E30" s="253" t="s">
        <v>450</v>
      </c>
    </row>
    <row r="31" spans="1:7" ht="24" customHeight="1" x14ac:dyDescent="0.2">
      <c r="A31" s="30"/>
      <c r="B31" s="680" t="s">
        <v>526</v>
      </c>
      <c r="C31" s="680"/>
      <c r="D31" s="30"/>
      <c r="E31" s="464" t="s">
        <v>525</v>
      </c>
      <c r="F31" s="464"/>
    </row>
    <row r="32" spans="1:7" ht="24" customHeight="1" x14ac:dyDescent="0.2">
      <c r="A32" s="30"/>
      <c r="B32" s="78"/>
      <c r="C32" s="30"/>
      <c r="D32" s="30"/>
      <c r="E32" s="30"/>
    </row>
    <row r="33" spans="3:4" ht="24" customHeight="1" x14ac:dyDescent="0.25">
      <c r="C33" s="417"/>
      <c r="D33" s="300"/>
    </row>
    <row r="34" spans="3:4" ht="30" customHeight="1" x14ac:dyDescent="0.25">
      <c r="C34" s="417"/>
      <c r="D34" s="300"/>
    </row>
    <row r="35" spans="3:4" ht="30" customHeight="1" x14ac:dyDescent="0.25">
      <c r="C35" s="417"/>
      <c r="D35" s="300"/>
    </row>
    <row r="36" spans="3:4" ht="30" customHeight="1" x14ac:dyDescent="0.25">
      <c r="C36" s="417"/>
      <c r="D36" s="300"/>
    </row>
    <row r="37" spans="3:4" ht="30" customHeight="1" x14ac:dyDescent="0.25">
      <c r="C37" s="417"/>
      <c r="D37" s="300"/>
    </row>
    <row r="38" spans="3:4" ht="30" customHeight="1" x14ac:dyDescent="0.25">
      <c r="C38" s="417"/>
      <c r="D38" s="300"/>
    </row>
    <row r="39" spans="3:4" ht="30" customHeight="1" x14ac:dyDescent="0.25">
      <c r="C39" s="417"/>
      <c r="D39" s="300"/>
    </row>
    <row r="40" spans="3:4" ht="30" customHeight="1" x14ac:dyDescent="0.25">
      <c r="C40" s="417"/>
      <c r="D40" s="300"/>
    </row>
    <row r="41" spans="3:4" ht="30" customHeight="1" x14ac:dyDescent="0.2">
      <c r="D41" s="461"/>
    </row>
  </sheetData>
  <mergeCells count="13">
    <mergeCell ref="B31:C31"/>
    <mergeCell ref="A9:G9"/>
    <mergeCell ref="A10:G10"/>
    <mergeCell ref="A5:G5"/>
    <mergeCell ref="A6:G6"/>
    <mergeCell ref="A7:G7"/>
    <mergeCell ref="A8:G8"/>
    <mergeCell ref="A11:G11"/>
    <mergeCell ref="B22:C22"/>
    <mergeCell ref="B25:C25"/>
    <mergeCell ref="E25:F25"/>
    <mergeCell ref="B29:C29"/>
    <mergeCell ref="B30:C30"/>
  </mergeCells>
  <conditionalFormatting sqref="E21">
    <cfRule type="duplicateValues" dxfId="2" priority="1"/>
  </conditionalFormatting>
  <pageMargins left="0.69" right="0.56999999999999995" top="0.9" bottom="0.46" header="0.3" footer="0.12"/>
  <pageSetup scale="5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A7E05-8730-4DAD-8E98-BC7A41920B68}">
  <sheetPr>
    <tabColor rgb="FF996633"/>
    <pageSetUpPr fitToPage="1"/>
  </sheetPr>
  <dimension ref="A1:G29"/>
  <sheetViews>
    <sheetView view="pageLayout" topLeftCell="A12" zoomScale="62" zoomScaleNormal="59" zoomScalePageLayoutView="62" workbookViewId="0">
      <selection sqref="A1:G27"/>
    </sheetView>
  </sheetViews>
  <sheetFormatPr baseColWidth="10" defaultColWidth="11.42578125" defaultRowHeight="41.25" customHeight="1" x14ac:dyDescent="0.2"/>
  <cols>
    <col min="1" max="1" width="19" style="359" customWidth="1"/>
    <col min="2" max="2" width="17.85546875" style="261" customWidth="1"/>
    <col min="3" max="3" width="54.28515625" style="199" customWidth="1"/>
    <col min="4" max="4" width="18.85546875" style="353" customWidth="1"/>
    <col min="5" max="5" width="21.7109375" style="200" customWidth="1"/>
    <col min="6" max="6" width="21.7109375" style="201" customWidth="1"/>
    <col min="7" max="7" width="62.42578125" style="199" customWidth="1"/>
    <col min="8" max="16384" width="11.42578125" style="199"/>
  </cols>
  <sheetData>
    <row r="1" spans="1:7" ht="34.5" customHeight="1" x14ac:dyDescent="0.2">
      <c r="A1" s="358"/>
      <c r="B1" s="172"/>
      <c r="C1" s="347"/>
      <c r="D1" s="198"/>
      <c r="E1" s="349"/>
      <c r="F1" s="350"/>
      <c r="G1" s="297"/>
    </row>
    <row r="2" spans="1:7" ht="29.25" customHeight="1" x14ac:dyDescent="0.2">
      <c r="A2" s="358"/>
      <c r="B2" s="172"/>
      <c r="C2" s="347"/>
      <c r="D2" s="198"/>
      <c r="E2" s="349"/>
      <c r="F2" s="350"/>
      <c r="G2" s="297"/>
    </row>
    <row r="3" spans="1:7" ht="34.5" customHeight="1" x14ac:dyDescent="0.2">
      <c r="A3" s="358"/>
      <c r="B3" s="172"/>
      <c r="C3" s="347"/>
      <c r="D3" s="198"/>
      <c r="E3" s="348"/>
      <c r="F3" s="350"/>
      <c r="G3" s="297"/>
    </row>
    <row r="4" spans="1:7" ht="25.5" customHeight="1" x14ac:dyDescent="0.25">
      <c r="A4" s="691" t="s">
        <v>9</v>
      </c>
      <c r="B4" s="691"/>
      <c r="C4" s="691"/>
      <c r="D4" s="691"/>
      <c r="E4" s="691"/>
      <c r="F4" s="691"/>
      <c r="G4" s="691"/>
    </row>
    <row r="5" spans="1:7" s="441" customFormat="1" ht="25.5" customHeight="1" x14ac:dyDescent="0.3">
      <c r="A5" s="692" t="s">
        <v>10</v>
      </c>
      <c r="B5" s="692"/>
      <c r="C5" s="692"/>
      <c r="D5" s="692"/>
      <c r="E5" s="692"/>
      <c r="F5" s="692"/>
      <c r="G5" s="692"/>
    </row>
    <row r="6" spans="1:7" s="441" customFormat="1" ht="25.5" customHeight="1" x14ac:dyDescent="0.3">
      <c r="A6" s="695" t="s">
        <v>11</v>
      </c>
      <c r="B6" s="695"/>
      <c r="C6" s="695"/>
      <c r="D6" s="695"/>
      <c r="E6" s="695"/>
      <c r="F6" s="695"/>
      <c r="G6" s="695"/>
    </row>
    <row r="7" spans="1:7" s="441" customFormat="1" ht="25.5" customHeight="1" x14ac:dyDescent="0.3">
      <c r="A7" s="692" t="s">
        <v>12</v>
      </c>
      <c r="B7" s="692"/>
      <c r="C7" s="692"/>
      <c r="D7" s="692"/>
      <c r="E7" s="692"/>
      <c r="F7" s="692"/>
      <c r="G7" s="692"/>
    </row>
    <row r="8" spans="1:7" s="441" customFormat="1" ht="25.5" customHeight="1" x14ac:dyDescent="0.3">
      <c r="A8" s="693" t="s">
        <v>458</v>
      </c>
      <c r="B8" s="693"/>
      <c r="C8" s="693"/>
      <c r="D8" s="693"/>
      <c r="E8" s="693"/>
      <c r="F8" s="693"/>
      <c r="G8" s="693"/>
    </row>
    <row r="9" spans="1:7" s="441" customFormat="1" ht="25.5" customHeight="1" x14ac:dyDescent="0.3">
      <c r="A9" s="694" t="s">
        <v>334</v>
      </c>
      <c r="B9" s="694"/>
      <c r="C9" s="694"/>
      <c r="D9" s="694"/>
      <c r="E9" s="694"/>
      <c r="F9" s="694"/>
      <c r="G9" s="694"/>
    </row>
    <row r="10" spans="1:7" s="441" customFormat="1" ht="25.5" customHeight="1" x14ac:dyDescent="0.3">
      <c r="A10" s="692" t="s">
        <v>496</v>
      </c>
      <c r="B10" s="692"/>
      <c r="C10" s="692"/>
      <c r="D10" s="692"/>
      <c r="E10" s="692"/>
      <c r="F10" s="692"/>
      <c r="G10" s="692"/>
    </row>
    <row r="11" spans="1:7" s="441" customFormat="1" ht="25.5" customHeight="1" x14ac:dyDescent="0.3">
      <c r="A11" s="692" t="s">
        <v>555</v>
      </c>
      <c r="B11" s="692"/>
      <c r="C11" s="692"/>
      <c r="D11" s="692"/>
      <c r="E11" s="692"/>
      <c r="F11" s="692"/>
      <c r="G11" s="692"/>
    </row>
    <row r="12" spans="1:7" ht="30.75" customHeight="1" x14ac:dyDescent="0.2">
      <c r="A12" s="75"/>
      <c r="B12" s="75"/>
      <c r="C12" s="75"/>
      <c r="D12" s="75"/>
      <c r="E12" s="75"/>
      <c r="F12" s="75"/>
      <c r="G12" s="75"/>
    </row>
    <row r="13" spans="1:7" ht="54.75" customHeight="1" x14ac:dyDescent="0.25">
      <c r="A13" s="264" t="s">
        <v>0</v>
      </c>
      <c r="B13" s="264" t="s">
        <v>503</v>
      </c>
      <c r="C13" s="471" t="s">
        <v>2</v>
      </c>
      <c r="D13" s="394" t="s">
        <v>4</v>
      </c>
      <c r="E13" s="392" t="s">
        <v>5</v>
      </c>
      <c r="F13" s="391" t="s">
        <v>6</v>
      </c>
      <c r="G13" s="471" t="s">
        <v>3</v>
      </c>
    </row>
    <row r="14" spans="1:7" s="19" customFormat="1" ht="64.5" customHeight="1" x14ac:dyDescent="0.2">
      <c r="A14" s="443">
        <v>46122</v>
      </c>
      <c r="B14" s="265">
        <v>31918</v>
      </c>
      <c r="C14" s="196" t="s">
        <v>531</v>
      </c>
      <c r="D14" s="517" t="s">
        <v>535</v>
      </c>
      <c r="E14" s="395">
        <v>1894700</v>
      </c>
      <c r="F14" s="395">
        <v>1494840.65</v>
      </c>
      <c r="G14" s="196" t="s">
        <v>558</v>
      </c>
    </row>
    <row r="15" spans="1:7" s="19" customFormat="1" ht="64.5" customHeight="1" x14ac:dyDescent="0.2">
      <c r="A15" s="443">
        <v>46122</v>
      </c>
      <c r="B15" s="265">
        <v>31918</v>
      </c>
      <c r="C15" s="196" t="s">
        <v>531</v>
      </c>
      <c r="D15" s="517" t="s">
        <v>517</v>
      </c>
      <c r="E15" s="395">
        <v>-399859.35</v>
      </c>
      <c r="F15" s="395">
        <v>0</v>
      </c>
      <c r="G15" s="196" t="s">
        <v>560</v>
      </c>
    </row>
    <row r="16" spans="1:7" s="19" customFormat="1" ht="84.75" customHeight="1" x14ac:dyDescent="0.2">
      <c r="A16" s="443">
        <v>46122</v>
      </c>
      <c r="B16" s="265">
        <v>31919</v>
      </c>
      <c r="C16" s="196" t="s">
        <v>508</v>
      </c>
      <c r="D16" s="517" t="s">
        <v>517</v>
      </c>
      <c r="E16" s="395">
        <v>399859.35</v>
      </c>
      <c r="F16" s="395">
        <v>399859.35</v>
      </c>
      <c r="G16" s="196" t="s">
        <v>559</v>
      </c>
    </row>
    <row r="17" spans="1:7" s="19" customFormat="1" ht="45" customHeight="1" x14ac:dyDescent="0.2">
      <c r="A17" s="442" t="s">
        <v>546</v>
      </c>
      <c r="B17" s="436" t="s">
        <v>453</v>
      </c>
      <c r="C17" s="517" t="s">
        <v>534</v>
      </c>
      <c r="D17" s="517" t="s">
        <v>518</v>
      </c>
      <c r="E17" s="395">
        <v>3017.05</v>
      </c>
      <c r="F17" s="395">
        <v>3017.05</v>
      </c>
      <c r="G17" s="196" t="s">
        <v>1104</v>
      </c>
    </row>
    <row r="18" spans="1:7" ht="41.25" customHeight="1" thickBot="1" x14ac:dyDescent="0.3">
      <c r="C18" s="513" t="s">
        <v>511</v>
      </c>
      <c r="D18" s="514"/>
      <c r="E18" s="515">
        <f>SUM(E14:E17)</f>
        <v>1897717.05</v>
      </c>
      <c r="F18" s="516">
        <f>SUM(F14:F17)</f>
        <v>1897717.05</v>
      </c>
    </row>
    <row r="19" spans="1:7" ht="27.75" customHeight="1" thickTop="1" x14ac:dyDescent="0.2"/>
    <row r="20" spans="1:7" ht="27.75" customHeight="1" x14ac:dyDescent="0.2"/>
    <row r="21" spans="1:7" ht="27.75" customHeight="1" x14ac:dyDescent="0.25">
      <c r="A21" s="76"/>
      <c r="B21" s="76"/>
      <c r="C21" s="401" t="s">
        <v>7</v>
      </c>
      <c r="D21" s="351"/>
      <c r="F21" s="352"/>
      <c r="G21" s="397" t="s">
        <v>8</v>
      </c>
    </row>
    <row r="22" spans="1:7" ht="27.75" customHeight="1" x14ac:dyDescent="0.25">
      <c r="A22" s="76"/>
      <c r="B22" s="413"/>
      <c r="C22" s="402"/>
      <c r="D22" s="351"/>
      <c r="E22" s="334"/>
      <c r="F22" s="334"/>
      <c r="G22" s="397"/>
    </row>
    <row r="23" spans="1:7" ht="27.75" customHeight="1" x14ac:dyDescent="0.25">
      <c r="A23" s="76"/>
      <c r="B23" s="413"/>
      <c r="C23" s="402"/>
      <c r="D23" s="351"/>
      <c r="E23" s="334"/>
      <c r="F23" s="334"/>
      <c r="G23" s="397"/>
    </row>
    <row r="24" spans="1:7" ht="33.75" customHeight="1" x14ac:dyDescent="0.25">
      <c r="A24" s="413"/>
      <c r="B24" s="414"/>
      <c r="C24" s="401"/>
      <c r="D24" s="352"/>
      <c r="E24" s="14"/>
      <c r="F24" s="192"/>
      <c r="G24" s="193"/>
    </row>
    <row r="25" spans="1:7" ht="33.75" customHeight="1" thickBot="1" x14ac:dyDescent="0.3">
      <c r="A25" s="413"/>
      <c r="B25" s="76"/>
      <c r="C25" s="399" t="s">
        <v>329</v>
      </c>
      <c r="D25" s="332"/>
      <c r="E25" s="333"/>
      <c r="F25" s="331"/>
      <c r="G25" s="400" t="s">
        <v>437</v>
      </c>
    </row>
    <row r="26" spans="1:7" ht="33.75" customHeight="1" x14ac:dyDescent="0.25">
      <c r="A26" s="413"/>
      <c r="B26" s="76"/>
      <c r="C26" s="401" t="s">
        <v>330</v>
      </c>
      <c r="D26" s="91"/>
      <c r="E26" s="91"/>
      <c r="F26" s="91"/>
      <c r="G26" s="403" t="s">
        <v>424</v>
      </c>
    </row>
    <row r="27" spans="1:7" ht="33.75" customHeight="1" x14ac:dyDescent="0.2">
      <c r="B27" s="266"/>
      <c r="D27" s="91"/>
      <c r="E27" s="91"/>
      <c r="F27" s="91"/>
      <c r="G27" s="412"/>
    </row>
    <row r="28" spans="1:7" ht="32.25" customHeight="1" x14ac:dyDescent="0.2">
      <c r="B28" s="266"/>
      <c r="D28" s="91"/>
      <c r="E28" s="91"/>
      <c r="F28" s="91"/>
      <c r="G28" s="412"/>
    </row>
    <row r="29" spans="1:7" ht="32.25" customHeight="1" x14ac:dyDescent="0.2"/>
  </sheetData>
  <sortState xmlns:xlrd2="http://schemas.microsoft.com/office/spreadsheetml/2017/richdata2" ref="A14:G16">
    <sortCondition descending="1" ref="A13:A16"/>
  </sortState>
  <mergeCells count="8">
    <mergeCell ref="A4:G4"/>
    <mergeCell ref="A5:G5"/>
    <mergeCell ref="A7:G7"/>
    <mergeCell ref="A8:G8"/>
    <mergeCell ref="A11:G11"/>
    <mergeCell ref="A9:G9"/>
    <mergeCell ref="A10:G10"/>
    <mergeCell ref="A6:G6"/>
  </mergeCells>
  <phoneticPr fontId="55" type="noConversion"/>
  <pageMargins left="0.47" right="0.41" top="0.31496062992125984" bottom="0.27559055118110237" header="0.23622047244094491" footer="0.11811023622047245"/>
  <pageSetup scale="60" fitToHeight="0" orientation="landscape" r:id="rId1"/>
  <headerFooter differentOddEven="1"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F1B0A-2EAC-4D4F-94BB-2C88BCCC4687}">
  <sheetPr>
    <tabColor rgb="FF996633"/>
  </sheetPr>
  <dimension ref="A1:G218"/>
  <sheetViews>
    <sheetView view="pageLayout" topLeftCell="A197" zoomScale="56" zoomScaleNormal="54" zoomScalePageLayoutView="56" workbookViewId="0">
      <selection activeCell="A174" sqref="A174:G200"/>
    </sheetView>
  </sheetViews>
  <sheetFormatPr baseColWidth="10" defaultColWidth="20.28515625" defaultRowHeight="39" customHeight="1" x14ac:dyDescent="0.2"/>
  <cols>
    <col min="1" max="1" width="20.5703125" style="485" customWidth="1"/>
    <col min="2" max="2" width="31" style="361" customWidth="1"/>
    <col min="3" max="3" width="58.85546875" style="19" customWidth="1"/>
    <col min="4" max="4" width="21.140625" style="9" customWidth="1"/>
    <col min="5" max="5" width="23.140625" style="16" customWidth="1"/>
    <col min="6" max="6" width="25.28515625" style="18" customWidth="1"/>
    <col min="7" max="7" width="66.140625" style="420" customWidth="1"/>
    <col min="8" max="16384" width="20.28515625" style="19"/>
  </cols>
  <sheetData>
    <row r="1" spans="1:7" ht="29.25" customHeight="1" x14ac:dyDescent="0.2">
      <c r="A1" s="484"/>
      <c r="B1" s="34"/>
      <c r="C1" s="34"/>
      <c r="D1" s="13"/>
      <c r="E1" s="421"/>
      <c r="F1" s="17"/>
      <c r="G1" s="422"/>
    </row>
    <row r="2" spans="1:7" ht="44.25" customHeight="1" x14ac:dyDescent="0.2">
      <c r="A2" s="484"/>
      <c r="B2" s="15"/>
      <c r="C2" s="34"/>
      <c r="D2" s="13"/>
      <c r="E2" s="13"/>
      <c r="F2" s="17"/>
      <c r="G2" s="422"/>
    </row>
    <row r="3" spans="1:7" ht="29.25" customHeight="1" x14ac:dyDescent="0.2">
      <c r="A3" s="484"/>
      <c r="B3" s="15"/>
      <c r="C3" s="34"/>
      <c r="D3" s="13"/>
      <c r="E3" s="13"/>
      <c r="F3" s="17"/>
      <c r="G3" s="422"/>
    </row>
    <row r="4" spans="1:7" ht="29.25" customHeight="1" x14ac:dyDescent="0.25">
      <c r="A4" s="691" t="s">
        <v>9</v>
      </c>
      <c r="B4" s="691"/>
      <c r="C4" s="691"/>
      <c r="D4" s="691"/>
      <c r="E4" s="691"/>
      <c r="F4" s="691"/>
      <c r="G4" s="691"/>
    </row>
    <row r="5" spans="1:7" ht="29.25" customHeight="1" x14ac:dyDescent="0.3">
      <c r="A5" s="699" t="s">
        <v>10</v>
      </c>
      <c r="B5" s="699"/>
      <c r="C5" s="699"/>
      <c r="D5" s="699"/>
      <c r="E5" s="699"/>
      <c r="F5" s="699"/>
      <c r="G5" s="699"/>
    </row>
    <row r="6" spans="1:7" ht="32.25" customHeight="1" x14ac:dyDescent="0.3">
      <c r="A6" s="698" t="s">
        <v>11</v>
      </c>
      <c r="B6" s="698"/>
      <c r="C6" s="698"/>
      <c r="D6" s="698"/>
      <c r="E6" s="698"/>
      <c r="F6" s="698"/>
      <c r="G6" s="698"/>
    </row>
    <row r="7" spans="1:7" ht="29.25" customHeight="1" x14ac:dyDescent="0.3">
      <c r="A7" s="699" t="s">
        <v>12</v>
      </c>
      <c r="B7" s="699"/>
      <c r="C7" s="699"/>
      <c r="D7" s="699"/>
      <c r="E7" s="699"/>
      <c r="F7" s="699"/>
      <c r="G7" s="699"/>
    </row>
    <row r="8" spans="1:7" ht="29.25" customHeight="1" x14ac:dyDescent="0.2">
      <c r="A8" s="697" t="s">
        <v>545</v>
      </c>
      <c r="B8" s="697"/>
      <c r="C8" s="697"/>
      <c r="D8" s="697"/>
      <c r="E8" s="697"/>
      <c r="F8" s="697"/>
      <c r="G8" s="697"/>
    </row>
    <row r="9" spans="1:7" ht="29.25" customHeight="1" x14ac:dyDescent="0.2">
      <c r="A9" s="697" t="s">
        <v>544</v>
      </c>
      <c r="B9" s="697"/>
      <c r="C9" s="697"/>
      <c r="D9" s="697"/>
      <c r="E9" s="697"/>
      <c r="F9" s="697"/>
      <c r="G9" s="697"/>
    </row>
    <row r="10" spans="1:7" ht="29.25" customHeight="1" x14ac:dyDescent="0.2">
      <c r="A10" s="696" t="s">
        <v>552</v>
      </c>
      <c r="B10" s="696"/>
      <c r="C10" s="696"/>
      <c r="D10" s="696"/>
      <c r="E10" s="696"/>
      <c r="F10" s="696"/>
      <c r="G10" s="696"/>
    </row>
    <row r="11" spans="1:7" ht="33.75" customHeight="1" x14ac:dyDescent="0.25">
      <c r="A11" s="484"/>
      <c r="B11" s="35"/>
      <c r="C11" s="35"/>
      <c r="D11" s="477"/>
      <c r="E11" s="478"/>
      <c r="F11" s="479"/>
      <c r="G11" s="35"/>
    </row>
    <row r="12" spans="1:7" ht="47.25" customHeight="1" x14ac:dyDescent="0.25">
      <c r="A12" s="486" t="s">
        <v>0</v>
      </c>
      <c r="B12" s="487" t="s">
        <v>510</v>
      </c>
      <c r="C12" s="488" t="s">
        <v>533</v>
      </c>
      <c r="D12" s="526" t="s">
        <v>395</v>
      </c>
      <c r="E12" s="527" t="s">
        <v>386</v>
      </c>
      <c r="F12" s="528">
        <v>5121025.33</v>
      </c>
      <c r="G12" s="488" t="s">
        <v>623</v>
      </c>
    </row>
    <row r="13" spans="1:7" ht="43.5" customHeight="1" x14ac:dyDescent="0.2">
      <c r="A13" s="529">
        <v>46113</v>
      </c>
      <c r="B13" s="493" t="s">
        <v>624</v>
      </c>
      <c r="C13" s="494" t="s">
        <v>625</v>
      </c>
      <c r="D13" s="530">
        <v>2400</v>
      </c>
      <c r="E13" s="531">
        <v>0</v>
      </c>
      <c r="F13" s="532">
        <f>+F12+D13-E13</f>
        <v>5123425.33</v>
      </c>
      <c r="G13" s="494" t="s">
        <v>626</v>
      </c>
    </row>
    <row r="14" spans="1:7" ht="42" customHeight="1" x14ac:dyDescent="0.2">
      <c r="A14" s="529">
        <v>46113</v>
      </c>
      <c r="B14" s="533">
        <v>4524000059447</v>
      </c>
      <c r="C14" s="494" t="s">
        <v>627</v>
      </c>
      <c r="D14" s="530">
        <v>17900</v>
      </c>
      <c r="E14" s="531">
        <v>0</v>
      </c>
      <c r="F14" s="532">
        <f t="shared" ref="F14:F77" si="0">+F13+D14-E14</f>
        <v>5141325.33</v>
      </c>
      <c r="G14" s="494" t="s">
        <v>628</v>
      </c>
    </row>
    <row r="15" spans="1:7" ht="42" customHeight="1" x14ac:dyDescent="0.2">
      <c r="A15" s="529">
        <v>46113</v>
      </c>
      <c r="B15" s="493" t="s">
        <v>629</v>
      </c>
      <c r="C15" s="494" t="s">
        <v>630</v>
      </c>
      <c r="D15" s="530">
        <v>38300</v>
      </c>
      <c r="E15" s="531">
        <v>0</v>
      </c>
      <c r="F15" s="532">
        <f t="shared" si="0"/>
        <v>5179625.33</v>
      </c>
      <c r="G15" s="494" t="s">
        <v>631</v>
      </c>
    </row>
    <row r="16" spans="1:7" ht="42" customHeight="1" x14ac:dyDescent="0.2">
      <c r="A16" s="529">
        <v>46113</v>
      </c>
      <c r="B16" s="493" t="s">
        <v>632</v>
      </c>
      <c r="C16" s="494" t="s">
        <v>633</v>
      </c>
      <c r="D16" s="530">
        <v>555</v>
      </c>
      <c r="E16" s="531">
        <v>0</v>
      </c>
      <c r="F16" s="532">
        <f t="shared" si="0"/>
        <v>5180180.33</v>
      </c>
      <c r="G16" s="494" t="s">
        <v>633</v>
      </c>
    </row>
    <row r="17" spans="1:7" ht="42" customHeight="1" x14ac:dyDescent="0.2">
      <c r="A17" s="534">
        <v>46113</v>
      </c>
      <c r="B17" s="535" t="s">
        <v>634</v>
      </c>
      <c r="C17" s="494" t="s">
        <v>635</v>
      </c>
      <c r="D17" s="530">
        <v>1000</v>
      </c>
      <c r="E17" s="531">
        <v>0</v>
      </c>
      <c r="F17" s="532">
        <f t="shared" si="0"/>
        <v>5181180.33</v>
      </c>
      <c r="G17" s="494" t="s">
        <v>636</v>
      </c>
    </row>
    <row r="18" spans="1:7" ht="42" customHeight="1" x14ac:dyDescent="0.2">
      <c r="A18" s="534">
        <v>46113</v>
      </c>
      <c r="B18" s="535" t="s">
        <v>637</v>
      </c>
      <c r="C18" s="494" t="s">
        <v>638</v>
      </c>
      <c r="D18" s="530">
        <v>33700</v>
      </c>
      <c r="E18" s="531">
        <v>0</v>
      </c>
      <c r="F18" s="532">
        <f t="shared" si="0"/>
        <v>5214880.33</v>
      </c>
      <c r="G18" s="494" t="s">
        <v>639</v>
      </c>
    </row>
    <row r="19" spans="1:7" ht="42" customHeight="1" x14ac:dyDescent="0.2">
      <c r="A19" s="534">
        <v>46118</v>
      </c>
      <c r="B19" s="535" t="s">
        <v>640</v>
      </c>
      <c r="C19" s="494" t="s">
        <v>638</v>
      </c>
      <c r="D19" s="530">
        <v>8500</v>
      </c>
      <c r="E19" s="531">
        <v>0</v>
      </c>
      <c r="F19" s="532">
        <f t="shared" si="0"/>
        <v>5223380.33</v>
      </c>
      <c r="G19" s="494" t="s">
        <v>639</v>
      </c>
    </row>
    <row r="20" spans="1:7" ht="42" customHeight="1" x14ac:dyDescent="0.2">
      <c r="A20" s="534">
        <v>46118</v>
      </c>
      <c r="B20" s="535" t="s">
        <v>641</v>
      </c>
      <c r="C20" s="494" t="s">
        <v>638</v>
      </c>
      <c r="D20" s="530">
        <v>1500</v>
      </c>
      <c r="E20" s="531">
        <v>0</v>
      </c>
      <c r="F20" s="532">
        <f t="shared" si="0"/>
        <v>5224880.33</v>
      </c>
      <c r="G20" s="494" t="s">
        <v>639</v>
      </c>
    </row>
    <row r="21" spans="1:7" ht="42" customHeight="1" x14ac:dyDescent="0.2">
      <c r="A21" s="534">
        <v>46118</v>
      </c>
      <c r="B21" s="535" t="s">
        <v>637</v>
      </c>
      <c r="C21" s="494" t="s">
        <v>638</v>
      </c>
      <c r="D21" s="530">
        <v>1400</v>
      </c>
      <c r="E21" s="531">
        <v>0</v>
      </c>
      <c r="F21" s="532">
        <f t="shared" si="0"/>
        <v>5226280.33</v>
      </c>
      <c r="G21" s="494" t="s">
        <v>639</v>
      </c>
    </row>
    <row r="22" spans="1:7" ht="42" customHeight="1" x14ac:dyDescent="0.2">
      <c r="A22" s="534">
        <v>46118</v>
      </c>
      <c r="B22" s="535" t="s">
        <v>642</v>
      </c>
      <c r="C22" s="494" t="s">
        <v>635</v>
      </c>
      <c r="D22" s="530">
        <v>500</v>
      </c>
      <c r="E22" s="531">
        <v>0</v>
      </c>
      <c r="F22" s="532">
        <f t="shared" si="0"/>
        <v>5226780.33</v>
      </c>
      <c r="G22" s="494" t="s">
        <v>643</v>
      </c>
    </row>
    <row r="23" spans="1:7" ht="30.75" customHeight="1" x14ac:dyDescent="0.2">
      <c r="A23" s="534">
        <v>46118</v>
      </c>
      <c r="B23" s="535" t="s">
        <v>644</v>
      </c>
      <c r="C23" s="494" t="s">
        <v>627</v>
      </c>
      <c r="D23" s="530">
        <v>1000</v>
      </c>
      <c r="E23" s="531">
        <v>0</v>
      </c>
      <c r="F23" s="532">
        <f t="shared" si="0"/>
        <v>5227780.33</v>
      </c>
      <c r="G23" s="494" t="s">
        <v>628</v>
      </c>
    </row>
    <row r="24" spans="1:7" ht="30.75" customHeight="1" x14ac:dyDescent="0.2">
      <c r="A24" s="534">
        <v>46118</v>
      </c>
      <c r="B24" s="535" t="s">
        <v>645</v>
      </c>
      <c r="C24" s="494" t="s">
        <v>627</v>
      </c>
      <c r="D24" s="530">
        <v>500</v>
      </c>
      <c r="E24" s="531">
        <v>0</v>
      </c>
      <c r="F24" s="532">
        <f t="shared" si="0"/>
        <v>5228280.33</v>
      </c>
      <c r="G24" s="494" t="s">
        <v>628</v>
      </c>
    </row>
    <row r="25" spans="1:7" ht="42" customHeight="1" x14ac:dyDescent="0.2">
      <c r="A25" s="534">
        <v>46118</v>
      </c>
      <c r="B25" s="535" t="s">
        <v>646</v>
      </c>
      <c r="C25" s="494" t="s">
        <v>627</v>
      </c>
      <c r="D25" s="530">
        <v>7000</v>
      </c>
      <c r="E25" s="531">
        <v>0</v>
      </c>
      <c r="F25" s="532">
        <f t="shared" si="0"/>
        <v>5235280.33</v>
      </c>
      <c r="G25" s="494" t="s">
        <v>628</v>
      </c>
    </row>
    <row r="26" spans="1:7" ht="42" customHeight="1" x14ac:dyDescent="0.2">
      <c r="A26" s="534">
        <v>46118</v>
      </c>
      <c r="B26" s="535" t="s">
        <v>647</v>
      </c>
      <c r="C26" s="494" t="s">
        <v>648</v>
      </c>
      <c r="D26" s="530">
        <v>130</v>
      </c>
      <c r="E26" s="531">
        <v>0</v>
      </c>
      <c r="F26" s="532">
        <f t="shared" si="0"/>
        <v>5235410.33</v>
      </c>
      <c r="G26" s="494" t="s">
        <v>649</v>
      </c>
    </row>
    <row r="27" spans="1:7" ht="50.25" customHeight="1" x14ac:dyDescent="0.2">
      <c r="A27" s="534">
        <v>46119</v>
      </c>
      <c r="B27" s="535" t="s">
        <v>650</v>
      </c>
      <c r="C27" s="494" t="s">
        <v>630</v>
      </c>
      <c r="D27" s="530">
        <v>38100</v>
      </c>
      <c r="E27" s="531">
        <v>0</v>
      </c>
      <c r="F27" s="532">
        <f t="shared" si="0"/>
        <v>5273510.33</v>
      </c>
      <c r="G27" s="494" t="s">
        <v>631</v>
      </c>
    </row>
    <row r="28" spans="1:7" ht="40.5" customHeight="1" x14ac:dyDescent="0.2">
      <c r="A28" s="534">
        <v>46119</v>
      </c>
      <c r="B28" s="535" t="s">
        <v>651</v>
      </c>
      <c r="C28" s="494" t="s">
        <v>627</v>
      </c>
      <c r="D28" s="530">
        <v>1500</v>
      </c>
      <c r="E28" s="531">
        <v>0</v>
      </c>
      <c r="F28" s="532">
        <f t="shared" si="0"/>
        <v>5275010.33</v>
      </c>
      <c r="G28" s="494" t="s">
        <v>628</v>
      </c>
    </row>
    <row r="29" spans="1:7" ht="36.75" customHeight="1" x14ac:dyDescent="0.2">
      <c r="A29" s="534">
        <v>46119</v>
      </c>
      <c r="B29" s="535" t="s">
        <v>652</v>
      </c>
      <c r="C29" s="494" t="s">
        <v>635</v>
      </c>
      <c r="D29" s="530">
        <v>500</v>
      </c>
      <c r="E29" s="531">
        <v>0</v>
      </c>
      <c r="F29" s="532">
        <f t="shared" si="0"/>
        <v>5275510.33</v>
      </c>
      <c r="G29" s="494" t="s">
        <v>653</v>
      </c>
    </row>
    <row r="30" spans="1:7" ht="36.75" customHeight="1" x14ac:dyDescent="0.2">
      <c r="A30" s="534">
        <v>46119</v>
      </c>
      <c r="B30" s="535" t="s">
        <v>637</v>
      </c>
      <c r="C30" s="494" t="s">
        <v>638</v>
      </c>
      <c r="D30" s="530">
        <v>7600</v>
      </c>
      <c r="E30" s="531">
        <v>0</v>
      </c>
      <c r="F30" s="532">
        <f t="shared" si="0"/>
        <v>5283110.33</v>
      </c>
      <c r="G30" s="494" t="s">
        <v>639</v>
      </c>
    </row>
    <row r="31" spans="1:7" ht="36.75" customHeight="1" x14ac:dyDescent="0.2">
      <c r="A31" s="534">
        <v>46119</v>
      </c>
      <c r="B31" s="535" t="s">
        <v>654</v>
      </c>
      <c r="C31" s="494" t="s">
        <v>655</v>
      </c>
      <c r="D31" s="530">
        <v>800</v>
      </c>
      <c r="E31" s="531">
        <v>0</v>
      </c>
      <c r="F31" s="532">
        <f t="shared" si="0"/>
        <v>5283910.33</v>
      </c>
      <c r="G31" s="494" t="s">
        <v>656</v>
      </c>
    </row>
    <row r="32" spans="1:7" ht="36.75" customHeight="1" x14ac:dyDescent="0.2">
      <c r="A32" s="534">
        <v>46119</v>
      </c>
      <c r="B32" s="535" t="s">
        <v>657</v>
      </c>
      <c r="C32" s="494" t="s">
        <v>630</v>
      </c>
      <c r="D32" s="530">
        <v>1000</v>
      </c>
      <c r="E32" s="531">
        <v>0</v>
      </c>
      <c r="F32" s="532">
        <f t="shared" si="0"/>
        <v>5284910.33</v>
      </c>
      <c r="G32" s="494" t="s">
        <v>631</v>
      </c>
    </row>
    <row r="33" spans="1:7" ht="36.75" customHeight="1" x14ac:dyDescent="0.2">
      <c r="A33" s="534">
        <v>46119</v>
      </c>
      <c r="B33" s="535" t="s">
        <v>658</v>
      </c>
      <c r="C33" s="494" t="s">
        <v>630</v>
      </c>
      <c r="D33" s="530">
        <v>500</v>
      </c>
      <c r="E33" s="531">
        <v>0</v>
      </c>
      <c r="F33" s="532">
        <f t="shared" si="0"/>
        <v>5285410.33</v>
      </c>
      <c r="G33" s="494" t="s">
        <v>631</v>
      </c>
    </row>
    <row r="34" spans="1:7" ht="36.75" customHeight="1" x14ac:dyDescent="0.2">
      <c r="A34" s="534">
        <v>46119</v>
      </c>
      <c r="B34" s="535" t="s">
        <v>659</v>
      </c>
      <c r="C34" s="494" t="s">
        <v>630</v>
      </c>
      <c r="D34" s="530">
        <v>6900</v>
      </c>
      <c r="E34" s="531">
        <v>0</v>
      </c>
      <c r="F34" s="532">
        <f t="shared" si="0"/>
        <v>5292310.33</v>
      </c>
      <c r="G34" s="494" t="s">
        <v>631</v>
      </c>
    </row>
    <row r="35" spans="1:7" ht="36.75" customHeight="1" x14ac:dyDescent="0.2">
      <c r="A35" s="534">
        <v>46119</v>
      </c>
      <c r="B35" s="535" t="s">
        <v>660</v>
      </c>
      <c r="C35" s="494" t="s">
        <v>630</v>
      </c>
      <c r="D35" s="530">
        <v>43500</v>
      </c>
      <c r="E35" s="531">
        <v>0</v>
      </c>
      <c r="F35" s="532">
        <f t="shared" si="0"/>
        <v>5335810.33</v>
      </c>
      <c r="G35" s="494" t="s">
        <v>631</v>
      </c>
    </row>
    <row r="36" spans="1:7" ht="46.5" customHeight="1" x14ac:dyDescent="0.2">
      <c r="A36" s="534">
        <v>46119</v>
      </c>
      <c r="B36" s="535" t="s">
        <v>661</v>
      </c>
      <c r="C36" s="494" t="s">
        <v>662</v>
      </c>
      <c r="D36" s="530">
        <v>2400</v>
      </c>
      <c r="E36" s="531">
        <v>0</v>
      </c>
      <c r="F36" s="532">
        <f t="shared" si="0"/>
        <v>5338210.33</v>
      </c>
      <c r="G36" s="494" t="s">
        <v>663</v>
      </c>
    </row>
    <row r="37" spans="1:7" ht="39" customHeight="1" x14ac:dyDescent="0.2">
      <c r="A37" s="534">
        <v>46119</v>
      </c>
      <c r="B37" s="535" t="s">
        <v>664</v>
      </c>
      <c r="C37" s="494" t="s">
        <v>665</v>
      </c>
      <c r="D37" s="530">
        <v>2250</v>
      </c>
      <c r="E37" s="531">
        <v>0</v>
      </c>
      <c r="F37" s="532">
        <f t="shared" si="0"/>
        <v>5340460.33</v>
      </c>
      <c r="G37" s="494" t="s">
        <v>666</v>
      </c>
    </row>
    <row r="38" spans="1:7" ht="40.5" customHeight="1" x14ac:dyDescent="0.2">
      <c r="A38" s="534">
        <v>46120</v>
      </c>
      <c r="B38" s="535" t="s">
        <v>667</v>
      </c>
      <c r="C38" s="494" t="s">
        <v>630</v>
      </c>
      <c r="D38" s="530">
        <v>98800</v>
      </c>
      <c r="E38" s="531">
        <v>0</v>
      </c>
      <c r="F38" s="532">
        <f t="shared" si="0"/>
        <v>5439260.3300000001</v>
      </c>
      <c r="G38" s="494" t="s">
        <v>631</v>
      </c>
    </row>
    <row r="39" spans="1:7" ht="42" customHeight="1" x14ac:dyDescent="0.2">
      <c r="A39" s="534">
        <v>46120</v>
      </c>
      <c r="B39" s="535" t="s">
        <v>668</v>
      </c>
      <c r="C39" s="494" t="s">
        <v>627</v>
      </c>
      <c r="D39" s="530">
        <v>4000</v>
      </c>
      <c r="E39" s="531">
        <v>0</v>
      </c>
      <c r="F39" s="532">
        <f t="shared" si="0"/>
        <v>5443260.3300000001</v>
      </c>
      <c r="G39" s="494" t="s">
        <v>628</v>
      </c>
    </row>
    <row r="40" spans="1:7" ht="39" customHeight="1" x14ac:dyDescent="0.2">
      <c r="A40" s="534">
        <v>46120</v>
      </c>
      <c r="B40" s="535" t="s">
        <v>669</v>
      </c>
      <c r="C40" s="494" t="s">
        <v>635</v>
      </c>
      <c r="D40" s="530">
        <v>500</v>
      </c>
      <c r="E40" s="531">
        <v>0</v>
      </c>
      <c r="F40" s="532">
        <f t="shared" si="0"/>
        <v>5443760.3300000001</v>
      </c>
      <c r="G40" s="494" t="s">
        <v>670</v>
      </c>
    </row>
    <row r="41" spans="1:7" ht="40.5" customHeight="1" x14ac:dyDescent="0.2">
      <c r="A41" s="534">
        <v>46120</v>
      </c>
      <c r="B41" s="535" t="s">
        <v>637</v>
      </c>
      <c r="C41" s="494" t="s">
        <v>638</v>
      </c>
      <c r="D41" s="530">
        <v>11000</v>
      </c>
      <c r="E41" s="531">
        <v>0</v>
      </c>
      <c r="F41" s="532">
        <f t="shared" si="0"/>
        <v>5454760.3300000001</v>
      </c>
      <c r="G41" s="494" t="s">
        <v>639</v>
      </c>
    </row>
    <row r="42" spans="1:7" ht="45" customHeight="1" x14ac:dyDescent="0.2">
      <c r="A42" s="534">
        <v>46120</v>
      </c>
      <c r="B42" s="535" t="s">
        <v>671</v>
      </c>
      <c r="C42" s="494" t="s">
        <v>672</v>
      </c>
      <c r="D42" s="530">
        <v>5000</v>
      </c>
      <c r="E42" s="531">
        <v>0</v>
      </c>
      <c r="F42" s="532">
        <f t="shared" si="0"/>
        <v>5459760.3300000001</v>
      </c>
      <c r="G42" s="494" t="s">
        <v>673</v>
      </c>
    </row>
    <row r="43" spans="1:7" ht="45" customHeight="1" x14ac:dyDescent="0.2">
      <c r="A43" s="534">
        <v>46121</v>
      </c>
      <c r="B43" s="535" t="s">
        <v>674</v>
      </c>
      <c r="C43" s="494" t="s">
        <v>627</v>
      </c>
      <c r="D43" s="530">
        <v>10900</v>
      </c>
      <c r="E43" s="531">
        <v>0</v>
      </c>
      <c r="F43" s="532">
        <f t="shared" si="0"/>
        <v>5470660.3300000001</v>
      </c>
      <c r="G43" s="494" t="s">
        <v>628</v>
      </c>
    </row>
    <row r="44" spans="1:7" ht="42" customHeight="1" x14ac:dyDescent="0.2">
      <c r="A44" s="534">
        <v>46121</v>
      </c>
      <c r="B44" s="535" t="s">
        <v>637</v>
      </c>
      <c r="C44" s="494" t="s">
        <v>638</v>
      </c>
      <c r="D44" s="530">
        <v>9200</v>
      </c>
      <c r="E44" s="531">
        <v>0</v>
      </c>
      <c r="F44" s="532">
        <f t="shared" si="0"/>
        <v>5479860.3300000001</v>
      </c>
      <c r="G44" s="494" t="s">
        <v>639</v>
      </c>
    </row>
    <row r="45" spans="1:7" ht="39" customHeight="1" x14ac:dyDescent="0.2">
      <c r="A45" s="534">
        <v>46121</v>
      </c>
      <c r="B45" s="535" t="s">
        <v>675</v>
      </c>
      <c r="C45" s="494" t="s">
        <v>635</v>
      </c>
      <c r="D45" s="530">
        <v>500</v>
      </c>
      <c r="E45" s="531">
        <v>0</v>
      </c>
      <c r="F45" s="532">
        <f t="shared" si="0"/>
        <v>5480360.3300000001</v>
      </c>
      <c r="G45" s="494" t="s">
        <v>676</v>
      </c>
    </row>
    <row r="46" spans="1:7" ht="38.25" customHeight="1" x14ac:dyDescent="0.2">
      <c r="A46" s="534">
        <v>46121</v>
      </c>
      <c r="B46" s="535" t="s">
        <v>677</v>
      </c>
      <c r="C46" s="494" t="s">
        <v>678</v>
      </c>
      <c r="D46" s="530">
        <v>20000</v>
      </c>
      <c r="E46" s="531">
        <v>0</v>
      </c>
      <c r="F46" s="532">
        <f t="shared" si="0"/>
        <v>5500360.3300000001</v>
      </c>
      <c r="G46" s="494" t="s">
        <v>679</v>
      </c>
    </row>
    <row r="47" spans="1:7" ht="43.5" customHeight="1" x14ac:dyDescent="0.2">
      <c r="A47" s="534">
        <v>46121</v>
      </c>
      <c r="B47" s="535" t="s">
        <v>680</v>
      </c>
      <c r="C47" s="494" t="s">
        <v>681</v>
      </c>
      <c r="D47" s="530">
        <v>10000</v>
      </c>
      <c r="E47" s="531">
        <v>0</v>
      </c>
      <c r="F47" s="532">
        <f t="shared" si="0"/>
        <v>5510360.3300000001</v>
      </c>
      <c r="G47" s="494" t="s">
        <v>682</v>
      </c>
    </row>
    <row r="48" spans="1:7" ht="45" customHeight="1" x14ac:dyDescent="0.2">
      <c r="A48" s="534">
        <v>46121</v>
      </c>
      <c r="B48" s="535" t="s">
        <v>683</v>
      </c>
      <c r="C48" s="494" t="s">
        <v>684</v>
      </c>
      <c r="D48" s="530">
        <v>3350</v>
      </c>
      <c r="E48" s="531">
        <v>0</v>
      </c>
      <c r="F48" s="532">
        <f t="shared" si="0"/>
        <v>5513710.3300000001</v>
      </c>
      <c r="G48" s="494" t="s">
        <v>684</v>
      </c>
    </row>
    <row r="49" spans="1:7" ht="64.5" customHeight="1" x14ac:dyDescent="0.2">
      <c r="A49" s="534">
        <v>46122</v>
      </c>
      <c r="B49" s="535">
        <v>31918</v>
      </c>
      <c r="C49" s="494" t="s">
        <v>531</v>
      </c>
      <c r="D49" s="530"/>
      <c r="E49" s="530">
        <v>1494840.65</v>
      </c>
      <c r="F49" s="532">
        <f t="shared" si="0"/>
        <v>4018869.68</v>
      </c>
      <c r="G49" s="494" t="s">
        <v>558</v>
      </c>
    </row>
    <row r="50" spans="1:7" ht="66" customHeight="1" x14ac:dyDescent="0.2">
      <c r="A50" s="534">
        <v>46123</v>
      </c>
      <c r="B50" s="535">
        <v>31919</v>
      </c>
      <c r="C50" s="494" t="s">
        <v>508</v>
      </c>
      <c r="D50" s="530"/>
      <c r="E50" s="530">
        <v>399859.35</v>
      </c>
      <c r="F50" s="532">
        <f t="shared" si="0"/>
        <v>3619010.33</v>
      </c>
      <c r="G50" s="494" t="s">
        <v>685</v>
      </c>
    </row>
    <row r="51" spans="1:7" ht="45" customHeight="1" x14ac:dyDescent="0.2">
      <c r="A51" s="534">
        <v>46122</v>
      </c>
      <c r="B51" s="535" t="s">
        <v>686</v>
      </c>
      <c r="C51" s="494" t="s">
        <v>630</v>
      </c>
      <c r="D51" s="530">
        <v>32800</v>
      </c>
      <c r="E51" s="531">
        <v>0</v>
      </c>
      <c r="F51" s="532">
        <f t="shared" si="0"/>
        <v>3651810.33</v>
      </c>
      <c r="G51" s="494" t="s">
        <v>631</v>
      </c>
    </row>
    <row r="52" spans="1:7" ht="45" customHeight="1" x14ac:dyDescent="0.2">
      <c r="A52" s="534">
        <v>46122</v>
      </c>
      <c r="B52" s="535" t="s">
        <v>687</v>
      </c>
      <c r="C52" s="494" t="s">
        <v>688</v>
      </c>
      <c r="D52" s="530">
        <v>3200</v>
      </c>
      <c r="E52" s="531">
        <v>0</v>
      </c>
      <c r="F52" s="532">
        <f t="shared" si="0"/>
        <v>3655010.33</v>
      </c>
      <c r="G52" s="494" t="s">
        <v>689</v>
      </c>
    </row>
    <row r="53" spans="1:7" ht="45" customHeight="1" x14ac:dyDescent="0.2">
      <c r="A53" s="534">
        <v>46122</v>
      </c>
      <c r="B53" s="535" t="s">
        <v>690</v>
      </c>
      <c r="C53" s="494" t="s">
        <v>691</v>
      </c>
      <c r="D53" s="530">
        <v>11600</v>
      </c>
      <c r="E53" s="531">
        <v>0</v>
      </c>
      <c r="F53" s="532">
        <f t="shared" si="0"/>
        <v>3666610.33</v>
      </c>
      <c r="G53" s="494" t="s">
        <v>692</v>
      </c>
    </row>
    <row r="54" spans="1:7" ht="45" customHeight="1" x14ac:dyDescent="0.2">
      <c r="A54" s="534">
        <v>46122</v>
      </c>
      <c r="B54" s="535" t="s">
        <v>693</v>
      </c>
      <c r="C54" s="494" t="s">
        <v>694</v>
      </c>
      <c r="D54" s="530">
        <v>9200</v>
      </c>
      <c r="E54" s="531">
        <v>0</v>
      </c>
      <c r="F54" s="532">
        <f t="shared" si="0"/>
        <v>3675810.33</v>
      </c>
      <c r="G54" s="494" t="s">
        <v>695</v>
      </c>
    </row>
    <row r="55" spans="1:7" ht="45" customHeight="1" x14ac:dyDescent="0.2">
      <c r="A55" s="534">
        <v>46122</v>
      </c>
      <c r="B55" s="535" t="s">
        <v>696</v>
      </c>
      <c r="C55" s="494" t="s">
        <v>697</v>
      </c>
      <c r="D55" s="530">
        <v>1400</v>
      </c>
      <c r="E55" s="531">
        <v>0</v>
      </c>
      <c r="F55" s="532">
        <f t="shared" si="0"/>
        <v>3677210.33</v>
      </c>
      <c r="G55" s="494" t="s">
        <v>698</v>
      </c>
    </row>
    <row r="56" spans="1:7" ht="45" customHeight="1" x14ac:dyDescent="0.2">
      <c r="A56" s="534">
        <v>46122</v>
      </c>
      <c r="B56" s="535" t="s">
        <v>699</v>
      </c>
      <c r="C56" s="494" t="s">
        <v>627</v>
      </c>
      <c r="D56" s="530">
        <v>4800</v>
      </c>
      <c r="E56" s="531">
        <v>0</v>
      </c>
      <c r="F56" s="532">
        <f t="shared" si="0"/>
        <v>3682010.33</v>
      </c>
      <c r="G56" s="494" t="s">
        <v>628</v>
      </c>
    </row>
    <row r="57" spans="1:7" ht="42" customHeight="1" x14ac:dyDescent="0.2">
      <c r="A57" s="534">
        <v>46122</v>
      </c>
      <c r="B57" s="535" t="s">
        <v>700</v>
      </c>
      <c r="C57" s="494" t="s">
        <v>701</v>
      </c>
      <c r="D57" s="530">
        <v>2000</v>
      </c>
      <c r="E57" s="531">
        <v>0</v>
      </c>
      <c r="F57" s="532">
        <f t="shared" si="0"/>
        <v>3684010.33</v>
      </c>
      <c r="G57" s="494" t="s">
        <v>682</v>
      </c>
    </row>
    <row r="58" spans="1:7" ht="42" customHeight="1" x14ac:dyDescent="0.2">
      <c r="A58" s="534">
        <v>46122</v>
      </c>
      <c r="B58" s="535" t="s">
        <v>637</v>
      </c>
      <c r="C58" s="494" t="s">
        <v>638</v>
      </c>
      <c r="D58" s="530">
        <v>13900</v>
      </c>
      <c r="E58" s="531">
        <v>0</v>
      </c>
      <c r="F58" s="532">
        <f t="shared" si="0"/>
        <v>3697910.33</v>
      </c>
      <c r="G58" s="494" t="s">
        <v>639</v>
      </c>
    </row>
    <row r="59" spans="1:7" ht="42" customHeight="1" x14ac:dyDescent="0.2">
      <c r="A59" s="534">
        <v>46122</v>
      </c>
      <c r="B59" s="535" t="s">
        <v>702</v>
      </c>
      <c r="C59" s="494" t="s">
        <v>635</v>
      </c>
      <c r="D59" s="530">
        <v>2400</v>
      </c>
      <c r="E59" s="531">
        <v>0</v>
      </c>
      <c r="F59" s="532">
        <f t="shared" si="0"/>
        <v>3700310.33</v>
      </c>
      <c r="G59" s="494" t="s">
        <v>703</v>
      </c>
    </row>
    <row r="60" spans="1:7" ht="42" customHeight="1" x14ac:dyDescent="0.2">
      <c r="A60" s="534">
        <v>46122</v>
      </c>
      <c r="B60" s="535" t="s">
        <v>704</v>
      </c>
      <c r="C60" s="494" t="s">
        <v>630</v>
      </c>
      <c r="D60" s="530">
        <v>20200</v>
      </c>
      <c r="E60" s="531">
        <v>0</v>
      </c>
      <c r="F60" s="532">
        <f t="shared" si="0"/>
        <v>3720510.33</v>
      </c>
      <c r="G60" s="494" t="s">
        <v>631</v>
      </c>
    </row>
    <row r="61" spans="1:7" ht="42" customHeight="1" x14ac:dyDescent="0.2">
      <c r="A61" s="534">
        <v>46122</v>
      </c>
      <c r="B61" s="535" t="s">
        <v>705</v>
      </c>
      <c r="C61" s="494" t="s">
        <v>684</v>
      </c>
      <c r="D61" s="530">
        <v>2500</v>
      </c>
      <c r="E61" s="531">
        <v>0</v>
      </c>
      <c r="F61" s="532">
        <f t="shared" si="0"/>
        <v>3723010.33</v>
      </c>
      <c r="G61" s="494" t="s">
        <v>684</v>
      </c>
    </row>
    <row r="62" spans="1:7" ht="42" customHeight="1" x14ac:dyDescent="0.2">
      <c r="A62" s="534">
        <v>46125</v>
      </c>
      <c r="B62" s="535" t="s">
        <v>641</v>
      </c>
      <c r="C62" s="494" t="s">
        <v>638</v>
      </c>
      <c r="D62" s="530">
        <v>6800</v>
      </c>
      <c r="E62" s="531">
        <v>0</v>
      </c>
      <c r="F62" s="532">
        <f t="shared" si="0"/>
        <v>3729810.33</v>
      </c>
      <c r="G62" s="494" t="s">
        <v>639</v>
      </c>
    </row>
    <row r="63" spans="1:7" ht="47.25" customHeight="1" x14ac:dyDescent="0.2">
      <c r="A63" s="534">
        <v>46125</v>
      </c>
      <c r="B63" s="535" t="s">
        <v>637</v>
      </c>
      <c r="C63" s="494" t="s">
        <v>638</v>
      </c>
      <c r="D63" s="530">
        <v>500</v>
      </c>
      <c r="E63" s="531">
        <v>0</v>
      </c>
      <c r="F63" s="532">
        <f t="shared" si="0"/>
        <v>3730310.33</v>
      </c>
      <c r="G63" s="494" t="s">
        <v>639</v>
      </c>
    </row>
    <row r="64" spans="1:7" ht="33.75" customHeight="1" x14ac:dyDescent="0.2">
      <c r="A64" s="534">
        <v>46125</v>
      </c>
      <c r="B64" s="535" t="s">
        <v>706</v>
      </c>
      <c r="C64" s="494" t="s">
        <v>630</v>
      </c>
      <c r="D64" s="530">
        <v>1500</v>
      </c>
      <c r="E64" s="531">
        <v>0</v>
      </c>
      <c r="F64" s="532">
        <f t="shared" si="0"/>
        <v>3731810.33</v>
      </c>
      <c r="G64" s="494" t="s">
        <v>631</v>
      </c>
    </row>
    <row r="65" spans="1:7" ht="60" customHeight="1" x14ac:dyDescent="0.2">
      <c r="A65" s="534">
        <v>46125</v>
      </c>
      <c r="B65" s="535" t="s">
        <v>707</v>
      </c>
      <c r="C65" s="494" t="s">
        <v>630</v>
      </c>
      <c r="D65" s="530">
        <v>5900</v>
      </c>
      <c r="E65" s="531">
        <v>0</v>
      </c>
      <c r="F65" s="532">
        <f t="shared" si="0"/>
        <v>3737710.33</v>
      </c>
      <c r="G65" s="494" t="s">
        <v>631</v>
      </c>
    </row>
    <row r="66" spans="1:7" ht="42" customHeight="1" x14ac:dyDescent="0.2">
      <c r="A66" s="534">
        <v>46125</v>
      </c>
      <c r="B66" s="535" t="s">
        <v>708</v>
      </c>
      <c r="C66" s="494" t="s">
        <v>630</v>
      </c>
      <c r="D66" s="530">
        <v>13900</v>
      </c>
      <c r="E66" s="531">
        <v>0</v>
      </c>
      <c r="F66" s="532">
        <f t="shared" si="0"/>
        <v>3751610.33</v>
      </c>
      <c r="G66" s="494" t="s">
        <v>631</v>
      </c>
    </row>
    <row r="67" spans="1:7" ht="42" customHeight="1" x14ac:dyDescent="0.2">
      <c r="A67" s="534">
        <v>46125</v>
      </c>
      <c r="B67" s="535" t="s">
        <v>709</v>
      </c>
      <c r="C67" s="494" t="s">
        <v>627</v>
      </c>
      <c r="D67" s="530">
        <v>3600</v>
      </c>
      <c r="E67" s="531">
        <v>0</v>
      </c>
      <c r="F67" s="532">
        <f t="shared" si="0"/>
        <v>3755210.33</v>
      </c>
      <c r="G67" s="494" t="s">
        <v>628</v>
      </c>
    </row>
    <row r="68" spans="1:7" ht="46.5" customHeight="1" x14ac:dyDescent="0.2">
      <c r="A68" s="534">
        <v>46125</v>
      </c>
      <c r="B68" s="535" t="s">
        <v>710</v>
      </c>
      <c r="C68" s="494" t="s">
        <v>627</v>
      </c>
      <c r="D68" s="530">
        <v>500</v>
      </c>
      <c r="E68" s="531">
        <v>0</v>
      </c>
      <c r="F68" s="532">
        <f t="shared" si="0"/>
        <v>3755710.33</v>
      </c>
      <c r="G68" s="494" t="s">
        <v>628</v>
      </c>
    </row>
    <row r="69" spans="1:7" ht="33.75" customHeight="1" x14ac:dyDescent="0.2">
      <c r="A69" s="534">
        <v>46125</v>
      </c>
      <c r="B69" s="535" t="s">
        <v>711</v>
      </c>
      <c r="C69" s="494" t="s">
        <v>635</v>
      </c>
      <c r="D69" s="530">
        <v>500</v>
      </c>
      <c r="E69" s="531">
        <v>0</v>
      </c>
      <c r="F69" s="532">
        <f t="shared" si="0"/>
        <v>3756210.33</v>
      </c>
      <c r="G69" s="494" t="s">
        <v>712</v>
      </c>
    </row>
    <row r="70" spans="1:7" ht="33.75" customHeight="1" x14ac:dyDescent="0.2">
      <c r="A70" s="534">
        <v>46125</v>
      </c>
      <c r="B70" s="535" t="s">
        <v>713</v>
      </c>
      <c r="C70" s="494" t="s">
        <v>635</v>
      </c>
      <c r="D70" s="530">
        <v>500</v>
      </c>
      <c r="E70" s="531">
        <v>0</v>
      </c>
      <c r="F70" s="532">
        <f t="shared" si="0"/>
        <v>3756710.33</v>
      </c>
      <c r="G70" s="494" t="s">
        <v>714</v>
      </c>
    </row>
    <row r="71" spans="1:7" ht="42" customHeight="1" x14ac:dyDescent="0.2">
      <c r="A71" s="534">
        <v>46125</v>
      </c>
      <c r="B71" s="535" t="s">
        <v>715</v>
      </c>
      <c r="C71" s="494" t="s">
        <v>635</v>
      </c>
      <c r="D71" s="530">
        <v>1900</v>
      </c>
      <c r="E71" s="531">
        <v>0</v>
      </c>
      <c r="F71" s="532">
        <f t="shared" si="0"/>
        <v>3758610.33</v>
      </c>
      <c r="G71" s="494" t="s">
        <v>716</v>
      </c>
    </row>
    <row r="72" spans="1:7" ht="42" customHeight="1" x14ac:dyDescent="0.2">
      <c r="A72" s="534">
        <v>46125</v>
      </c>
      <c r="B72" s="535" t="s">
        <v>717</v>
      </c>
      <c r="C72" s="494" t="s">
        <v>635</v>
      </c>
      <c r="D72" s="530">
        <v>30000</v>
      </c>
      <c r="E72" s="531">
        <v>0</v>
      </c>
      <c r="F72" s="532">
        <f t="shared" si="0"/>
        <v>3788610.33</v>
      </c>
      <c r="G72" s="494" t="s">
        <v>718</v>
      </c>
    </row>
    <row r="73" spans="1:7" ht="42" customHeight="1" x14ac:dyDescent="0.2">
      <c r="A73" s="534">
        <v>46125</v>
      </c>
      <c r="B73" s="535" t="s">
        <v>719</v>
      </c>
      <c r="C73" s="494" t="s">
        <v>720</v>
      </c>
      <c r="D73" s="530">
        <v>26000</v>
      </c>
      <c r="E73" s="531">
        <v>0</v>
      </c>
      <c r="F73" s="532">
        <f t="shared" si="0"/>
        <v>3814610.33</v>
      </c>
      <c r="G73" s="494" t="s">
        <v>721</v>
      </c>
    </row>
    <row r="74" spans="1:7" ht="42" customHeight="1" x14ac:dyDescent="0.2">
      <c r="A74" s="534">
        <v>46125</v>
      </c>
      <c r="B74" s="535" t="s">
        <v>722</v>
      </c>
      <c r="C74" s="494" t="s">
        <v>723</v>
      </c>
      <c r="D74" s="530">
        <v>1000</v>
      </c>
      <c r="E74" s="531">
        <v>0</v>
      </c>
      <c r="F74" s="532">
        <f t="shared" si="0"/>
        <v>3815610.33</v>
      </c>
      <c r="G74" s="494" t="s">
        <v>723</v>
      </c>
    </row>
    <row r="75" spans="1:7" ht="51.75" customHeight="1" x14ac:dyDescent="0.2">
      <c r="A75" s="534">
        <v>46126</v>
      </c>
      <c r="B75" s="535" t="s">
        <v>724</v>
      </c>
      <c r="C75" s="494" t="s">
        <v>630</v>
      </c>
      <c r="D75" s="530">
        <v>42200</v>
      </c>
      <c r="E75" s="531">
        <v>0</v>
      </c>
      <c r="F75" s="532">
        <f t="shared" si="0"/>
        <v>3857810.33</v>
      </c>
      <c r="G75" s="494" t="s">
        <v>631</v>
      </c>
    </row>
    <row r="76" spans="1:7" ht="39.75" customHeight="1" x14ac:dyDescent="0.2">
      <c r="A76" s="534">
        <v>46126</v>
      </c>
      <c r="B76" s="535" t="s">
        <v>725</v>
      </c>
      <c r="C76" s="494" t="s">
        <v>627</v>
      </c>
      <c r="D76" s="530">
        <v>6800</v>
      </c>
      <c r="E76" s="531">
        <v>0</v>
      </c>
      <c r="F76" s="532">
        <f t="shared" si="0"/>
        <v>3864610.33</v>
      </c>
      <c r="G76" s="494" t="s">
        <v>628</v>
      </c>
    </row>
    <row r="77" spans="1:7" ht="42" customHeight="1" x14ac:dyDescent="0.2">
      <c r="A77" s="534">
        <v>46126</v>
      </c>
      <c r="B77" s="535" t="s">
        <v>726</v>
      </c>
      <c r="C77" s="494" t="s">
        <v>684</v>
      </c>
      <c r="D77" s="530">
        <v>565</v>
      </c>
      <c r="E77" s="531">
        <v>0</v>
      </c>
      <c r="F77" s="532">
        <f t="shared" si="0"/>
        <v>3865175.33</v>
      </c>
      <c r="G77" s="494" t="s">
        <v>684</v>
      </c>
    </row>
    <row r="78" spans="1:7" ht="38.25" customHeight="1" x14ac:dyDescent="0.2">
      <c r="A78" s="534">
        <v>46126</v>
      </c>
      <c r="B78" s="535" t="s">
        <v>727</v>
      </c>
      <c r="C78" s="494" t="s">
        <v>684</v>
      </c>
      <c r="D78" s="530">
        <v>600</v>
      </c>
      <c r="E78" s="531">
        <v>0</v>
      </c>
      <c r="F78" s="532">
        <f t="shared" ref="F78:F141" si="1">+F77+D78-E78</f>
        <v>3865775.33</v>
      </c>
      <c r="G78" s="494" t="s">
        <v>684</v>
      </c>
    </row>
    <row r="79" spans="1:7" ht="45" customHeight="1" x14ac:dyDescent="0.2">
      <c r="A79" s="534">
        <v>46126</v>
      </c>
      <c r="B79" s="535" t="s">
        <v>637</v>
      </c>
      <c r="C79" s="494" t="s">
        <v>638</v>
      </c>
      <c r="D79" s="530">
        <v>500</v>
      </c>
      <c r="E79" s="531">
        <v>0</v>
      </c>
      <c r="F79" s="532">
        <f t="shared" si="1"/>
        <v>3866275.33</v>
      </c>
      <c r="G79" s="494" t="s">
        <v>639</v>
      </c>
    </row>
    <row r="80" spans="1:7" ht="45" customHeight="1" x14ac:dyDescent="0.2">
      <c r="A80" s="534">
        <v>46127</v>
      </c>
      <c r="B80" s="535" t="s">
        <v>637</v>
      </c>
      <c r="C80" s="494" t="s">
        <v>638</v>
      </c>
      <c r="D80" s="530">
        <v>18700</v>
      </c>
      <c r="E80" s="531">
        <v>0</v>
      </c>
      <c r="F80" s="532">
        <f t="shared" si="1"/>
        <v>3884975.33</v>
      </c>
      <c r="G80" s="494" t="s">
        <v>639</v>
      </c>
    </row>
    <row r="81" spans="1:7" ht="45" customHeight="1" x14ac:dyDescent="0.2">
      <c r="A81" s="534">
        <v>46127</v>
      </c>
      <c r="B81" s="535" t="s">
        <v>728</v>
      </c>
      <c r="C81" s="494" t="s">
        <v>630</v>
      </c>
      <c r="D81" s="530">
        <v>22200</v>
      </c>
      <c r="E81" s="531">
        <v>0</v>
      </c>
      <c r="F81" s="532">
        <f t="shared" si="1"/>
        <v>3907175.33</v>
      </c>
      <c r="G81" s="494" t="s">
        <v>631</v>
      </c>
    </row>
    <row r="82" spans="1:7" ht="45" customHeight="1" x14ac:dyDescent="0.2">
      <c r="A82" s="534">
        <v>46127</v>
      </c>
      <c r="B82" s="535" t="s">
        <v>729</v>
      </c>
      <c r="C82" s="494" t="s">
        <v>730</v>
      </c>
      <c r="D82" s="530">
        <v>235</v>
      </c>
      <c r="E82" s="531">
        <v>0</v>
      </c>
      <c r="F82" s="532">
        <f t="shared" si="1"/>
        <v>3907410.33</v>
      </c>
      <c r="G82" s="494" t="s">
        <v>731</v>
      </c>
    </row>
    <row r="83" spans="1:7" ht="45" customHeight="1" x14ac:dyDescent="0.2">
      <c r="A83" s="534">
        <v>46128</v>
      </c>
      <c r="B83" s="535" t="s">
        <v>732</v>
      </c>
      <c r="C83" s="494" t="s">
        <v>733</v>
      </c>
      <c r="D83" s="530">
        <v>3000</v>
      </c>
      <c r="E83" s="531">
        <v>0</v>
      </c>
      <c r="F83" s="532">
        <f t="shared" si="1"/>
        <v>3910410.33</v>
      </c>
      <c r="G83" s="494" t="s">
        <v>734</v>
      </c>
    </row>
    <row r="84" spans="1:7" ht="36.75" customHeight="1" x14ac:dyDescent="0.2">
      <c r="A84" s="534">
        <v>46128</v>
      </c>
      <c r="B84" s="535" t="s">
        <v>735</v>
      </c>
      <c r="C84" s="494" t="s">
        <v>736</v>
      </c>
      <c r="D84" s="530">
        <v>5600</v>
      </c>
      <c r="E84" s="531">
        <v>0</v>
      </c>
      <c r="F84" s="532">
        <f t="shared" si="1"/>
        <v>3916010.33</v>
      </c>
      <c r="G84" s="494" t="s">
        <v>737</v>
      </c>
    </row>
    <row r="85" spans="1:7" ht="42" customHeight="1" x14ac:dyDescent="0.2">
      <c r="A85" s="534">
        <v>46128</v>
      </c>
      <c r="B85" s="535" t="s">
        <v>738</v>
      </c>
      <c r="C85" s="494" t="s">
        <v>627</v>
      </c>
      <c r="D85" s="530">
        <v>15800</v>
      </c>
      <c r="E85" s="531">
        <v>0</v>
      </c>
      <c r="F85" s="532">
        <f t="shared" si="1"/>
        <v>3931810.33</v>
      </c>
      <c r="G85" s="494" t="s">
        <v>628</v>
      </c>
    </row>
    <row r="86" spans="1:7" ht="42" customHeight="1" x14ac:dyDescent="0.2">
      <c r="A86" s="534">
        <v>46128</v>
      </c>
      <c r="B86" s="535" t="s">
        <v>637</v>
      </c>
      <c r="C86" s="494" t="s">
        <v>638</v>
      </c>
      <c r="D86" s="530">
        <v>6500</v>
      </c>
      <c r="E86" s="531">
        <v>0</v>
      </c>
      <c r="F86" s="532">
        <f t="shared" si="1"/>
        <v>3938310.33</v>
      </c>
      <c r="G86" s="494" t="s">
        <v>639</v>
      </c>
    </row>
    <row r="87" spans="1:7" ht="42" customHeight="1" x14ac:dyDescent="0.2">
      <c r="A87" s="534">
        <v>46128</v>
      </c>
      <c r="B87" s="535" t="s">
        <v>739</v>
      </c>
      <c r="C87" s="494" t="s">
        <v>635</v>
      </c>
      <c r="D87" s="530">
        <v>1000</v>
      </c>
      <c r="E87" s="531">
        <v>0</v>
      </c>
      <c r="F87" s="532">
        <f t="shared" si="1"/>
        <v>3939310.33</v>
      </c>
      <c r="G87" s="494" t="s">
        <v>740</v>
      </c>
    </row>
    <row r="88" spans="1:7" ht="42" customHeight="1" x14ac:dyDescent="0.2">
      <c r="A88" s="534">
        <v>46128</v>
      </c>
      <c r="B88" s="535" t="s">
        <v>741</v>
      </c>
      <c r="C88" s="494" t="s">
        <v>627</v>
      </c>
      <c r="D88" s="530">
        <v>23700</v>
      </c>
      <c r="E88" s="531">
        <v>0</v>
      </c>
      <c r="F88" s="532">
        <f t="shared" si="1"/>
        <v>3963010.33</v>
      </c>
      <c r="G88" s="494" t="s">
        <v>628</v>
      </c>
    </row>
    <row r="89" spans="1:7" ht="42" customHeight="1" x14ac:dyDescent="0.2">
      <c r="A89" s="534">
        <v>46129</v>
      </c>
      <c r="B89" s="535" t="s">
        <v>742</v>
      </c>
      <c r="C89" s="494" t="s">
        <v>743</v>
      </c>
      <c r="D89" s="530">
        <v>1000</v>
      </c>
      <c r="E89" s="531">
        <v>0</v>
      </c>
      <c r="F89" s="532">
        <f t="shared" si="1"/>
        <v>3964010.33</v>
      </c>
      <c r="G89" s="494" t="s">
        <v>743</v>
      </c>
    </row>
    <row r="90" spans="1:7" ht="42" customHeight="1" x14ac:dyDescent="0.2">
      <c r="A90" s="534">
        <v>46129</v>
      </c>
      <c r="B90" s="535" t="s">
        <v>744</v>
      </c>
      <c r="C90" s="494" t="s">
        <v>745</v>
      </c>
      <c r="D90" s="530">
        <v>37600</v>
      </c>
      <c r="E90" s="531">
        <v>0</v>
      </c>
      <c r="F90" s="532">
        <f t="shared" si="1"/>
        <v>4001610.33</v>
      </c>
      <c r="G90" s="494" t="s">
        <v>746</v>
      </c>
    </row>
    <row r="91" spans="1:7" ht="32.25" customHeight="1" x14ac:dyDescent="0.2">
      <c r="A91" s="534">
        <v>46129</v>
      </c>
      <c r="B91" s="535" t="s">
        <v>747</v>
      </c>
      <c r="C91" s="494" t="s">
        <v>678</v>
      </c>
      <c r="D91" s="530">
        <v>2800</v>
      </c>
      <c r="E91" s="531">
        <v>0</v>
      </c>
      <c r="F91" s="532">
        <f t="shared" si="1"/>
        <v>4004410.33</v>
      </c>
      <c r="G91" s="494" t="s">
        <v>679</v>
      </c>
    </row>
    <row r="92" spans="1:7" ht="32.25" customHeight="1" x14ac:dyDescent="0.2">
      <c r="A92" s="534">
        <v>46129</v>
      </c>
      <c r="B92" s="535" t="s">
        <v>748</v>
      </c>
      <c r="C92" s="494" t="s">
        <v>627</v>
      </c>
      <c r="D92" s="530">
        <v>25000</v>
      </c>
      <c r="E92" s="531">
        <v>0</v>
      </c>
      <c r="F92" s="532">
        <f t="shared" si="1"/>
        <v>4029410.33</v>
      </c>
      <c r="G92" s="494" t="s">
        <v>628</v>
      </c>
    </row>
    <row r="93" spans="1:7" ht="42" customHeight="1" x14ac:dyDescent="0.2">
      <c r="A93" s="534">
        <v>46129</v>
      </c>
      <c r="B93" s="535" t="s">
        <v>749</v>
      </c>
      <c r="C93" s="494" t="s">
        <v>697</v>
      </c>
      <c r="D93" s="530">
        <v>1400</v>
      </c>
      <c r="E93" s="531">
        <v>0</v>
      </c>
      <c r="F93" s="532">
        <f t="shared" si="1"/>
        <v>4030810.33</v>
      </c>
      <c r="G93" s="494" t="s">
        <v>698</v>
      </c>
    </row>
    <row r="94" spans="1:7" ht="42" customHeight="1" x14ac:dyDescent="0.2">
      <c r="A94" s="534">
        <v>46129</v>
      </c>
      <c r="B94" s="535" t="s">
        <v>637</v>
      </c>
      <c r="C94" s="494" t="s">
        <v>638</v>
      </c>
      <c r="D94" s="530">
        <v>18700</v>
      </c>
      <c r="E94" s="531">
        <v>0</v>
      </c>
      <c r="F94" s="532">
        <f t="shared" si="1"/>
        <v>4049510.33</v>
      </c>
      <c r="G94" s="494" t="s">
        <v>639</v>
      </c>
    </row>
    <row r="95" spans="1:7" ht="42" customHeight="1" x14ac:dyDescent="0.2">
      <c r="A95" s="534">
        <v>46129</v>
      </c>
      <c r="B95" s="535" t="s">
        <v>750</v>
      </c>
      <c r="C95" s="494" t="s">
        <v>635</v>
      </c>
      <c r="D95" s="530">
        <v>200</v>
      </c>
      <c r="E95" s="531">
        <v>0</v>
      </c>
      <c r="F95" s="532">
        <f t="shared" si="1"/>
        <v>4049710.33</v>
      </c>
      <c r="G95" s="494" t="s">
        <v>751</v>
      </c>
    </row>
    <row r="96" spans="1:7" ht="42" customHeight="1" x14ac:dyDescent="0.2">
      <c r="A96" s="534">
        <v>46129</v>
      </c>
      <c r="B96" s="535" t="s">
        <v>752</v>
      </c>
      <c r="C96" s="494" t="s">
        <v>753</v>
      </c>
      <c r="D96" s="530">
        <v>85600</v>
      </c>
      <c r="E96" s="531">
        <v>0</v>
      </c>
      <c r="F96" s="532">
        <f t="shared" si="1"/>
        <v>4135310.33</v>
      </c>
      <c r="G96" s="494" t="s">
        <v>754</v>
      </c>
    </row>
    <row r="97" spans="1:7" ht="42" customHeight="1" x14ac:dyDescent="0.2">
      <c r="A97" s="534">
        <v>46129</v>
      </c>
      <c r="B97" s="535" t="s">
        <v>755</v>
      </c>
      <c r="C97" s="494" t="s">
        <v>630</v>
      </c>
      <c r="D97" s="530">
        <v>39200</v>
      </c>
      <c r="E97" s="531">
        <v>0</v>
      </c>
      <c r="F97" s="532">
        <f t="shared" si="1"/>
        <v>4174510.33</v>
      </c>
      <c r="G97" s="494" t="s">
        <v>631</v>
      </c>
    </row>
    <row r="98" spans="1:7" ht="42" customHeight="1" x14ac:dyDescent="0.2">
      <c r="A98" s="534">
        <v>46129</v>
      </c>
      <c r="B98" s="535" t="s">
        <v>756</v>
      </c>
      <c r="C98" s="494" t="s">
        <v>757</v>
      </c>
      <c r="D98" s="530">
        <v>3937.5</v>
      </c>
      <c r="E98" s="531">
        <v>0</v>
      </c>
      <c r="F98" s="532">
        <f t="shared" si="1"/>
        <v>4178447.83</v>
      </c>
      <c r="G98" s="494" t="s">
        <v>758</v>
      </c>
    </row>
    <row r="99" spans="1:7" ht="35.25" customHeight="1" x14ac:dyDescent="0.2">
      <c r="A99" s="534">
        <v>46129</v>
      </c>
      <c r="B99" s="535" t="s">
        <v>759</v>
      </c>
      <c r="C99" s="494" t="s">
        <v>760</v>
      </c>
      <c r="D99" s="530">
        <v>25650</v>
      </c>
      <c r="E99" s="531">
        <v>0</v>
      </c>
      <c r="F99" s="532">
        <f t="shared" si="1"/>
        <v>4204097.83</v>
      </c>
      <c r="G99" s="494" t="s">
        <v>761</v>
      </c>
    </row>
    <row r="100" spans="1:7" ht="35.25" customHeight="1" x14ac:dyDescent="0.2">
      <c r="A100" s="534">
        <v>46129</v>
      </c>
      <c r="B100" s="535" t="s">
        <v>762</v>
      </c>
      <c r="C100" s="494" t="s">
        <v>763</v>
      </c>
      <c r="D100" s="530">
        <v>1000</v>
      </c>
      <c r="E100" s="531">
        <v>0</v>
      </c>
      <c r="F100" s="532">
        <f t="shared" si="1"/>
        <v>4205097.83</v>
      </c>
      <c r="G100" s="494" t="s">
        <v>764</v>
      </c>
    </row>
    <row r="101" spans="1:7" ht="35.25" customHeight="1" x14ac:dyDescent="0.2">
      <c r="A101" s="534">
        <v>46132</v>
      </c>
      <c r="B101" s="535" t="s">
        <v>765</v>
      </c>
      <c r="C101" s="494" t="s">
        <v>627</v>
      </c>
      <c r="D101" s="530">
        <v>10300</v>
      </c>
      <c r="E101" s="531">
        <v>0</v>
      </c>
      <c r="F101" s="532">
        <f t="shared" si="1"/>
        <v>4215397.83</v>
      </c>
      <c r="G101" s="494" t="s">
        <v>628</v>
      </c>
    </row>
    <row r="102" spans="1:7" ht="35.25" customHeight="1" x14ac:dyDescent="0.2">
      <c r="A102" s="534">
        <v>46132</v>
      </c>
      <c r="B102" s="535" t="s">
        <v>641</v>
      </c>
      <c r="C102" s="494" t="s">
        <v>638</v>
      </c>
      <c r="D102" s="530">
        <v>3000</v>
      </c>
      <c r="E102" s="531">
        <v>0</v>
      </c>
      <c r="F102" s="532">
        <f t="shared" si="1"/>
        <v>4218397.83</v>
      </c>
      <c r="G102" s="494" t="s">
        <v>639</v>
      </c>
    </row>
    <row r="103" spans="1:7" ht="42" customHeight="1" x14ac:dyDescent="0.2">
      <c r="A103" s="534">
        <v>46132</v>
      </c>
      <c r="B103" s="535" t="s">
        <v>637</v>
      </c>
      <c r="C103" s="494" t="s">
        <v>638</v>
      </c>
      <c r="D103" s="530">
        <v>1500</v>
      </c>
      <c r="E103" s="531">
        <v>0</v>
      </c>
      <c r="F103" s="532">
        <f t="shared" si="1"/>
        <v>4219897.83</v>
      </c>
      <c r="G103" s="494" t="s">
        <v>639</v>
      </c>
    </row>
    <row r="104" spans="1:7" ht="42" customHeight="1" x14ac:dyDescent="0.2">
      <c r="A104" s="534">
        <v>46132</v>
      </c>
      <c r="B104" s="535" t="s">
        <v>766</v>
      </c>
      <c r="C104" s="494" t="s">
        <v>662</v>
      </c>
      <c r="D104" s="530">
        <v>2200</v>
      </c>
      <c r="E104" s="531">
        <v>0</v>
      </c>
      <c r="F104" s="532">
        <f t="shared" si="1"/>
        <v>4222097.83</v>
      </c>
      <c r="G104" s="494" t="s">
        <v>663</v>
      </c>
    </row>
    <row r="105" spans="1:7" ht="42" customHeight="1" x14ac:dyDescent="0.2">
      <c r="A105" s="534">
        <v>46132</v>
      </c>
      <c r="B105" s="535" t="s">
        <v>767</v>
      </c>
      <c r="C105" s="494" t="s">
        <v>630</v>
      </c>
      <c r="D105" s="530">
        <v>32500</v>
      </c>
      <c r="E105" s="531">
        <v>0</v>
      </c>
      <c r="F105" s="532">
        <f t="shared" si="1"/>
        <v>4254597.83</v>
      </c>
      <c r="G105" s="494" t="s">
        <v>631</v>
      </c>
    </row>
    <row r="106" spans="1:7" ht="42" customHeight="1" x14ac:dyDescent="0.2">
      <c r="A106" s="534">
        <v>46132</v>
      </c>
      <c r="B106" s="535" t="s">
        <v>768</v>
      </c>
      <c r="C106" s="494" t="s">
        <v>769</v>
      </c>
      <c r="D106" s="530">
        <v>6000</v>
      </c>
      <c r="E106" s="531">
        <v>0</v>
      </c>
      <c r="F106" s="532">
        <f t="shared" si="1"/>
        <v>4260597.83</v>
      </c>
      <c r="G106" s="494" t="s">
        <v>770</v>
      </c>
    </row>
    <row r="107" spans="1:7" ht="42" customHeight="1" x14ac:dyDescent="0.2">
      <c r="A107" s="534">
        <v>46132</v>
      </c>
      <c r="B107" s="535" t="s">
        <v>771</v>
      </c>
      <c r="C107" s="494" t="s">
        <v>772</v>
      </c>
      <c r="D107" s="530">
        <v>7200</v>
      </c>
      <c r="E107" s="531">
        <v>0</v>
      </c>
      <c r="F107" s="532">
        <f t="shared" si="1"/>
        <v>4267797.83</v>
      </c>
      <c r="G107" s="494" t="s">
        <v>773</v>
      </c>
    </row>
    <row r="108" spans="1:7" ht="42" customHeight="1" x14ac:dyDescent="0.2">
      <c r="A108" s="534">
        <v>46132</v>
      </c>
      <c r="B108" s="535" t="s">
        <v>774</v>
      </c>
      <c r="C108" s="494" t="s">
        <v>648</v>
      </c>
      <c r="D108" s="530">
        <v>5</v>
      </c>
      <c r="E108" s="531">
        <v>0</v>
      </c>
      <c r="F108" s="532">
        <f t="shared" si="1"/>
        <v>4267802.83</v>
      </c>
      <c r="G108" s="494" t="s">
        <v>775</v>
      </c>
    </row>
    <row r="109" spans="1:7" ht="42" customHeight="1" x14ac:dyDescent="0.2">
      <c r="A109" s="534">
        <v>46132</v>
      </c>
      <c r="B109" s="535" t="s">
        <v>776</v>
      </c>
      <c r="C109" s="494" t="s">
        <v>648</v>
      </c>
      <c r="D109" s="530">
        <v>410</v>
      </c>
      <c r="E109" s="531">
        <v>0</v>
      </c>
      <c r="F109" s="532">
        <f t="shared" si="1"/>
        <v>4268212.83</v>
      </c>
      <c r="G109" s="494" t="s">
        <v>777</v>
      </c>
    </row>
    <row r="110" spans="1:7" ht="42" customHeight="1" x14ac:dyDescent="0.2">
      <c r="A110" s="534">
        <v>46133</v>
      </c>
      <c r="B110" s="535" t="s">
        <v>778</v>
      </c>
      <c r="C110" s="494" t="s">
        <v>627</v>
      </c>
      <c r="D110" s="530">
        <v>4400</v>
      </c>
      <c r="E110" s="531">
        <v>0</v>
      </c>
      <c r="F110" s="532">
        <f t="shared" si="1"/>
        <v>4272612.83</v>
      </c>
      <c r="G110" s="494" t="s">
        <v>628</v>
      </c>
    </row>
    <row r="111" spans="1:7" ht="42" customHeight="1" x14ac:dyDescent="0.2">
      <c r="A111" s="534">
        <v>46133</v>
      </c>
      <c r="B111" s="535" t="s">
        <v>779</v>
      </c>
      <c r="C111" s="494" t="s">
        <v>780</v>
      </c>
      <c r="D111" s="530">
        <v>8400</v>
      </c>
      <c r="E111" s="531">
        <v>0</v>
      </c>
      <c r="F111" s="532">
        <f t="shared" si="1"/>
        <v>4281012.83</v>
      </c>
      <c r="G111" s="494" t="s">
        <v>781</v>
      </c>
    </row>
    <row r="112" spans="1:7" ht="42" customHeight="1" x14ac:dyDescent="0.2">
      <c r="A112" s="534">
        <v>46133</v>
      </c>
      <c r="B112" s="535" t="s">
        <v>782</v>
      </c>
      <c r="C112" s="494" t="s">
        <v>697</v>
      </c>
      <c r="D112" s="530">
        <v>1400</v>
      </c>
      <c r="E112" s="531">
        <v>0</v>
      </c>
      <c r="F112" s="532">
        <f t="shared" si="1"/>
        <v>4282412.83</v>
      </c>
      <c r="G112" s="494" t="s">
        <v>698</v>
      </c>
    </row>
    <row r="113" spans="1:7" ht="42" customHeight="1" x14ac:dyDescent="0.2">
      <c r="A113" s="534">
        <v>46133</v>
      </c>
      <c r="B113" s="535" t="s">
        <v>783</v>
      </c>
      <c r="C113" s="494" t="s">
        <v>630</v>
      </c>
      <c r="D113" s="530">
        <v>1000</v>
      </c>
      <c r="E113" s="531">
        <v>0</v>
      </c>
      <c r="F113" s="532">
        <f t="shared" si="1"/>
        <v>4283412.83</v>
      </c>
      <c r="G113" s="494" t="s">
        <v>631</v>
      </c>
    </row>
    <row r="114" spans="1:7" ht="39.75" customHeight="1" x14ac:dyDescent="0.2">
      <c r="A114" s="534">
        <v>46133</v>
      </c>
      <c r="B114" s="535" t="s">
        <v>784</v>
      </c>
      <c r="C114" s="494" t="s">
        <v>630</v>
      </c>
      <c r="D114" s="530">
        <v>17400</v>
      </c>
      <c r="E114" s="531">
        <v>0</v>
      </c>
      <c r="F114" s="532">
        <f t="shared" si="1"/>
        <v>4300812.83</v>
      </c>
      <c r="G114" s="494" t="s">
        <v>631</v>
      </c>
    </row>
    <row r="115" spans="1:7" ht="39.75" customHeight="1" x14ac:dyDescent="0.2">
      <c r="A115" s="534">
        <v>46133</v>
      </c>
      <c r="B115" s="535" t="s">
        <v>785</v>
      </c>
      <c r="C115" s="494" t="s">
        <v>630</v>
      </c>
      <c r="D115" s="530">
        <v>15000</v>
      </c>
      <c r="E115" s="531">
        <v>0</v>
      </c>
      <c r="F115" s="532">
        <f t="shared" si="1"/>
        <v>4315812.83</v>
      </c>
      <c r="G115" s="494" t="s">
        <v>631</v>
      </c>
    </row>
    <row r="116" spans="1:7" ht="42" customHeight="1" x14ac:dyDescent="0.2">
      <c r="A116" s="534">
        <v>46133</v>
      </c>
      <c r="B116" s="535" t="s">
        <v>637</v>
      </c>
      <c r="C116" s="494" t="s">
        <v>638</v>
      </c>
      <c r="D116" s="530">
        <v>9200</v>
      </c>
      <c r="E116" s="531">
        <v>0</v>
      </c>
      <c r="F116" s="532">
        <f t="shared" si="1"/>
        <v>4325012.83</v>
      </c>
      <c r="G116" s="494" t="s">
        <v>639</v>
      </c>
    </row>
    <row r="117" spans="1:7" ht="42" customHeight="1" x14ac:dyDescent="0.2">
      <c r="A117" s="534">
        <v>46133</v>
      </c>
      <c r="B117" s="535" t="s">
        <v>786</v>
      </c>
      <c r="C117" s="494" t="s">
        <v>787</v>
      </c>
      <c r="D117" s="530">
        <v>1000</v>
      </c>
      <c r="E117" s="531">
        <v>0</v>
      </c>
      <c r="F117" s="532">
        <f t="shared" si="1"/>
        <v>4326012.83</v>
      </c>
      <c r="G117" s="494" t="s">
        <v>788</v>
      </c>
    </row>
    <row r="118" spans="1:7" ht="42" customHeight="1" x14ac:dyDescent="0.2">
      <c r="A118" s="534">
        <v>46134</v>
      </c>
      <c r="B118" s="535" t="s">
        <v>789</v>
      </c>
      <c r="C118" s="494" t="s">
        <v>627</v>
      </c>
      <c r="D118" s="530">
        <v>12900</v>
      </c>
      <c r="E118" s="531">
        <v>0</v>
      </c>
      <c r="F118" s="532">
        <f t="shared" si="1"/>
        <v>4338912.83</v>
      </c>
      <c r="G118" s="494" t="s">
        <v>628</v>
      </c>
    </row>
    <row r="119" spans="1:7" ht="42" customHeight="1" x14ac:dyDescent="0.2">
      <c r="A119" s="534">
        <v>46134</v>
      </c>
      <c r="B119" s="535" t="s">
        <v>790</v>
      </c>
      <c r="C119" s="494" t="s">
        <v>635</v>
      </c>
      <c r="D119" s="530">
        <v>500</v>
      </c>
      <c r="E119" s="531">
        <v>0</v>
      </c>
      <c r="F119" s="532">
        <f t="shared" si="1"/>
        <v>4339412.83</v>
      </c>
      <c r="G119" s="494" t="s">
        <v>791</v>
      </c>
    </row>
    <row r="120" spans="1:7" ht="42" customHeight="1" x14ac:dyDescent="0.2">
      <c r="A120" s="534">
        <v>46134</v>
      </c>
      <c r="B120" s="535" t="s">
        <v>637</v>
      </c>
      <c r="C120" s="494" t="s">
        <v>638</v>
      </c>
      <c r="D120" s="530">
        <v>15600</v>
      </c>
      <c r="E120" s="531">
        <v>0</v>
      </c>
      <c r="F120" s="532">
        <f t="shared" si="1"/>
        <v>4355012.83</v>
      </c>
      <c r="G120" s="494" t="s">
        <v>639</v>
      </c>
    </row>
    <row r="121" spans="1:7" ht="36.75" customHeight="1" x14ac:dyDescent="0.2">
      <c r="A121" s="534">
        <v>46134</v>
      </c>
      <c r="B121" s="535" t="s">
        <v>792</v>
      </c>
      <c r="C121" s="494" t="s">
        <v>635</v>
      </c>
      <c r="D121" s="530">
        <v>600</v>
      </c>
      <c r="E121" s="531">
        <v>0</v>
      </c>
      <c r="F121" s="532">
        <f t="shared" si="1"/>
        <v>4355612.83</v>
      </c>
      <c r="G121" s="494" t="s">
        <v>793</v>
      </c>
    </row>
    <row r="122" spans="1:7" ht="42" customHeight="1" x14ac:dyDescent="0.2">
      <c r="A122" s="534">
        <v>46134</v>
      </c>
      <c r="B122" s="535" t="s">
        <v>794</v>
      </c>
      <c r="C122" s="494" t="s">
        <v>795</v>
      </c>
      <c r="D122" s="530">
        <v>26800</v>
      </c>
      <c r="E122" s="531">
        <v>0</v>
      </c>
      <c r="F122" s="532">
        <f t="shared" si="1"/>
        <v>4382412.83</v>
      </c>
      <c r="G122" s="494" t="s">
        <v>796</v>
      </c>
    </row>
    <row r="123" spans="1:7" ht="42" customHeight="1" x14ac:dyDescent="0.2">
      <c r="A123" s="534">
        <v>46134</v>
      </c>
      <c r="B123" s="535" t="s">
        <v>797</v>
      </c>
      <c r="C123" s="494" t="s">
        <v>630</v>
      </c>
      <c r="D123" s="530">
        <v>65500</v>
      </c>
      <c r="E123" s="531">
        <v>0</v>
      </c>
      <c r="F123" s="532">
        <f t="shared" si="1"/>
        <v>4447912.83</v>
      </c>
      <c r="G123" s="494" t="s">
        <v>631</v>
      </c>
    </row>
    <row r="124" spans="1:7" ht="42" customHeight="1" x14ac:dyDescent="0.2">
      <c r="A124" s="534">
        <v>46135</v>
      </c>
      <c r="B124" s="535" t="s">
        <v>798</v>
      </c>
      <c r="C124" s="494" t="s">
        <v>736</v>
      </c>
      <c r="D124" s="530">
        <v>23200</v>
      </c>
      <c r="E124" s="531">
        <v>0</v>
      </c>
      <c r="F124" s="532">
        <f t="shared" si="1"/>
        <v>4471112.83</v>
      </c>
      <c r="G124" s="494" t="s">
        <v>737</v>
      </c>
    </row>
    <row r="125" spans="1:7" ht="42" customHeight="1" x14ac:dyDescent="0.2">
      <c r="A125" s="534">
        <v>46135</v>
      </c>
      <c r="B125" s="535" t="s">
        <v>799</v>
      </c>
      <c r="C125" s="494" t="s">
        <v>697</v>
      </c>
      <c r="D125" s="530">
        <v>500</v>
      </c>
      <c r="E125" s="531">
        <v>0</v>
      </c>
      <c r="F125" s="532">
        <f t="shared" si="1"/>
        <v>4471612.83</v>
      </c>
      <c r="G125" s="494" t="s">
        <v>698</v>
      </c>
    </row>
    <row r="126" spans="1:7" ht="42" customHeight="1" x14ac:dyDescent="0.2">
      <c r="A126" s="534">
        <v>46135</v>
      </c>
      <c r="B126" s="535" t="s">
        <v>800</v>
      </c>
      <c r="C126" s="494" t="s">
        <v>627</v>
      </c>
      <c r="D126" s="530">
        <v>12500</v>
      </c>
      <c r="E126" s="531">
        <v>0</v>
      </c>
      <c r="F126" s="532">
        <f t="shared" si="1"/>
        <v>4484112.83</v>
      </c>
      <c r="G126" s="494" t="s">
        <v>628</v>
      </c>
    </row>
    <row r="127" spans="1:7" ht="42" customHeight="1" x14ac:dyDescent="0.2">
      <c r="A127" s="534">
        <v>46135</v>
      </c>
      <c r="B127" s="535" t="s">
        <v>801</v>
      </c>
      <c r="C127" s="494" t="s">
        <v>684</v>
      </c>
      <c r="D127" s="530">
        <v>475</v>
      </c>
      <c r="E127" s="531">
        <v>0</v>
      </c>
      <c r="F127" s="532">
        <f t="shared" si="1"/>
        <v>4484587.83</v>
      </c>
      <c r="G127" s="494" t="s">
        <v>684</v>
      </c>
    </row>
    <row r="128" spans="1:7" ht="42" customHeight="1" x14ac:dyDescent="0.2">
      <c r="A128" s="534">
        <v>46135</v>
      </c>
      <c r="B128" s="535" t="s">
        <v>802</v>
      </c>
      <c r="C128" s="494" t="s">
        <v>635</v>
      </c>
      <c r="D128" s="530">
        <v>2000</v>
      </c>
      <c r="E128" s="531">
        <v>0</v>
      </c>
      <c r="F128" s="532">
        <f t="shared" si="1"/>
        <v>4486587.83</v>
      </c>
      <c r="G128" s="494" t="s">
        <v>803</v>
      </c>
    </row>
    <row r="129" spans="1:7" ht="42" customHeight="1" x14ac:dyDescent="0.2">
      <c r="A129" s="534">
        <v>46135</v>
      </c>
      <c r="B129" s="535" t="s">
        <v>637</v>
      </c>
      <c r="C129" s="494" t="s">
        <v>638</v>
      </c>
      <c r="D129" s="530">
        <v>16400</v>
      </c>
      <c r="E129" s="531">
        <v>0</v>
      </c>
      <c r="F129" s="532">
        <f t="shared" si="1"/>
        <v>4502987.83</v>
      </c>
      <c r="G129" s="494" t="s">
        <v>639</v>
      </c>
    </row>
    <row r="130" spans="1:7" ht="42" customHeight="1" x14ac:dyDescent="0.2">
      <c r="A130" s="534">
        <v>46135</v>
      </c>
      <c r="B130" s="535" t="s">
        <v>804</v>
      </c>
      <c r="C130" s="494" t="s">
        <v>635</v>
      </c>
      <c r="D130" s="530">
        <v>200</v>
      </c>
      <c r="E130" s="531">
        <v>0</v>
      </c>
      <c r="F130" s="532">
        <f t="shared" si="1"/>
        <v>4503187.83</v>
      </c>
      <c r="G130" s="494" t="s">
        <v>805</v>
      </c>
    </row>
    <row r="131" spans="1:7" ht="42" customHeight="1" x14ac:dyDescent="0.2">
      <c r="A131" s="534">
        <v>46135</v>
      </c>
      <c r="B131" s="535" t="s">
        <v>806</v>
      </c>
      <c r="C131" s="494" t="s">
        <v>630</v>
      </c>
      <c r="D131" s="530">
        <v>43100</v>
      </c>
      <c r="E131" s="531">
        <v>0</v>
      </c>
      <c r="F131" s="532">
        <f t="shared" si="1"/>
        <v>4546287.83</v>
      </c>
      <c r="G131" s="494" t="s">
        <v>631</v>
      </c>
    </row>
    <row r="132" spans="1:7" ht="42" customHeight="1" x14ac:dyDescent="0.2">
      <c r="A132" s="534">
        <v>46135</v>
      </c>
      <c r="B132" s="535" t="s">
        <v>807</v>
      </c>
      <c r="C132" s="494" t="s">
        <v>808</v>
      </c>
      <c r="D132" s="530">
        <v>1400</v>
      </c>
      <c r="E132" s="531">
        <v>0</v>
      </c>
      <c r="F132" s="532">
        <f t="shared" si="1"/>
        <v>4547687.83</v>
      </c>
      <c r="G132" s="494" t="s">
        <v>809</v>
      </c>
    </row>
    <row r="133" spans="1:7" ht="42" customHeight="1" x14ac:dyDescent="0.2">
      <c r="A133" s="536">
        <v>46136</v>
      </c>
      <c r="B133" s="535" t="s">
        <v>810</v>
      </c>
      <c r="C133" s="537" t="s">
        <v>630</v>
      </c>
      <c r="D133" s="530">
        <v>28300</v>
      </c>
      <c r="E133" s="531">
        <v>0</v>
      </c>
      <c r="F133" s="532">
        <f t="shared" si="1"/>
        <v>4575987.83</v>
      </c>
      <c r="G133" s="494" t="s">
        <v>631</v>
      </c>
    </row>
    <row r="134" spans="1:7" ht="42" customHeight="1" x14ac:dyDescent="0.2">
      <c r="A134" s="536">
        <v>46136</v>
      </c>
      <c r="B134" s="535" t="s">
        <v>811</v>
      </c>
      <c r="C134" s="537" t="s">
        <v>627</v>
      </c>
      <c r="D134" s="530">
        <v>19100</v>
      </c>
      <c r="E134" s="531">
        <v>0</v>
      </c>
      <c r="F134" s="532">
        <f t="shared" si="1"/>
        <v>4595087.83</v>
      </c>
      <c r="G134" s="494" t="s">
        <v>628</v>
      </c>
    </row>
    <row r="135" spans="1:7" ht="42" customHeight="1" x14ac:dyDescent="0.2">
      <c r="A135" s="536">
        <v>46136</v>
      </c>
      <c r="B135" s="535" t="s">
        <v>812</v>
      </c>
      <c r="C135" s="537" t="s">
        <v>635</v>
      </c>
      <c r="D135" s="530">
        <v>500</v>
      </c>
      <c r="E135" s="531">
        <v>0</v>
      </c>
      <c r="F135" s="532">
        <f t="shared" si="1"/>
        <v>4595587.83</v>
      </c>
      <c r="G135" s="494" t="s">
        <v>813</v>
      </c>
    </row>
    <row r="136" spans="1:7" ht="42" customHeight="1" x14ac:dyDescent="0.2">
      <c r="A136" s="536">
        <v>46136</v>
      </c>
      <c r="B136" s="535" t="s">
        <v>637</v>
      </c>
      <c r="C136" s="537" t="s">
        <v>638</v>
      </c>
      <c r="D136" s="530">
        <v>16200</v>
      </c>
      <c r="E136" s="531">
        <v>0</v>
      </c>
      <c r="F136" s="532">
        <f t="shared" si="1"/>
        <v>4611787.83</v>
      </c>
      <c r="G136" s="494" t="s">
        <v>639</v>
      </c>
    </row>
    <row r="137" spans="1:7" ht="42" customHeight="1" x14ac:dyDescent="0.2">
      <c r="A137" s="536">
        <v>46136</v>
      </c>
      <c r="B137" s="535" t="s">
        <v>814</v>
      </c>
      <c r="C137" s="537" t="s">
        <v>815</v>
      </c>
      <c r="D137" s="530">
        <v>3000</v>
      </c>
      <c r="E137" s="531">
        <v>0</v>
      </c>
      <c r="F137" s="532">
        <f t="shared" si="1"/>
        <v>4614787.83</v>
      </c>
      <c r="G137" s="494" t="s">
        <v>816</v>
      </c>
    </row>
    <row r="138" spans="1:7" ht="42" customHeight="1" x14ac:dyDescent="0.2">
      <c r="A138" s="536">
        <v>46136</v>
      </c>
      <c r="B138" s="535" t="s">
        <v>817</v>
      </c>
      <c r="C138" s="537" t="s">
        <v>630</v>
      </c>
      <c r="D138" s="530">
        <v>62800</v>
      </c>
      <c r="E138" s="531">
        <v>0</v>
      </c>
      <c r="F138" s="532">
        <f t="shared" si="1"/>
        <v>4677587.83</v>
      </c>
      <c r="G138" s="494" t="s">
        <v>631</v>
      </c>
    </row>
    <row r="139" spans="1:7" ht="36.75" customHeight="1" x14ac:dyDescent="0.2">
      <c r="A139" s="536">
        <v>46139</v>
      </c>
      <c r="B139" s="535" t="s">
        <v>641</v>
      </c>
      <c r="C139" s="494" t="s">
        <v>638</v>
      </c>
      <c r="D139" s="530">
        <v>5500</v>
      </c>
      <c r="E139" s="531">
        <v>0</v>
      </c>
      <c r="F139" s="532">
        <f t="shared" si="1"/>
        <v>4683087.83</v>
      </c>
      <c r="G139" s="494" t="s">
        <v>639</v>
      </c>
    </row>
    <row r="140" spans="1:7" ht="42" customHeight="1" x14ac:dyDescent="0.2">
      <c r="A140" s="536">
        <v>46139</v>
      </c>
      <c r="B140" s="535" t="s">
        <v>637</v>
      </c>
      <c r="C140" s="494" t="s">
        <v>638</v>
      </c>
      <c r="D140" s="530">
        <v>3000</v>
      </c>
      <c r="E140" s="531">
        <v>0</v>
      </c>
      <c r="F140" s="532">
        <f t="shared" si="1"/>
        <v>4686087.83</v>
      </c>
      <c r="G140" s="494" t="s">
        <v>639</v>
      </c>
    </row>
    <row r="141" spans="1:7" ht="42" customHeight="1" x14ac:dyDescent="0.2">
      <c r="A141" s="536">
        <v>46139</v>
      </c>
      <c r="B141" s="535" t="s">
        <v>818</v>
      </c>
      <c r="C141" s="494" t="s">
        <v>819</v>
      </c>
      <c r="D141" s="530">
        <v>415</v>
      </c>
      <c r="E141" s="531">
        <v>0</v>
      </c>
      <c r="F141" s="532">
        <f t="shared" si="1"/>
        <v>4686502.83</v>
      </c>
      <c r="G141" s="494" t="s">
        <v>820</v>
      </c>
    </row>
    <row r="142" spans="1:7" ht="36.75" customHeight="1" x14ac:dyDescent="0.2">
      <c r="A142" s="536">
        <v>46139</v>
      </c>
      <c r="B142" s="535" t="s">
        <v>821</v>
      </c>
      <c r="C142" s="494" t="s">
        <v>684</v>
      </c>
      <c r="D142" s="530">
        <v>35</v>
      </c>
      <c r="E142" s="531">
        <v>0</v>
      </c>
      <c r="F142" s="532">
        <f t="shared" ref="F142:F190" si="2">+F141+D142-E142</f>
        <v>4686537.83</v>
      </c>
      <c r="G142" s="494" t="s">
        <v>684</v>
      </c>
    </row>
    <row r="143" spans="1:7" ht="42" customHeight="1" x14ac:dyDescent="0.2">
      <c r="A143" s="536">
        <v>46139</v>
      </c>
      <c r="B143" s="535" t="s">
        <v>822</v>
      </c>
      <c r="C143" s="494" t="s">
        <v>684</v>
      </c>
      <c r="D143" s="530">
        <v>1015</v>
      </c>
      <c r="E143" s="531">
        <v>0</v>
      </c>
      <c r="F143" s="532">
        <f t="shared" si="2"/>
        <v>4687552.83</v>
      </c>
      <c r="G143" s="494" t="s">
        <v>684</v>
      </c>
    </row>
    <row r="144" spans="1:7" ht="48.75" customHeight="1" x14ac:dyDescent="0.2">
      <c r="A144" s="536">
        <v>46139</v>
      </c>
      <c r="B144" s="535" t="s">
        <v>823</v>
      </c>
      <c r="C144" s="494" t="s">
        <v>824</v>
      </c>
      <c r="D144" s="530">
        <v>80000</v>
      </c>
      <c r="E144" s="531">
        <v>0</v>
      </c>
      <c r="F144" s="532">
        <f t="shared" si="2"/>
        <v>4767552.83</v>
      </c>
      <c r="G144" s="494" t="s">
        <v>825</v>
      </c>
    </row>
    <row r="145" spans="1:7" ht="48.75" customHeight="1" x14ac:dyDescent="0.2">
      <c r="A145" s="536">
        <v>46139</v>
      </c>
      <c r="B145" s="535" t="s">
        <v>826</v>
      </c>
      <c r="C145" s="494" t="s">
        <v>827</v>
      </c>
      <c r="D145" s="530">
        <v>3200</v>
      </c>
      <c r="E145" s="531">
        <v>0</v>
      </c>
      <c r="F145" s="532">
        <f t="shared" si="2"/>
        <v>4770752.83</v>
      </c>
      <c r="G145" s="494" t="s">
        <v>828</v>
      </c>
    </row>
    <row r="146" spans="1:7" ht="48.75" customHeight="1" x14ac:dyDescent="0.2">
      <c r="A146" s="536">
        <v>46139</v>
      </c>
      <c r="B146" s="535" t="s">
        <v>829</v>
      </c>
      <c r="C146" s="494" t="s">
        <v>830</v>
      </c>
      <c r="D146" s="530">
        <v>3750</v>
      </c>
      <c r="E146" s="531">
        <v>0</v>
      </c>
      <c r="F146" s="532">
        <f t="shared" si="2"/>
        <v>4774502.83</v>
      </c>
      <c r="G146" s="494" t="s">
        <v>831</v>
      </c>
    </row>
    <row r="147" spans="1:7" ht="48.75" customHeight="1" x14ac:dyDescent="0.2">
      <c r="A147" s="536">
        <v>46139</v>
      </c>
      <c r="B147" s="535" t="s">
        <v>832</v>
      </c>
      <c r="C147" s="494" t="s">
        <v>833</v>
      </c>
      <c r="D147" s="530">
        <v>2000</v>
      </c>
      <c r="E147" s="531">
        <v>0</v>
      </c>
      <c r="F147" s="532">
        <f t="shared" si="2"/>
        <v>4776502.83</v>
      </c>
      <c r="G147" s="494" t="s">
        <v>834</v>
      </c>
    </row>
    <row r="148" spans="1:7" ht="48.75" customHeight="1" x14ac:dyDescent="0.2">
      <c r="A148" s="536">
        <v>46139</v>
      </c>
      <c r="B148" s="535" t="s">
        <v>835</v>
      </c>
      <c r="C148" s="494" t="s">
        <v>836</v>
      </c>
      <c r="D148" s="530">
        <v>12400</v>
      </c>
      <c r="E148" s="531">
        <v>0</v>
      </c>
      <c r="F148" s="532">
        <f t="shared" si="2"/>
        <v>4788902.83</v>
      </c>
      <c r="G148" s="494" t="s">
        <v>837</v>
      </c>
    </row>
    <row r="149" spans="1:7" ht="48.75" customHeight="1" x14ac:dyDescent="0.2">
      <c r="A149" s="536">
        <v>46139</v>
      </c>
      <c r="B149" s="535" t="s">
        <v>838</v>
      </c>
      <c r="C149" s="494" t="s">
        <v>627</v>
      </c>
      <c r="D149" s="530">
        <v>1400</v>
      </c>
      <c r="E149" s="531">
        <v>0</v>
      </c>
      <c r="F149" s="532">
        <f t="shared" si="2"/>
        <v>4790302.83</v>
      </c>
      <c r="G149" s="494" t="s">
        <v>628</v>
      </c>
    </row>
    <row r="150" spans="1:7" ht="48.75" customHeight="1" x14ac:dyDescent="0.2">
      <c r="A150" s="536">
        <v>46139</v>
      </c>
      <c r="B150" s="535" t="s">
        <v>839</v>
      </c>
      <c r="C150" s="494" t="s">
        <v>684</v>
      </c>
      <c r="D150" s="530">
        <v>135</v>
      </c>
      <c r="E150" s="531">
        <v>0</v>
      </c>
      <c r="F150" s="532">
        <f t="shared" si="2"/>
        <v>4790437.83</v>
      </c>
      <c r="G150" s="494" t="s">
        <v>684</v>
      </c>
    </row>
    <row r="151" spans="1:7" ht="48.75" customHeight="1" x14ac:dyDescent="0.2">
      <c r="A151" s="536">
        <v>46139</v>
      </c>
      <c r="B151" s="535" t="s">
        <v>840</v>
      </c>
      <c r="C151" s="494" t="s">
        <v>633</v>
      </c>
      <c r="D151" s="530">
        <v>1925</v>
      </c>
      <c r="E151" s="531">
        <v>0</v>
      </c>
      <c r="F151" s="532">
        <f t="shared" si="2"/>
        <v>4792362.83</v>
      </c>
      <c r="G151" s="494" t="s">
        <v>633</v>
      </c>
    </row>
    <row r="152" spans="1:7" ht="48.75" customHeight="1" x14ac:dyDescent="0.2">
      <c r="A152" s="536">
        <v>46140</v>
      </c>
      <c r="B152" s="535" t="s">
        <v>841</v>
      </c>
      <c r="C152" s="494" t="s">
        <v>630</v>
      </c>
      <c r="D152" s="530">
        <v>23200</v>
      </c>
      <c r="E152" s="531">
        <v>0</v>
      </c>
      <c r="F152" s="532">
        <f t="shared" si="2"/>
        <v>4815562.83</v>
      </c>
      <c r="G152" s="494" t="s">
        <v>631</v>
      </c>
    </row>
    <row r="153" spans="1:7" ht="48.75" customHeight="1" x14ac:dyDescent="0.2">
      <c r="A153" s="536">
        <v>46140</v>
      </c>
      <c r="B153" s="535" t="s">
        <v>842</v>
      </c>
      <c r="C153" s="494" t="s">
        <v>627</v>
      </c>
      <c r="D153" s="530">
        <v>3900</v>
      </c>
      <c r="E153" s="531">
        <v>0</v>
      </c>
      <c r="F153" s="532">
        <f t="shared" si="2"/>
        <v>4819462.83</v>
      </c>
      <c r="G153" s="494" t="s">
        <v>628</v>
      </c>
    </row>
    <row r="154" spans="1:7" ht="42" customHeight="1" x14ac:dyDescent="0.2">
      <c r="A154" s="536">
        <v>46140</v>
      </c>
      <c r="B154" s="535" t="s">
        <v>637</v>
      </c>
      <c r="C154" s="494" t="s">
        <v>638</v>
      </c>
      <c r="D154" s="530">
        <v>7700</v>
      </c>
      <c r="E154" s="531">
        <v>0</v>
      </c>
      <c r="F154" s="532">
        <f t="shared" si="2"/>
        <v>4827162.83</v>
      </c>
      <c r="G154" s="494" t="s">
        <v>639</v>
      </c>
    </row>
    <row r="155" spans="1:7" ht="42" customHeight="1" x14ac:dyDescent="0.2">
      <c r="A155" s="536">
        <v>46140</v>
      </c>
      <c r="B155" s="535" t="s">
        <v>843</v>
      </c>
      <c r="C155" s="494" t="s">
        <v>635</v>
      </c>
      <c r="D155" s="530">
        <v>500</v>
      </c>
      <c r="E155" s="531">
        <v>0</v>
      </c>
      <c r="F155" s="532">
        <f t="shared" si="2"/>
        <v>4827662.83</v>
      </c>
      <c r="G155" s="494" t="s">
        <v>844</v>
      </c>
    </row>
    <row r="156" spans="1:7" ht="33.75" customHeight="1" x14ac:dyDescent="0.2">
      <c r="A156" s="536">
        <v>46140</v>
      </c>
      <c r="B156" s="535" t="s">
        <v>845</v>
      </c>
      <c r="C156" s="494" t="s">
        <v>697</v>
      </c>
      <c r="D156" s="530">
        <v>1400</v>
      </c>
      <c r="E156" s="531">
        <v>0</v>
      </c>
      <c r="F156" s="532">
        <f t="shared" si="2"/>
        <v>4829062.83</v>
      </c>
      <c r="G156" s="494" t="s">
        <v>698</v>
      </c>
    </row>
    <row r="157" spans="1:7" ht="35.25" customHeight="1" x14ac:dyDescent="0.2">
      <c r="A157" s="536">
        <v>46140</v>
      </c>
      <c r="B157" s="535" t="s">
        <v>846</v>
      </c>
      <c r="C157" s="494" t="s">
        <v>630</v>
      </c>
      <c r="D157" s="530">
        <v>7500</v>
      </c>
      <c r="E157" s="531">
        <v>0</v>
      </c>
      <c r="F157" s="532">
        <f t="shared" si="2"/>
        <v>4836562.83</v>
      </c>
      <c r="G157" s="494" t="s">
        <v>631</v>
      </c>
    </row>
    <row r="158" spans="1:7" ht="46.5" customHeight="1" x14ac:dyDescent="0.2">
      <c r="A158" s="536">
        <v>46140</v>
      </c>
      <c r="B158" s="535" t="s">
        <v>847</v>
      </c>
      <c r="C158" s="494" t="s">
        <v>630</v>
      </c>
      <c r="D158" s="530">
        <v>15100</v>
      </c>
      <c r="E158" s="531">
        <v>0</v>
      </c>
      <c r="F158" s="532">
        <f t="shared" si="2"/>
        <v>4851662.83</v>
      </c>
      <c r="G158" s="494" t="s">
        <v>631</v>
      </c>
    </row>
    <row r="159" spans="1:7" ht="46.5" customHeight="1" x14ac:dyDescent="0.2">
      <c r="A159" s="536">
        <v>46140</v>
      </c>
      <c r="B159" s="535" t="s">
        <v>848</v>
      </c>
      <c r="C159" s="494" t="s">
        <v>627</v>
      </c>
      <c r="D159" s="530">
        <v>11200</v>
      </c>
      <c r="E159" s="531">
        <v>0</v>
      </c>
      <c r="F159" s="532">
        <f t="shared" si="2"/>
        <v>4862862.83</v>
      </c>
      <c r="G159" s="494" t="s">
        <v>628</v>
      </c>
    </row>
    <row r="160" spans="1:7" ht="42" customHeight="1" x14ac:dyDescent="0.2">
      <c r="A160" s="536">
        <v>46140</v>
      </c>
      <c r="B160" s="535" t="s">
        <v>849</v>
      </c>
      <c r="C160" s="494" t="s">
        <v>850</v>
      </c>
      <c r="D160" s="530">
        <v>480</v>
      </c>
      <c r="E160" s="531">
        <v>0</v>
      </c>
      <c r="F160" s="532">
        <f t="shared" si="2"/>
        <v>4863342.83</v>
      </c>
      <c r="G160" s="494" t="s">
        <v>851</v>
      </c>
    </row>
    <row r="161" spans="1:7" ht="42" customHeight="1" x14ac:dyDescent="0.2">
      <c r="A161" s="536">
        <v>46141</v>
      </c>
      <c r="B161" s="535" t="s">
        <v>852</v>
      </c>
      <c r="C161" s="494" t="s">
        <v>853</v>
      </c>
      <c r="D161" s="530">
        <v>93100</v>
      </c>
      <c r="E161" s="531">
        <v>0</v>
      </c>
      <c r="F161" s="532">
        <f t="shared" si="2"/>
        <v>4956442.83</v>
      </c>
      <c r="G161" s="494" t="s">
        <v>854</v>
      </c>
    </row>
    <row r="162" spans="1:7" ht="42" customHeight="1" x14ac:dyDescent="0.2">
      <c r="A162" s="536">
        <v>46141</v>
      </c>
      <c r="B162" s="535" t="s">
        <v>855</v>
      </c>
      <c r="C162" s="494" t="s">
        <v>627</v>
      </c>
      <c r="D162" s="530">
        <v>19700</v>
      </c>
      <c r="E162" s="531">
        <v>0</v>
      </c>
      <c r="F162" s="532">
        <f t="shared" si="2"/>
        <v>4976142.83</v>
      </c>
      <c r="G162" s="494" t="s">
        <v>628</v>
      </c>
    </row>
    <row r="163" spans="1:7" ht="42" customHeight="1" x14ac:dyDescent="0.2">
      <c r="A163" s="536">
        <v>46141</v>
      </c>
      <c r="B163" s="535" t="s">
        <v>856</v>
      </c>
      <c r="C163" s="494" t="s">
        <v>857</v>
      </c>
      <c r="D163" s="530">
        <v>22800</v>
      </c>
      <c r="E163" s="531">
        <v>0</v>
      </c>
      <c r="F163" s="532">
        <f t="shared" si="2"/>
        <v>4998942.83</v>
      </c>
      <c r="G163" s="494" t="s">
        <v>858</v>
      </c>
    </row>
    <row r="164" spans="1:7" ht="42" customHeight="1" x14ac:dyDescent="0.2">
      <c r="A164" s="536">
        <v>46141</v>
      </c>
      <c r="B164" s="535" t="s">
        <v>859</v>
      </c>
      <c r="C164" s="494" t="s">
        <v>630</v>
      </c>
      <c r="D164" s="530">
        <v>48500</v>
      </c>
      <c r="E164" s="531">
        <v>0</v>
      </c>
      <c r="F164" s="532">
        <f t="shared" si="2"/>
        <v>5047442.83</v>
      </c>
      <c r="G164" s="494" t="s">
        <v>631</v>
      </c>
    </row>
    <row r="165" spans="1:7" ht="42" customHeight="1" x14ac:dyDescent="0.2">
      <c r="A165" s="536">
        <v>46141</v>
      </c>
      <c r="B165" s="535" t="s">
        <v>637</v>
      </c>
      <c r="C165" s="494" t="s">
        <v>638</v>
      </c>
      <c r="D165" s="530">
        <v>7000</v>
      </c>
      <c r="E165" s="531">
        <v>0</v>
      </c>
      <c r="F165" s="532">
        <f t="shared" si="2"/>
        <v>5054442.83</v>
      </c>
      <c r="G165" s="494" t="s">
        <v>639</v>
      </c>
    </row>
    <row r="166" spans="1:7" ht="42" customHeight="1" x14ac:dyDescent="0.2">
      <c r="A166" s="536">
        <v>46141</v>
      </c>
      <c r="B166" s="535" t="s">
        <v>860</v>
      </c>
      <c r="C166" s="494" t="s">
        <v>635</v>
      </c>
      <c r="D166" s="530">
        <v>200</v>
      </c>
      <c r="E166" s="531">
        <v>0</v>
      </c>
      <c r="F166" s="532">
        <f t="shared" si="2"/>
        <v>5054642.83</v>
      </c>
      <c r="G166" s="494" t="s">
        <v>861</v>
      </c>
    </row>
    <row r="167" spans="1:7" ht="42" customHeight="1" x14ac:dyDescent="0.2">
      <c r="A167" s="536">
        <v>46141</v>
      </c>
      <c r="B167" s="535" t="s">
        <v>862</v>
      </c>
      <c r="C167" s="494" t="s">
        <v>730</v>
      </c>
      <c r="D167" s="530">
        <v>480</v>
      </c>
      <c r="E167" s="531">
        <v>0</v>
      </c>
      <c r="F167" s="532">
        <f t="shared" si="2"/>
        <v>5055122.83</v>
      </c>
      <c r="G167" s="494" t="s">
        <v>863</v>
      </c>
    </row>
    <row r="168" spans="1:7" ht="42" customHeight="1" x14ac:dyDescent="0.2">
      <c r="A168" s="536">
        <v>46142</v>
      </c>
      <c r="B168" s="535" t="s">
        <v>864</v>
      </c>
      <c r="C168" s="494" t="s">
        <v>627</v>
      </c>
      <c r="D168" s="530">
        <v>13800</v>
      </c>
      <c r="E168" s="531">
        <v>0</v>
      </c>
      <c r="F168" s="532">
        <f t="shared" si="2"/>
        <v>5068922.83</v>
      </c>
      <c r="G168" s="494" t="s">
        <v>628</v>
      </c>
    </row>
    <row r="169" spans="1:7" ht="42" customHeight="1" x14ac:dyDescent="0.2">
      <c r="A169" s="536">
        <v>46142</v>
      </c>
      <c r="B169" s="535" t="s">
        <v>865</v>
      </c>
      <c r="C169" s="494" t="s">
        <v>697</v>
      </c>
      <c r="D169" s="530">
        <v>1400</v>
      </c>
      <c r="E169" s="531">
        <v>0</v>
      </c>
      <c r="F169" s="532">
        <f t="shared" si="2"/>
        <v>5070322.83</v>
      </c>
      <c r="G169" s="494" t="s">
        <v>698</v>
      </c>
    </row>
    <row r="170" spans="1:7" ht="42" customHeight="1" x14ac:dyDescent="0.2">
      <c r="A170" s="536">
        <v>46142</v>
      </c>
      <c r="B170" s="535" t="s">
        <v>866</v>
      </c>
      <c r="C170" s="494" t="s">
        <v>867</v>
      </c>
      <c r="D170" s="530">
        <v>2740</v>
      </c>
      <c r="E170" s="531">
        <v>0</v>
      </c>
      <c r="F170" s="532">
        <f t="shared" si="2"/>
        <v>5073062.83</v>
      </c>
      <c r="G170" s="494" t="s">
        <v>868</v>
      </c>
    </row>
    <row r="171" spans="1:7" ht="42" customHeight="1" x14ac:dyDescent="0.2">
      <c r="A171" s="536">
        <v>46142</v>
      </c>
      <c r="B171" s="535" t="s">
        <v>637</v>
      </c>
      <c r="C171" s="494" t="s">
        <v>638</v>
      </c>
      <c r="D171" s="530">
        <v>17600</v>
      </c>
      <c r="E171" s="531">
        <v>0</v>
      </c>
      <c r="F171" s="532">
        <f t="shared" si="2"/>
        <v>5090662.83</v>
      </c>
      <c r="G171" s="494" t="s">
        <v>639</v>
      </c>
    </row>
    <row r="172" spans="1:7" ht="42" customHeight="1" x14ac:dyDescent="0.2">
      <c r="A172" s="536">
        <v>46142</v>
      </c>
      <c r="B172" s="535" t="s">
        <v>869</v>
      </c>
      <c r="C172" s="494" t="s">
        <v>635</v>
      </c>
      <c r="D172" s="530">
        <v>500</v>
      </c>
      <c r="E172" s="531">
        <v>0</v>
      </c>
      <c r="F172" s="532">
        <f t="shared" si="2"/>
        <v>5091162.83</v>
      </c>
      <c r="G172" s="494" t="s">
        <v>870</v>
      </c>
    </row>
    <row r="173" spans="1:7" ht="42" customHeight="1" x14ac:dyDescent="0.2">
      <c r="A173" s="536">
        <v>46142</v>
      </c>
      <c r="B173" s="535" t="s">
        <v>871</v>
      </c>
      <c r="C173" s="494" t="s">
        <v>872</v>
      </c>
      <c r="D173" s="530">
        <v>240</v>
      </c>
      <c r="E173" s="531">
        <v>0</v>
      </c>
      <c r="F173" s="532">
        <f t="shared" si="2"/>
        <v>5091402.83</v>
      </c>
      <c r="G173" s="494" t="s">
        <v>873</v>
      </c>
    </row>
    <row r="174" spans="1:7" ht="42" customHeight="1" x14ac:dyDescent="0.2">
      <c r="A174" s="536">
        <v>46142</v>
      </c>
      <c r="B174" s="535" t="s">
        <v>874</v>
      </c>
      <c r="C174" s="494" t="s">
        <v>875</v>
      </c>
      <c r="D174" s="530">
        <v>120</v>
      </c>
      <c r="E174" s="531">
        <v>0</v>
      </c>
      <c r="F174" s="532">
        <f t="shared" si="2"/>
        <v>5091522.83</v>
      </c>
      <c r="G174" s="494" t="s">
        <v>876</v>
      </c>
    </row>
    <row r="175" spans="1:7" ht="42" customHeight="1" x14ac:dyDescent="0.2">
      <c r="A175" s="536">
        <v>46142</v>
      </c>
      <c r="B175" s="535" t="s">
        <v>877</v>
      </c>
      <c r="C175" s="494" t="s">
        <v>878</v>
      </c>
      <c r="D175" s="530">
        <v>300</v>
      </c>
      <c r="E175" s="531">
        <v>0</v>
      </c>
      <c r="F175" s="532">
        <f t="shared" si="2"/>
        <v>5091822.83</v>
      </c>
      <c r="G175" s="494" t="s">
        <v>879</v>
      </c>
    </row>
    <row r="176" spans="1:7" ht="42" customHeight="1" x14ac:dyDescent="0.2">
      <c r="A176" s="536">
        <v>46142</v>
      </c>
      <c r="B176" s="535" t="s">
        <v>880</v>
      </c>
      <c r="C176" s="494" t="s">
        <v>881</v>
      </c>
      <c r="D176" s="530">
        <v>290</v>
      </c>
      <c r="E176" s="531">
        <v>0</v>
      </c>
      <c r="F176" s="532">
        <f t="shared" si="2"/>
        <v>5092112.83</v>
      </c>
      <c r="G176" s="494" t="s">
        <v>882</v>
      </c>
    </row>
    <row r="177" spans="1:7" ht="42" customHeight="1" x14ac:dyDescent="0.2">
      <c r="A177" s="536">
        <v>46142</v>
      </c>
      <c r="B177" s="535" t="s">
        <v>883</v>
      </c>
      <c r="C177" s="494" t="s">
        <v>884</v>
      </c>
      <c r="D177" s="530">
        <v>110</v>
      </c>
      <c r="E177" s="531">
        <v>0</v>
      </c>
      <c r="F177" s="532">
        <f t="shared" si="2"/>
        <v>5092222.83</v>
      </c>
      <c r="G177" s="494" t="s">
        <v>885</v>
      </c>
    </row>
    <row r="178" spans="1:7" ht="36.75" customHeight="1" x14ac:dyDescent="0.2">
      <c r="A178" s="536">
        <v>46142</v>
      </c>
      <c r="B178" s="535" t="s">
        <v>886</v>
      </c>
      <c r="C178" s="494" t="s">
        <v>887</v>
      </c>
      <c r="D178" s="530">
        <v>30</v>
      </c>
      <c r="E178" s="531">
        <v>0</v>
      </c>
      <c r="F178" s="532">
        <f t="shared" si="2"/>
        <v>5092252.83</v>
      </c>
      <c r="G178" s="494" t="s">
        <v>888</v>
      </c>
    </row>
    <row r="179" spans="1:7" ht="39" customHeight="1" x14ac:dyDescent="0.2">
      <c r="A179" s="536">
        <v>46142</v>
      </c>
      <c r="B179" s="535" t="s">
        <v>889</v>
      </c>
      <c r="C179" s="494" t="s">
        <v>890</v>
      </c>
      <c r="D179" s="530">
        <v>35</v>
      </c>
      <c r="E179" s="531">
        <v>0</v>
      </c>
      <c r="F179" s="532">
        <f t="shared" si="2"/>
        <v>5092287.83</v>
      </c>
      <c r="G179" s="494" t="s">
        <v>891</v>
      </c>
    </row>
    <row r="180" spans="1:7" ht="42.75" customHeight="1" x14ac:dyDescent="0.2">
      <c r="A180" s="536">
        <v>46142</v>
      </c>
      <c r="B180" s="535" t="s">
        <v>892</v>
      </c>
      <c r="C180" s="494" t="s">
        <v>872</v>
      </c>
      <c r="D180" s="530">
        <v>160</v>
      </c>
      <c r="E180" s="531">
        <v>0</v>
      </c>
      <c r="F180" s="532">
        <f t="shared" si="2"/>
        <v>5092447.83</v>
      </c>
      <c r="G180" s="494" t="s">
        <v>873</v>
      </c>
    </row>
    <row r="181" spans="1:7" ht="51" customHeight="1" x14ac:dyDescent="0.2">
      <c r="A181" s="536">
        <v>46142</v>
      </c>
      <c r="B181" s="535" t="s">
        <v>893</v>
      </c>
      <c r="C181" s="494" t="s">
        <v>875</v>
      </c>
      <c r="D181" s="530">
        <v>85</v>
      </c>
      <c r="E181" s="531">
        <v>0</v>
      </c>
      <c r="F181" s="532">
        <f t="shared" si="2"/>
        <v>5092532.83</v>
      </c>
      <c r="G181" s="494" t="s">
        <v>876</v>
      </c>
    </row>
    <row r="182" spans="1:7" ht="51" customHeight="1" x14ac:dyDescent="0.2">
      <c r="A182" s="536">
        <v>46142</v>
      </c>
      <c r="B182" s="535" t="s">
        <v>894</v>
      </c>
      <c r="C182" s="494" t="s">
        <v>884</v>
      </c>
      <c r="D182" s="530">
        <v>85</v>
      </c>
      <c r="E182" s="531">
        <v>0</v>
      </c>
      <c r="F182" s="532">
        <f t="shared" si="2"/>
        <v>5092617.83</v>
      </c>
      <c r="G182" s="494" t="s">
        <v>885</v>
      </c>
    </row>
    <row r="183" spans="1:7" ht="44.25" customHeight="1" x14ac:dyDescent="0.2">
      <c r="A183" s="536">
        <v>46142</v>
      </c>
      <c r="B183" s="535" t="s">
        <v>895</v>
      </c>
      <c r="C183" s="494" t="s">
        <v>878</v>
      </c>
      <c r="D183" s="530">
        <v>140</v>
      </c>
      <c r="E183" s="531">
        <v>0</v>
      </c>
      <c r="F183" s="532">
        <f t="shared" si="2"/>
        <v>5092757.83</v>
      </c>
      <c r="G183" s="494" t="s">
        <v>879</v>
      </c>
    </row>
    <row r="184" spans="1:7" ht="51" customHeight="1" x14ac:dyDescent="0.2">
      <c r="A184" s="536">
        <v>46142</v>
      </c>
      <c r="B184" s="535" t="s">
        <v>896</v>
      </c>
      <c r="C184" s="494" t="s">
        <v>881</v>
      </c>
      <c r="D184" s="530">
        <v>230</v>
      </c>
      <c r="E184" s="531">
        <v>0</v>
      </c>
      <c r="F184" s="532">
        <f t="shared" si="2"/>
        <v>5092987.83</v>
      </c>
      <c r="G184" s="494" t="s">
        <v>882</v>
      </c>
    </row>
    <row r="185" spans="1:7" ht="36" customHeight="1" x14ac:dyDescent="0.2">
      <c r="A185" s="536">
        <v>46142</v>
      </c>
      <c r="B185" s="535" t="s">
        <v>897</v>
      </c>
      <c r="C185" s="494" t="s">
        <v>795</v>
      </c>
      <c r="D185" s="530">
        <v>15600</v>
      </c>
      <c r="E185" s="531">
        <v>0</v>
      </c>
      <c r="F185" s="532">
        <f t="shared" si="2"/>
        <v>5108587.83</v>
      </c>
      <c r="G185" s="494" t="s">
        <v>796</v>
      </c>
    </row>
    <row r="186" spans="1:7" ht="36" customHeight="1" x14ac:dyDescent="0.2">
      <c r="A186" s="536">
        <v>46142</v>
      </c>
      <c r="B186" s="535" t="s">
        <v>898</v>
      </c>
      <c r="C186" s="494" t="s">
        <v>899</v>
      </c>
      <c r="D186" s="530">
        <v>4500</v>
      </c>
      <c r="E186" s="531">
        <v>0</v>
      </c>
      <c r="F186" s="532">
        <f t="shared" si="2"/>
        <v>5113087.83</v>
      </c>
      <c r="G186" s="494" t="s">
        <v>900</v>
      </c>
    </row>
    <row r="187" spans="1:7" ht="36" customHeight="1" x14ac:dyDescent="0.2">
      <c r="A187" s="536">
        <v>46142</v>
      </c>
      <c r="B187" s="535" t="s">
        <v>901</v>
      </c>
      <c r="C187" s="494" t="s">
        <v>635</v>
      </c>
      <c r="D187" s="530">
        <v>50000</v>
      </c>
      <c r="E187" s="531">
        <v>0</v>
      </c>
      <c r="F187" s="532">
        <f t="shared" si="2"/>
        <v>5163087.83</v>
      </c>
      <c r="G187" s="494" t="s">
        <v>902</v>
      </c>
    </row>
    <row r="188" spans="1:7" ht="36" customHeight="1" x14ac:dyDescent="0.2">
      <c r="A188" s="536">
        <v>46142</v>
      </c>
      <c r="B188" s="535" t="s">
        <v>903</v>
      </c>
      <c r="C188" s="494" t="s">
        <v>635</v>
      </c>
      <c r="D188" s="530">
        <v>50000</v>
      </c>
      <c r="E188" s="531">
        <v>0</v>
      </c>
      <c r="F188" s="532">
        <f t="shared" si="2"/>
        <v>5213087.83</v>
      </c>
      <c r="G188" s="494" t="s">
        <v>904</v>
      </c>
    </row>
    <row r="189" spans="1:7" ht="36" customHeight="1" x14ac:dyDescent="0.2">
      <c r="A189" s="536">
        <v>46142</v>
      </c>
      <c r="B189" s="535" t="s">
        <v>905</v>
      </c>
      <c r="C189" s="494" t="s">
        <v>635</v>
      </c>
      <c r="D189" s="530">
        <v>50000</v>
      </c>
      <c r="E189" s="531">
        <v>0</v>
      </c>
      <c r="F189" s="532">
        <f t="shared" si="2"/>
        <v>5263087.83</v>
      </c>
      <c r="G189" s="494" t="s">
        <v>906</v>
      </c>
    </row>
    <row r="190" spans="1:7" ht="39" customHeight="1" x14ac:dyDescent="0.2">
      <c r="A190" s="538">
        <v>46142</v>
      </c>
      <c r="B190" s="509" t="s">
        <v>453</v>
      </c>
      <c r="C190" s="494" t="s">
        <v>532</v>
      </c>
      <c r="D190" s="531">
        <v>0</v>
      </c>
      <c r="E190" s="531">
        <v>3017.05</v>
      </c>
      <c r="F190" s="532">
        <f t="shared" si="2"/>
        <v>5260070.78</v>
      </c>
      <c r="G190" s="494" t="s">
        <v>532</v>
      </c>
    </row>
    <row r="191" spans="1:7" ht="39" customHeight="1" x14ac:dyDescent="0.25">
      <c r="A191" s="565">
        <v>46142</v>
      </c>
      <c r="B191" s="566" t="s">
        <v>464</v>
      </c>
      <c r="C191" s="540" t="s">
        <v>907</v>
      </c>
      <c r="D191" s="567" t="s">
        <v>492</v>
      </c>
      <c r="E191" s="567" t="s">
        <v>492</v>
      </c>
      <c r="F191" s="504">
        <f>+F190</f>
        <v>5260070.78</v>
      </c>
      <c r="G191" s="540" t="s">
        <v>907</v>
      </c>
    </row>
    <row r="192" spans="1:7" ht="39" customHeight="1" thickBot="1" x14ac:dyDescent="0.3">
      <c r="A192" s="484"/>
      <c r="B192" s="35"/>
      <c r="C192" s="541" t="s">
        <v>481</v>
      </c>
      <c r="D192" s="542">
        <f>SUM(D13:D189)</f>
        <v>2036762.5</v>
      </c>
      <c r="E192" s="543">
        <f>SUM(E13:E191)</f>
        <v>1897717.05</v>
      </c>
      <c r="F192" s="480"/>
      <c r="G192" s="525"/>
    </row>
    <row r="193" spans="1:7" ht="39" customHeight="1" thickTop="1" x14ac:dyDescent="0.25">
      <c r="A193" s="484"/>
      <c r="B193" s="35"/>
      <c r="C193" s="562"/>
      <c r="D193" s="563"/>
      <c r="E193" s="564"/>
      <c r="F193" s="480"/>
      <c r="G193" s="525"/>
    </row>
    <row r="194" spans="1:7" ht="29.25" customHeight="1" x14ac:dyDescent="0.2">
      <c r="A194" s="484"/>
      <c r="B194" s="35"/>
      <c r="C194" s="35"/>
      <c r="D194" s="479"/>
      <c r="E194" s="478"/>
      <c r="F194" s="480"/>
      <c r="G194" s="35"/>
    </row>
    <row r="195" spans="1:7" ht="29.25" customHeight="1" x14ac:dyDescent="0.2">
      <c r="B195" s="28"/>
      <c r="C195" s="556" t="s">
        <v>7</v>
      </c>
      <c r="D195" s="18"/>
      <c r="E195" s="544"/>
      <c r="G195" s="556" t="s">
        <v>8</v>
      </c>
    </row>
    <row r="196" spans="1:7" ht="29.25" customHeight="1" x14ac:dyDescent="0.2">
      <c r="B196" s="28"/>
      <c r="C196" s="16"/>
      <c r="D196" s="557"/>
      <c r="E196" s="544"/>
    </row>
    <row r="197" spans="1:7" ht="29.25" customHeight="1" x14ac:dyDescent="0.2">
      <c r="B197" s="28"/>
      <c r="C197" s="16"/>
      <c r="D197" s="557"/>
      <c r="E197" s="544"/>
    </row>
    <row r="198" spans="1:7" ht="29.25" customHeight="1" x14ac:dyDescent="0.2">
      <c r="A198" s="556"/>
      <c r="B198" s="28"/>
      <c r="C198" s="558"/>
      <c r="D198" s="559"/>
      <c r="E198" s="560"/>
      <c r="G198" s="549"/>
    </row>
    <row r="199" spans="1:7" ht="29.25" customHeight="1" x14ac:dyDescent="0.25">
      <c r="A199" s="556"/>
      <c r="B199" s="28"/>
      <c r="C199" s="616" t="s">
        <v>329</v>
      </c>
      <c r="D199" s="617"/>
      <c r="E199" s="618"/>
      <c r="F199" s="201"/>
      <c r="G199" s="481" t="s">
        <v>437</v>
      </c>
    </row>
    <row r="200" spans="1:7" ht="29.25" customHeight="1" x14ac:dyDescent="0.2">
      <c r="A200" s="556"/>
      <c r="B200" s="561"/>
      <c r="C200" s="619" t="s">
        <v>330</v>
      </c>
      <c r="D200" s="192"/>
      <c r="E200" s="482"/>
      <c r="F200" s="201"/>
      <c r="G200" s="483" t="s">
        <v>424</v>
      </c>
    </row>
    <row r="201" spans="1:7" ht="29.25" customHeight="1" x14ac:dyDescent="0.2">
      <c r="A201" s="552"/>
      <c r="B201" s="12"/>
      <c r="C201" s="553"/>
      <c r="D201" s="554"/>
      <c r="E201" s="554"/>
      <c r="F201" s="554"/>
      <c r="G201" s="555"/>
    </row>
    <row r="202" spans="1:7" ht="29.25" customHeight="1" x14ac:dyDescent="0.2">
      <c r="A202" s="552"/>
      <c r="B202" s="12"/>
      <c r="C202" s="553"/>
      <c r="D202" s="554"/>
      <c r="E202" s="554"/>
      <c r="F202" s="554"/>
      <c r="G202" s="555"/>
    </row>
    <row r="203" spans="1:7" ht="29.25" customHeight="1" x14ac:dyDescent="0.2">
      <c r="A203" s="484"/>
      <c r="B203" s="35"/>
      <c r="C203" s="35"/>
      <c r="D203" s="480"/>
      <c r="E203" s="396"/>
      <c r="F203" s="480"/>
      <c r="G203" s="35"/>
    </row>
    <row r="204" spans="1:7" ht="39" customHeight="1" x14ac:dyDescent="0.2">
      <c r="A204" s="484"/>
      <c r="B204" s="35"/>
      <c r="C204" s="35"/>
      <c r="D204" s="480"/>
      <c r="E204" s="396"/>
      <c r="F204" s="480"/>
      <c r="G204" s="35"/>
    </row>
    <row r="205" spans="1:7" ht="39" customHeight="1" x14ac:dyDescent="0.2">
      <c r="A205" s="484"/>
      <c r="B205" s="35"/>
      <c r="C205" s="35"/>
      <c r="D205" s="480"/>
      <c r="E205" s="396"/>
      <c r="F205" s="480"/>
      <c r="G205" s="35"/>
    </row>
    <row r="206" spans="1:7" ht="39" customHeight="1" x14ac:dyDescent="0.2">
      <c r="A206" s="484"/>
      <c r="B206" s="35"/>
      <c r="C206" s="35"/>
      <c r="D206" s="480"/>
      <c r="E206" s="396"/>
      <c r="F206" s="480"/>
      <c r="G206" s="35"/>
    </row>
    <row r="207" spans="1:7" ht="39" customHeight="1" x14ac:dyDescent="0.2">
      <c r="A207" s="484"/>
      <c r="B207" s="35"/>
      <c r="C207" s="35"/>
      <c r="D207" s="480"/>
      <c r="E207" s="396"/>
      <c r="F207" s="480"/>
      <c r="G207" s="35"/>
    </row>
    <row r="208" spans="1:7" ht="39" customHeight="1" x14ac:dyDescent="0.2">
      <c r="A208" s="484"/>
      <c r="B208" s="35"/>
      <c r="C208" s="35"/>
      <c r="D208" s="480"/>
      <c r="E208" s="396"/>
      <c r="F208" s="480"/>
      <c r="G208" s="35"/>
    </row>
    <row r="209" spans="1:7" ht="39" customHeight="1" x14ac:dyDescent="0.2">
      <c r="A209" s="484"/>
      <c r="B209" s="35"/>
      <c r="C209" s="35"/>
      <c r="D209" s="480"/>
      <c r="E209" s="396"/>
      <c r="F209" s="480"/>
      <c r="G209" s="35"/>
    </row>
    <row r="210" spans="1:7" ht="39" customHeight="1" x14ac:dyDescent="0.2">
      <c r="A210" s="484"/>
      <c r="B210" s="35"/>
      <c r="C210" s="35"/>
      <c r="D210" s="480"/>
      <c r="E210" s="396"/>
      <c r="F210" s="480"/>
      <c r="G210" s="35"/>
    </row>
    <row r="211" spans="1:7" ht="39" customHeight="1" x14ac:dyDescent="0.2">
      <c r="A211" s="484"/>
      <c r="B211" s="35"/>
      <c r="C211" s="35"/>
      <c r="D211" s="480"/>
      <c r="E211" s="396"/>
      <c r="F211" s="480"/>
      <c r="G211" s="35"/>
    </row>
    <row r="212" spans="1:7" ht="39" customHeight="1" x14ac:dyDescent="0.2">
      <c r="A212" s="484"/>
      <c r="B212" s="35"/>
      <c r="C212" s="35"/>
      <c r="D212" s="480"/>
      <c r="E212" s="396"/>
      <c r="F212" s="480"/>
      <c r="G212" s="35"/>
    </row>
    <row r="213" spans="1:7" ht="39" customHeight="1" x14ac:dyDescent="0.2">
      <c r="A213" s="484"/>
      <c r="B213" s="35"/>
      <c r="C213" s="35"/>
      <c r="D213" s="480"/>
      <c r="E213" s="396"/>
      <c r="F213" s="480"/>
      <c r="G213" s="35"/>
    </row>
    <row r="214" spans="1:7" ht="39" customHeight="1" x14ac:dyDescent="0.2">
      <c r="A214" s="484"/>
      <c r="B214" s="35"/>
      <c r="C214" s="35"/>
      <c r="D214" s="480"/>
      <c r="E214" s="396"/>
      <c r="F214" s="480"/>
      <c r="G214" s="35"/>
    </row>
    <row r="215" spans="1:7" ht="39" customHeight="1" x14ac:dyDescent="0.2">
      <c r="A215" s="484"/>
      <c r="B215" s="35"/>
      <c r="C215" s="35"/>
      <c r="D215" s="480"/>
      <c r="E215" s="396"/>
      <c r="F215" s="480"/>
      <c r="G215" s="35"/>
    </row>
    <row r="216" spans="1:7" ht="39" customHeight="1" x14ac:dyDescent="0.2">
      <c r="A216" s="484"/>
      <c r="B216" s="35"/>
      <c r="C216" s="35"/>
      <c r="D216" s="480"/>
      <c r="E216" s="396"/>
      <c r="F216" s="480"/>
      <c r="G216" s="35"/>
    </row>
    <row r="217" spans="1:7" ht="39" customHeight="1" x14ac:dyDescent="0.2">
      <c r="A217" s="484"/>
      <c r="B217" s="35"/>
      <c r="C217" s="35"/>
      <c r="D217" s="480"/>
      <c r="E217" s="396"/>
      <c r="F217" s="480"/>
      <c r="G217" s="35"/>
    </row>
    <row r="218" spans="1:7" ht="39" customHeight="1" x14ac:dyDescent="0.2">
      <c r="A218" s="484"/>
      <c r="B218" s="35"/>
      <c r="C218" s="35"/>
      <c r="D218" s="480"/>
      <c r="E218" s="396"/>
      <c r="F218" s="480"/>
      <c r="G218" s="35"/>
    </row>
  </sheetData>
  <mergeCells count="7">
    <mergeCell ref="A10:G10"/>
    <mergeCell ref="A9:G9"/>
    <mergeCell ref="A6:G6"/>
    <mergeCell ref="A4:G4"/>
    <mergeCell ref="A7:G7"/>
    <mergeCell ref="A8:G8"/>
    <mergeCell ref="A5:G5"/>
  </mergeCells>
  <phoneticPr fontId="55" type="noConversion"/>
  <printOptions horizontalCentered="1" verticalCentered="1"/>
  <pageMargins left="0.4" right="0.35" top="0.59" bottom="0.44" header="0.28999999999999998" footer="0.3"/>
  <pageSetup scale="53" fitToWidth="0" fitToHeight="0" orientation="landscape" r:id="rId1"/>
  <ignoredErrors>
    <ignoredError sqref="B13:B190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90E41-9073-4CB2-A1B2-950829809290}">
  <sheetPr>
    <tabColor rgb="FF996633"/>
    <pageSetUpPr fitToPage="1"/>
  </sheetPr>
  <dimension ref="A1:G44"/>
  <sheetViews>
    <sheetView topLeftCell="A26" zoomScale="66" zoomScaleNormal="66" workbookViewId="0">
      <selection sqref="A1:G37"/>
    </sheetView>
  </sheetViews>
  <sheetFormatPr baseColWidth="10" defaultColWidth="11.42578125" defaultRowHeight="30" customHeight="1" x14ac:dyDescent="0.2"/>
  <cols>
    <col min="1" max="1" width="16.140625" style="31" customWidth="1"/>
    <col min="2" max="2" width="17.85546875" style="32" customWidth="1"/>
    <col min="3" max="3" width="34" style="19" customWidth="1"/>
    <col min="4" max="4" width="30.85546875" style="32" customWidth="1"/>
    <col min="5" max="5" width="16.140625" style="16" customWidth="1"/>
    <col min="6" max="6" width="18.5703125" style="19" customWidth="1"/>
    <col min="7" max="7" width="15.7109375" style="19" customWidth="1"/>
    <col min="8" max="8" width="17.7109375" style="19" customWidth="1"/>
    <col min="9" max="16384" width="11.42578125" style="19"/>
  </cols>
  <sheetData>
    <row r="1" spans="1:7" ht="23.25" customHeight="1" x14ac:dyDescent="0.2">
      <c r="A1" s="2"/>
      <c r="B1" s="1"/>
      <c r="C1" s="2"/>
      <c r="D1" s="2"/>
      <c r="E1" s="2"/>
    </row>
    <row r="2" spans="1:7" ht="23.25" customHeight="1" x14ac:dyDescent="0.2">
      <c r="A2" s="38"/>
      <c r="B2" s="8"/>
      <c r="C2" s="69"/>
      <c r="D2" s="3"/>
      <c r="E2" s="38"/>
    </row>
    <row r="3" spans="1:7" ht="23.25" customHeight="1" x14ac:dyDescent="0.2">
      <c r="A3" s="38"/>
      <c r="B3" s="8"/>
      <c r="C3" s="69"/>
      <c r="D3" s="3"/>
      <c r="E3" s="38"/>
    </row>
    <row r="4" spans="1:7" ht="30" customHeight="1" x14ac:dyDescent="0.25">
      <c r="A4" s="683" t="s">
        <v>9</v>
      </c>
      <c r="B4" s="683"/>
      <c r="C4" s="683"/>
      <c r="D4" s="683"/>
      <c r="E4" s="683"/>
    </row>
    <row r="5" spans="1:7" ht="24" customHeight="1" x14ac:dyDescent="0.25">
      <c r="A5" s="683" t="s">
        <v>10</v>
      </c>
      <c r="B5" s="683"/>
      <c r="C5" s="683"/>
      <c r="D5" s="683"/>
      <c r="E5" s="683"/>
    </row>
    <row r="6" spans="1:7" ht="24" customHeight="1" x14ac:dyDescent="0.25">
      <c r="A6" s="683" t="s">
        <v>11</v>
      </c>
      <c r="B6" s="683"/>
      <c r="C6" s="683"/>
      <c r="D6" s="683"/>
      <c r="E6" s="683"/>
    </row>
    <row r="7" spans="1:7" ht="24" customHeight="1" x14ac:dyDescent="0.2">
      <c r="A7" s="684" t="s">
        <v>12</v>
      </c>
      <c r="B7" s="684"/>
      <c r="C7" s="684"/>
      <c r="D7" s="684"/>
      <c r="E7" s="684"/>
    </row>
    <row r="8" spans="1:7" ht="24" customHeight="1" x14ac:dyDescent="0.2">
      <c r="A8" s="684" t="s">
        <v>13</v>
      </c>
      <c r="B8" s="684"/>
      <c r="C8" s="684"/>
      <c r="D8" s="684"/>
      <c r="E8" s="684"/>
    </row>
    <row r="9" spans="1:7" ht="24" customHeight="1" x14ac:dyDescent="0.25">
      <c r="A9" s="683" t="s">
        <v>478</v>
      </c>
      <c r="B9" s="683"/>
      <c r="C9" s="683"/>
      <c r="D9" s="683"/>
      <c r="E9" s="683"/>
    </row>
    <row r="10" spans="1:7" ht="28.5" customHeight="1" x14ac:dyDescent="0.3">
      <c r="A10" s="685" t="s">
        <v>553</v>
      </c>
      <c r="B10" s="685"/>
      <c r="C10" s="685"/>
      <c r="D10" s="685"/>
      <c r="E10" s="685"/>
    </row>
    <row r="11" spans="1:7" ht="28.5" customHeight="1" x14ac:dyDescent="0.3">
      <c r="A11" s="519"/>
      <c r="B11" s="519"/>
      <c r="C11" s="519"/>
      <c r="D11" s="519"/>
      <c r="E11" s="519"/>
    </row>
    <row r="12" spans="1:7" ht="28.5" customHeight="1" x14ac:dyDescent="0.25">
      <c r="A12" s="365"/>
      <c r="B12" s="365"/>
      <c r="C12" s="356"/>
      <c r="D12" s="356"/>
      <c r="E12" s="356"/>
    </row>
    <row r="13" spans="1:7" ht="26.25" customHeight="1" x14ac:dyDescent="0.25">
      <c r="A13" s="366"/>
      <c r="C13" s="433" t="s">
        <v>14</v>
      </c>
      <c r="D13" s="434" t="s">
        <v>15</v>
      </c>
      <c r="F13" s="76"/>
      <c r="G13" s="489"/>
    </row>
    <row r="14" spans="1:7" ht="26.25" customHeight="1" x14ac:dyDescent="0.25">
      <c r="A14" s="366"/>
      <c r="C14" s="419" t="s">
        <v>85</v>
      </c>
      <c r="D14" s="507">
        <v>25412.5</v>
      </c>
      <c r="F14" s="76"/>
      <c r="G14" s="489"/>
    </row>
    <row r="15" spans="1:7" ht="25.5" customHeight="1" x14ac:dyDescent="0.25">
      <c r="A15" s="366"/>
      <c r="C15" s="419" t="s">
        <v>75</v>
      </c>
      <c r="D15" s="507">
        <v>151100</v>
      </c>
      <c r="F15" s="76"/>
      <c r="G15" s="489"/>
    </row>
    <row r="16" spans="1:7" ht="25.5" customHeight="1" x14ac:dyDescent="0.25">
      <c r="A16" s="355"/>
      <c r="C16" s="419" t="s">
        <v>64</v>
      </c>
      <c r="D16" s="507">
        <v>607.62</v>
      </c>
      <c r="F16" s="76"/>
      <c r="G16" s="489"/>
    </row>
    <row r="17" spans="1:7" ht="25.5" customHeight="1" x14ac:dyDescent="0.25">
      <c r="A17" s="355"/>
      <c r="C17" s="419" t="s">
        <v>72</v>
      </c>
      <c r="D17" s="507">
        <v>63000</v>
      </c>
      <c r="F17" s="76"/>
      <c r="G17" s="489"/>
    </row>
    <row r="18" spans="1:7" ht="24" customHeight="1" x14ac:dyDescent="0.25">
      <c r="A18" s="355"/>
      <c r="C18" s="419" t="s">
        <v>53</v>
      </c>
      <c r="D18" s="507">
        <v>5075</v>
      </c>
      <c r="F18" s="76"/>
      <c r="G18" s="489"/>
    </row>
    <row r="19" spans="1:7" ht="24" customHeight="1" x14ac:dyDescent="0.25">
      <c r="A19" s="355"/>
      <c r="C19" s="419" t="s">
        <v>76</v>
      </c>
      <c r="D19" s="507">
        <v>950</v>
      </c>
      <c r="F19" s="76"/>
      <c r="G19" s="489"/>
    </row>
    <row r="20" spans="1:7" ht="18" x14ac:dyDescent="0.25">
      <c r="A20" s="355"/>
      <c r="C20" s="419" t="s">
        <v>70</v>
      </c>
      <c r="D20" s="507">
        <v>2790.15</v>
      </c>
      <c r="F20" s="76"/>
      <c r="G20" s="489"/>
    </row>
    <row r="21" spans="1:7" ht="25.5" customHeight="1" x14ac:dyDescent="0.25">
      <c r="A21" s="355"/>
      <c r="C21" s="418" t="s">
        <v>51</v>
      </c>
      <c r="D21" s="507">
        <v>22933.58</v>
      </c>
      <c r="F21" s="76"/>
      <c r="G21" s="489"/>
    </row>
    <row r="22" spans="1:7" ht="27.75" customHeight="1" thickBot="1" x14ac:dyDescent="0.3">
      <c r="A22" s="355"/>
      <c r="C22" s="195" t="s">
        <v>448</v>
      </c>
      <c r="D22" s="614">
        <f>SUM(D14:D21)</f>
        <v>271868.84999999998</v>
      </c>
      <c r="F22" s="76"/>
      <c r="G22" s="489"/>
    </row>
    <row r="23" spans="1:7" ht="36.75" customHeight="1" thickTop="1" x14ac:dyDescent="0.3">
      <c r="A23" s="355"/>
      <c r="D23" s="415"/>
      <c r="E23" s="416"/>
      <c r="F23" s="76"/>
      <c r="G23" s="489"/>
    </row>
    <row r="24" spans="1:7" ht="36" customHeight="1" x14ac:dyDescent="0.3">
      <c r="A24" s="367"/>
      <c r="D24" s="385"/>
      <c r="E24" s="386"/>
      <c r="F24" s="76"/>
      <c r="G24" s="489"/>
    </row>
    <row r="25" spans="1:7" ht="67.5" customHeight="1" x14ac:dyDescent="0.25">
      <c r="A25" s="367"/>
      <c r="B25" s="686" t="s">
        <v>554</v>
      </c>
      <c r="C25" s="687"/>
      <c r="D25" s="83">
        <f>+D22</f>
        <v>271868.84999999998</v>
      </c>
      <c r="F25" s="111"/>
      <c r="G25" s="273"/>
    </row>
    <row r="26" spans="1:7" ht="24" customHeight="1" x14ac:dyDescent="0.2">
      <c r="A26" s="30"/>
      <c r="B26" s="78"/>
      <c r="C26" s="30"/>
      <c r="D26" s="36"/>
      <c r="E26" s="30"/>
    </row>
    <row r="27" spans="1:7" ht="24" customHeight="1" x14ac:dyDescent="0.2">
      <c r="C27" s="30"/>
      <c r="D27" s="30"/>
      <c r="E27" s="30"/>
    </row>
    <row r="28" spans="1:7" ht="24" customHeight="1" x14ac:dyDescent="0.2">
      <c r="A28" s="7"/>
      <c r="B28" s="680" t="s">
        <v>7</v>
      </c>
      <c r="C28" s="680"/>
      <c r="D28" s="432"/>
      <c r="E28" s="688" t="s">
        <v>8</v>
      </c>
      <c r="F28" s="688"/>
    </row>
    <row r="29" spans="1:7" ht="24" customHeight="1" x14ac:dyDescent="0.25">
      <c r="A29" s="7"/>
      <c r="B29" s="7"/>
      <c r="C29" s="459"/>
      <c r="D29" s="298"/>
      <c r="E29" s="79"/>
    </row>
    <row r="30" spans="1:7" ht="24" customHeight="1" x14ac:dyDescent="0.25">
      <c r="A30" s="7"/>
      <c r="B30" s="7"/>
      <c r="C30" s="462"/>
      <c r="D30" s="463"/>
      <c r="E30" s="79"/>
    </row>
    <row r="31" spans="1:7" ht="24" customHeight="1" x14ac:dyDescent="0.25">
      <c r="A31" s="7"/>
      <c r="B31" s="7"/>
      <c r="C31" s="298"/>
      <c r="D31" s="446"/>
      <c r="E31" s="79"/>
    </row>
    <row r="32" spans="1:7" ht="24" customHeight="1" thickBot="1" x14ac:dyDescent="0.25">
      <c r="A32" s="80"/>
      <c r="B32" s="689"/>
      <c r="C32" s="689"/>
      <c r="D32" s="80"/>
      <c r="E32" s="458"/>
      <c r="F32" s="465"/>
    </row>
    <row r="33" spans="1:6" ht="24" customHeight="1" x14ac:dyDescent="0.2">
      <c r="A33" s="30"/>
      <c r="B33" s="690" t="s">
        <v>329</v>
      </c>
      <c r="C33" s="690"/>
      <c r="D33" s="30"/>
      <c r="E33" s="253" t="s">
        <v>450</v>
      </c>
    </row>
    <row r="34" spans="1:6" ht="24" customHeight="1" x14ac:dyDescent="0.2">
      <c r="A34" s="30"/>
      <c r="B34" s="680" t="s">
        <v>526</v>
      </c>
      <c r="C34" s="680"/>
      <c r="D34" s="30"/>
      <c r="E34" s="464" t="s">
        <v>525</v>
      </c>
      <c r="F34" s="464"/>
    </row>
    <row r="35" spans="1:6" ht="24" customHeight="1" x14ac:dyDescent="0.2">
      <c r="A35" s="30"/>
      <c r="B35" s="78"/>
      <c r="C35" s="30"/>
      <c r="D35" s="30"/>
      <c r="E35" s="30"/>
    </row>
    <row r="36" spans="1:6" ht="24" customHeight="1" x14ac:dyDescent="0.25">
      <c r="C36" s="417"/>
      <c r="D36" s="300"/>
    </row>
    <row r="37" spans="1:6" ht="30" customHeight="1" x14ac:dyDescent="0.25">
      <c r="C37" s="417"/>
      <c r="D37" s="300"/>
    </row>
    <row r="38" spans="1:6" ht="30" customHeight="1" x14ac:dyDescent="0.25">
      <c r="C38" s="417"/>
      <c r="D38" s="300"/>
    </row>
    <row r="39" spans="1:6" ht="30" customHeight="1" x14ac:dyDescent="0.25">
      <c r="C39" s="417"/>
      <c r="D39" s="300"/>
    </row>
    <row r="40" spans="1:6" ht="30" customHeight="1" x14ac:dyDescent="0.25">
      <c r="C40" s="417"/>
      <c r="D40" s="300"/>
    </row>
    <row r="41" spans="1:6" ht="30" customHeight="1" x14ac:dyDescent="0.25">
      <c r="C41" s="417"/>
      <c r="D41" s="300"/>
    </row>
    <row r="42" spans="1:6" ht="30" customHeight="1" x14ac:dyDescent="0.25">
      <c r="C42" s="417"/>
      <c r="D42" s="300"/>
    </row>
    <row r="43" spans="1:6" ht="30" customHeight="1" x14ac:dyDescent="0.25">
      <c r="C43" s="417"/>
      <c r="D43" s="300"/>
    </row>
    <row r="44" spans="1:6" ht="30" customHeight="1" x14ac:dyDescent="0.2">
      <c r="D44" s="461"/>
    </row>
  </sheetData>
  <sortState xmlns:xlrd2="http://schemas.microsoft.com/office/spreadsheetml/2017/richdata2" ref="E15:E16">
    <sortCondition ref="E15:E16"/>
  </sortState>
  <mergeCells count="13">
    <mergeCell ref="A4:E4"/>
    <mergeCell ref="A7:E7"/>
    <mergeCell ref="A8:E8"/>
    <mergeCell ref="B33:C33"/>
    <mergeCell ref="B34:C34"/>
    <mergeCell ref="B32:C32"/>
    <mergeCell ref="B25:C25"/>
    <mergeCell ref="B28:C28"/>
    <mergeCell ref="E28:F28"/>
    <mergeCell ref="A9:E9"/>
    <mergeCell ref="A10:E10"/>
    <mergeCell ref="A6:E6"/>
    <mergeCell ref="A5:E5"/>
  </mergeCells>
  <phoneticPr fontId="55" type="noConversion"/>
  <conditionalFormatting sqref="E24">
    <cfRule type="duplicateValues" dxfId="1" priority="1"/>
  </conditionalFormatting>
  <pageMargins left="0.69" right="0.56999999999999995" top="0.62" bottom="0.46" header="0.3" footer="0.12"/>
  <pageSetup scale="7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D86A7-3373-4190-A4F0-97C12CA4F72B}">
  <sheetPr>
    <tabColor rgb="FF996633"/>
    <pageSetUpPr fitToPage="1"/>
  </sheetPr>
  <dimension ref="A1:G34"/>
  <sheetViews>
    <sheetView topLeftCell="A19" zoomScale="64" zoomScaleNormal="64" workbookViewId="0">
      <selection sqref="A1:G32"/>
    </sheetView>
  </sheetViews>
  <sheetFormatPr baseColWidth="10" defaultColWidth="11.42578125" defaultRowHeight="45.75" customHeight="1" x14ac:dyDescent="0.2"/>
  <cols>
    <col min="1" max="1" width="22.28515625" style="359" customWidth="1"/>
    <col min="2" max="2" width="21.140625" style="266" customWidth="1"/>
    <col min="3" max="3" width="50.140625" style="199" customWidth="1"/>
    <col min="4" max="4" width="22.85546875" style="353" customWidth="1"/>
    <col min="5" max="5" width="23.5703125" style="200" customWidth="1"/>
    <col min="6" max="6" width="25.7109375" style="201" customWidth="1"/>
    <col min="7" max="7" width="78.42578125" style="412" customWidth="1"/>
    <col min="8" max="16384" width="11.42578125" style="199"/>
  </cols>
  <sheetData>
    <row r="1" spans="1:7" ht="26.25" customHeight="1" x14ac:dyDescent="0.2">
      <c r="A1" s="358"/>
      <c r="B1" s="76"/>
      <c r="C1" s="347"/>
      <c r="D1" s="198"/>
      <c r="E1" s="348"/>
      <c r="F1" s="350"/>
      <c r="G1" s="408"/>
    </row>
    <row r="2" spans="1:7" ht="26.25" customHeight="1" x14ac:dyDescent="0.2">
      <c r="A2" s="358"/>
      <c r="B2" s="76"/>
      <c r="C2" s="347"/>
      <c r="D2" s="198"/>
      <c r="E2" s="348"/>
      <c r="F2" s="350"/>
      <c r="G2" s="408"/>
    </row>
    <row r="3" spans="1:7" ht="26.25" customHeight="1" x14ac:dyDescent="0.2">
      <c r="A3" s="358"/>
      <c r="B3" s="76"/>
      <c r="C3" s="347"/>
      <c r="D3" s="198"/>
      <c r="E3" s="348"/>
      <c r="F3" s="350"/>
      <c r="G3" s="408"/>
    </row>
    <row r="4" spans="1:7" s="441" customFormat="1" ht="30" customHeight="1" x14ac:dyDescent="0.3">
      <c r="A4" s="691" t="s">
        <v>9</v>
      </c>
      <c r="B4" s="691"/>
      <c r="C4" s="691"/>
      <c r="D4" s="691"/>
      <c r="E4" s="691"/>
      <c r="F4" s="691"/>
      <c r="G4" s="691"/>
    </row>
    <row r="5" spans="1:7" s="441" customFormat="1" ht="24.75" customHeight="1" x14ac:dyDescent="0.3">
      <c r="A5" s="700" t="s">
        <v>10</v>
      </c>
      <c r="B5" s="700"/>
      <c r="C5" s="700"/>
      <c r="D5" s="700"/>
      <c r="E5" s="700"/>
      <c r="F5" s="700"/>
      <c r="G5" s="700"/>
    </row>
    <row r="6" spans="1:7" s="441" customFormat="1" ht="24.75" customHeight="1" x14ac:dyDescent="0.3">
      <c r="A6" s="693" t="s">
        <v>11</v>
      </c>
      <c r="B6" s="693"/>
      <c r="C6" s="693"/>
      <c r="D6" s="693"/>
      <c r="E6" s="693"/>
      <c r="F6" s="693"/>
      <c r="G6" s="693"/>
    </row>
    <row r="7" spans="1:7" s="441" customFormat="1" ht="24.75" customHeight="1" x14ac:dyDescent="0.3">
      <c r="A7" s="692" t="s">
        <v>12</v>
      </c>
      <c r="B7" s="692"/>
      <c r="C7" s="692"/>
      <c r="D7" s="692"/>
      <c r="E7" s="692"/>
      <c r="F7" s="692"/>
      <c r="G7" s="692"/>
    </row>
    <row r="8" spans="1:7" s="441" customFormat="1" ht="24.75" customHeight="1" x14ac:dyDescent="0.3">
      <c r="A8" s="693" t="s">
        <v>13</v>
      </c>
      <c r="B8" s="693"/>
      <c r="C8" s="693"/>
      <c r="D8" s="693"/>
      <c r="E8" s="693"/>
      <c r="F8" s="693"/>
      <c r="G8" s="693"/>
    </row>
    <row r="9" spans="1:7" s="441" customFormat="1" ht="24.75" customHeight="1" x14ac:dyDescent="0.3">
      <c r="A9" s="693" t="s">
        <v>407</v>
      </c>
      <c r="B9" s="693"/>
      <c r="C9" s="693"/>
      <c r="D9" s="693"/>
      <c r="E9" s="693"/>
      <c r="F9" s="693"/>
      <c r="G9" s="693"/>
    </row>
    <row r="10" spans="1:7" s="441" customFormat="1" ht="24.75" customHeight="1" x14ac:dyDescent="0.3">
      <c r="A10" s="692" t="s">
        <v>495</v>
      </c>
      <c r="B10" s="692"/>
      <c r="C10" s="692"/>
      <c r="D10" s="692"/>
      <c r="E10" s="692"/>
      <c r="F10" s="692"/>
      <c r="G10" s="692"/>
    </row>
    <row r="11" spans="1:7" s="441" customFormat="1" ht="24.75" customHeight="1" x14ac:dyDescent="0.3">
      <c r="A11" s="669" t="s">
        <v>547</v>
      </c>
      <c r="B11" s="669"/>
      <c r="C11" s="669"/>
      <c r="D11" s="669"/>
      <c r="E11" s="669"/>
      <c r="F11" s="669"/>
      <c r="G11" s="669"/>
    </row>
    <row r="12" spans="1:7" ht="27.75" customHeight="1" x14ac:dyDescent="0.25">
      <c r="A12" s="94"/>
      <c r="B12" s="94"/>
      <c r="C12" s="94"/>
      <c r="D12" s="94"/>
      <c r="E12" s="94"/>
      <c r="F12" s="94"/>
      <c r="G12" s="94"/>
    </row>
    <row r="13" spans="1:7" ht="37.5" customHeight="1" x14ac:dyDescent="0.2">
      <c r="A13" s="644" t="s">
        <v>0</v>
      </c>
      <c r="B13" s="645" t="s">
        <v>1</v>
      </c>
      <c r="C13" s="646" t="s">
        <v>2</v>
      </c>
      <c r="D13" s="647" t="s">
        <v>4</v>
      </c>
      <c r="E13" s="648" t="s">
        <v>5</v>
      </c>
      <c r="F13" s="649" t="s">
        <v>6</v>
      </c>
      <c r="G13" s="650" t="s">
        <v>3</v>
      </c>
    </row>
    <row r="14" spans="1:7" s="91" customFormat="1" ht="41.25" customHeight="1" x14ac:dyDescent="0.2">
      <c r="A14" s="651">
        <v>46127</v>
      </c>
      <c r="B14" s="652">
        <v>16216</v>
      </c>
      <c r="C14" s="653" t="s">
        <v>536</v>
      </c>
      <c r="D14" s="654" t="s">
        <v>539</v>
      </c>
      <c r="E14" s="574">
        <v>150000</v>
      </c>
      <c r="F14" s="574">
        <v>150000</v>
      </c>
      <c r="G14" s="653" t="s">
        <v>561</v>
      </c>
    </row>
    <row r="15" spans="1:7" s="91" customFormat="1" ht="67.5" customHeight="1" x14ac:dyDescent="0.2">
      <c r="A15" s="651">
        <v>46129</v>
      </c>
      <c r="B15" s="652">
        <v>16217</v>
      </c>
      <c r="C15" s="494" t="s">
        <v>562</v>
      </c>
      <c r="D15" s="654" t="s">
        <v>567</v>
      </c>
      <c r="E15" s="574">
        <v>63000</v>
      </c>
      <c r="F15" s="574">
        <v>63000</v>
      </c>
      <c r="G15" s="494" t="s">
        <v>563</v>
      </c>
    </row>
    <row r="16" spans="1:7" s="91" customFormat="1" ht="58.5" customHeight="1" x14ac:dyDescent="0.2">
      <c r="A16" s="651">
        <v>46134</v>
      </c>
      <c r="B16" s="652" t="s">
        <v>564</v>
      </c>
      <c r="C16" s="494" t="s">
        <v>531</v>
      </c>
      <c r="D16" s="654" t="s">
        <v>568</v>
      </c>
      <c r="E16" s="574">
        <v>25412.5</v>
      </c>
      <c r="F16" s="574">
        <v>25412.5</v>
      </c>
      <c r="G16" s="494" t="s">
        <v>565</v>
      </c>
    </row>
    <row r="17" spans="1:7" s="91" customFormat="1" ht="51" customHeight="1" x14ac:dyDescent="0.2">
      <c r="A17" s="651">
        <v>46141</v>
      </c>
      <c r="B17" s="652">
        <v>16218</v>
      </c>
      <c r="C17" s="494" t="s">
        <v>537</v>
      </c>
      <c r="D17" s="654" t="s">
        <v>539</v>
      </c>
      <c r="E17" s="574">
        <v>1100</v>
      </c>
      <c r="F17" s="574">
        <v>32848.730000000003</v>
      </c>
      <c r="G17" s="494" t="s">
        <v>566</v>
      </c>
    </row>
    <row r="18" spans="1:7" s="91" customFormat="1" ht="51" customHeight="1" x14ac:dyDescent="0.25">
      <c r="A18" s="651">
        <v>46141</v>
      </c>
      <c r="B18" s="652">
        <v>16218</v>
      </c>
      <c r="C18" s="494" t="s">
        <v>537</v>
      </c>
      <c r="D18" s="654" t="s">
        <v>540</v>
      </c>
      <c r="E18" s="574">
        <v>950</v>
      </c>
      <c r="F18" s="655">
        <v>0</v>
      </c>
      <c r="G18" s="494" t="s">
        <v>566</v>
      </c>
    </row>
    <row r="19" spans="1:7" s="91" customFormat="1" ht="51" customHeight="1" x14ac:dyDescent="0.25">
      <c r="A19" s="651">
        <v>46141</v>
      </c>
      <c r="B19" s="652">
        <v>16218</v>
      </c>
      <c r="C19" s="494" t="s">
        <v>537</v>
      </c>
      <c r="D19" s="654" t="s">
        <v>541</v>
      </c>
      <c r="E19" s="574">
        <v>5075</v>
      </c>
      <c r="F19" s="655">
        <v>0</v>
      </c>
      <c r="G19" s="494" t="s">
        <v>566</v>
      </c>
    </row>
    <row r="20" spans="1:7" s="91" customFormat="1" ht="51" customHeight="1" x14ac:dyDescent="0.25">
      <c r="A20" s="651">
        <v>46141</v>
      </c>
      <c r="B20" s="652">
        <v>16218</v>
      </c>
      <c r="C20" s="494" t="s">
        <v>537</v>
      </c>
      <c r="D20" s="654" t="s">
        <v>543</v>
      </c>
      <c r="E20" s="656">
        <v>2790.15</v>
      </c>
      <c r="F20" s="655">
        <v>0</v>
      </c>
      <c r="G20" s="494" t="s">
        <v>566</v>
      </c>
    </row>
    <row r="21" spans="1:7" s="91" customFormat="1" ht="51" customHeight="1" x14ac:dyDescent="0.25">
      <c r="A21" s="651">
        <v>46141</v>
      </c>
      <c r="B21" s="652">
        <v>16218</v>
      </c>
      <c r="C21" s="494" t="s">
        <v>537</v>
      </c>
      <c r="D21" s="654" t="s">
        <v>542</v>
      </c>
      <c r="E21" s="574">
        <v>22933.58</v>
      </c>
      <c r="F21" s="655">
        <v>0</v>
      </c>
      <c r="G21" s="494" t="s">
        <v>566</v>
      </c>
    </row>
    <row r="22" spans="1:7" ht="39" customHeight="1" x14ac:dyDescent="0.25">
      <c r="A22" s="575" t="s">
        <v>546</v>
      </c>
      <c r="B22" s="657" t="s">
        <v>453</v>
      </c>
      <c r="C22" s="494" t="s">
        <v>538</v>
      </c>
      <c r="D22" s="658" t="s">
        <v>518</v>
      </c>
      <c r="E22" s="574">
        <v>607.62</v>
      </c>
      <c r="F22" s="574">
        <v>607.62</v>
      </c>
      <c r="G22" s="494" t="s">
        <v>569</v>
      </c>
    </row>
    <row r="23" spans="1:7" ht="36" customHeight="1" thickBot="1" x14ac:dyDescent="0.3">
      <c r="A23" s="409"/>
      <c r="B23" s="76"/>
      <c r="C23" s="362" t="s">
        <v>493</v>
      </c>
      <c r="D23" s="363"/>
      <c r="E23" s="363">
        <f>SUM(E14:E22)</f>
        <v>271868.84999999998</v>
      </c>
      <c r="F23" s="364">
        <f>SUM(F14:F22)</f>
        <v>271868.84999999998</v>
      </c>
      <c r="G23" s="362" t="s">
        <v>1103</v>
      </c>
    </row>
    <row r="24" spans="1:7" ht="25.5" customHeight="1" thickTop="1" x14ac:dyDescent="0.2">
      <c r="A24" s="409"/>
      <c r="B24" s="76"/>
      <c r="C24" s="410"/>
      <c r="D24" s="411"/>
      <c r="E24" s="411"/>
      <c r="F24" s="335"/>
      <c r="G24" s="410"/>
    </row>
    <row r="25" spans="1:7" ht="25.5" customHeight="1" x14ac:dyDescent="0.2">
      <c r="D25" s="198"/>
      <c r="E25" s="518"/>
    </row>
    <row r="26" spans="1:7" ht="25.5" customHeight="1" x14ac:dyDescent="0.25">
      <c r="A26" s="76"/>
      <c r="B26" s="76"/>
      <c r="C26" s="401" t="s">
        <v>7</v>
      </c>
      <c r="D26" s="351"/>
      <c r="F26" s="352"/>
      <c r="G26" s="397" t="s">
        <v>8</v>
      </c>
    </row>
    <row r="27" spans="1:7" ht="25.5" customHeight="1" x14ac:dyDescent="0.25">
      <c r="A27" s="76"/>
      <c r="B27" s="413"/>
      <c r="C27" s="402"/>
      <c r="D27" s="351"/>
      <c r="E27" s="334"/>
      <c r="F27" s="334"/>
      <c r="G27" s="397"/>
    </row>
    <row r="28" spans="1:7" ht="25.5" customHeight="1" x14ac:dyDescent="0.25">
      <c r="A28" s="76"/>
      <c r="B28" s="413"/>
      <c r="C28" s="402"/>
      <c r="D28" s="351"/>
      <c r="E28" s="334"/>
      <c r="F28" s="334"/>
      <c r="G28" s="397"/>
    </row>
    <row r="29" spans="1:7" ht="27.75" customHeight="1" x14ac:dyDescent="0.25">
      <c r="A29" s="413"/>
      <c r="B29" s="414"/>
      <c r="C29" s="401"/>
      <c r="D29" s="352"/>
      <c r="E29" s="14"/>
      <c r="F29" s="192"/>
      <c r="G29" s="193"/>
    </row>
    <row r="30" spans="1:7" ht="25.5" customHeight="1" thickBot="1" x14ac:dyDescent="0.3">
      <c r="A30" s="413"/>
      <c r="B30" s="76"/>
      <c r="C30" s="399" t="s">
        <v>329</v>
      </c>
      <c r="D30" s="332"/>
      <c r="E30" s="333"/>
      <c r="F30" s="331"/>
      <c r="G30" s="400" t="s">
        <v>437</v>
      </c>
    </row>
    <row r="31" spans="1:7" ht="25.5" customHeight="1" x14ac:dyDescent="0.25">
      <c r="A31" s="413"/>
      <c r="B31" s="76"/>
      <c r="C31" s="401" t="s">
        <v>330</v>
      </c>
      <c r="D31" s="91"/>
      <c r="E31" s="91"/>
      <c r="F31" s="91"/>
      <c r="G31" s="403" t="s">
        <v>424</v>
      </c>
    </row>
    <row r="32" spans="1:7" ht="25.5" customHeight="1" x14ac:dyDescent="0.2">
      <c r="D32" s="91"/>
      <c r="E32" s="91"/>
      <c r="F32" s="91"/>
    </row>
    <row r="33" spans="4:6" ht="25.5" customHeight="1" x14ac:dyDescent="0.2">
      <c r="D33" s="91"/>
      <c r="E33" s="91"/>
      <c r="F33" s="91"/>
    </row>
    <row r="34" spans="4:6" ht="25.5" customHeight="1" x14ac:dyDescent="0.2"/>
  </sheetData>
  <sortState xmlns:xlrd2="http://schemas.microsoft.com/office/spreadsheetml/2017/richdata2" ref="A14:G86">
    <sortCondition ref="B14:B86"/>
  </sortState>
  <mergeCells count="8">
    <mergeCell ref="A10:G10"/>
    <mergeCell ref="A11:G11"/>
    <mergeCell ref="A9:G9"/>
    <mergeCell ref="A4:G4"/>
    <mergeCell ref="A5:G5"/>
    <mergeCell ref="A6:G6"/>
    <mergeCell ref="A7:G7"/>
    <mergeCell ref="A8:G8"/>
  </mergeCells>
  <phoneticPr fontId="55" type="noConversion"/>
  <conditionalFormatting sqref="B23:B24">
    <cfRule type="timePeriod" dxfId="0" priority="2" timePeriod="lastMonth">
      <formula>AND(MONTH(B23)=MONTH(EDATE(TODAY(),0-1)),YEAR(B23)=YEAR(EDATE(TODAY(),0-1)))</formula>
    </cfRule>
  </conditionalFormatting>
  <printOptions horizontalCentered="1" verticalCentered="1"/>
  <pageMargins left="0.49" right="0.4" top="0.46" bottom="0.3" header="0.22" footer="0.12"/>
  <pageSetup scale="53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96633"/>
  </sheetPr>
  <dimension ref="A1:H114"/>
  <sheetViews>
    <sheetView showGridLines="0" topLeftCell="A97" zoomScale="62" zoomScaleNormal="62" zoomScalePageLayoutView="48" workbookViewId="0">
      <selection sqref="A1:G109"/>
    </sheetView>
  </sheetViews>
  <sheetFormatPr baseColWidth="10" defaultColWidth="35.28515625" defaultRowHeight="49.5" customHeight="1" x14ac:dyDescent="0.2"/>
  <cols>
    <col min="1" max="1" width="20.140625" style="552" customWidth="1"/>
    <col min="2" max="2" width="30.28515625" style="12" customWidth="1"/>
    <col min="3" max="3" width="61.140625" style="553" customWidth="1"/>
    <col min="4" max="4" width="20.7109375" style="554" customWidth="1"/>
    <col min="5" max="5" width="20.28515625" style="554" customWidth="1"/>
    <col min="6" max="6" width="25.140625" style="554" customWidth="1"/>
    <col min="7" max="7" width="65.5703125" style="555" customWidth="1"/>
    <col min="8" max="8" width="35.28515625" style="9"/>
    <col min="9" max="16384" width="35.28515625" style="12"/>
  </cols>
  <sheetData>
    <row r="1" spans="1:8" s="415" customFormat="1" ht="31.5" customHeight="1" x14ac:dyDescent="0.3">
      <c r="A1" s="596"/>
      <c r="B1" s="597"/>
      <c r="C1" s="598"/>
      <c r="D1" s="599"/>
      <c r="E1" s="600"/>
      <c r="F1" s="600"/>
      <c r="G1" s="601"/>
      <c r="H1" s="600"/>
    </row>
    <row r="2" spans="1:8" s="415" customFormat="1" ht="31.5" customHeight="1" x14ac:dyDescent="0.3">
      <c r="A2" s="596"/>
      <c r="B2" s="597"/>
      <c r="C2" s="598"/>
      <c r="D2" s="599"/>
      <c r="E2" s="600"/>
      <c r="F2" s="600"/>
      <c r="G2" s="601"/>
      <c r="H2" s="600"/>
    </row>
    <row r="3" spans="1:8" s="415" customFormat="1" ht="31.5" customHeight="1" x14ac:dyDescent="0.3">
      <c r="A3" s="596"/>
      <c r="B3" s="597"/>
      <c r="C3" s="598"/>
      <c r="D3" s="599"/>
      <c r="E3" s="600"/>
      <c r="F3" s="600"/>
      <c r="G3" s="601"/>
      <c r="H3" s="600"/>
    </row>
    <row r="4" spans="1:8" s="415" customFormat="1" ht="31.5" customHeight="1" x14ac:dyDescent="0.3">
      <c r="A4" s="691" t="s">
        <v>9</v>
      </c>
      <c r="B4" s="691"/>
      <c r="C4" s="691"/>
      <c r="D4" s="691"/>
      <c r="E4" s="691"/>
      <c r="F4" s="691"/>
      <c r="G4" s="691"/>
      <c r="H4" s="600"/>
    </row>
    <row r="5" spans="1:8" s="415" customFormat="1" ht="31.5" customHeight="1" x14ac:dyDescent="0.3">
      <c r="A5" s="692" t="s">
        <v>10</v>
      </c>
      <c r="B5" s="692"/>
      <c r="C5" s="692"/>
      <c r="D5" s="692"/>
      <c r="E5" s="692"/>
      <c r="F5" s="692"/>
      <c r="G5" s="692"/>
      <c r="H5" s="600"/>
    </row>
    <row r="6" spans="1:8" s="415" customFormat="1" ht="31.5" customHeight="1" x14ac:dyDescent="0.3">
      <c r="A6" s="693" t="s">
        <v>11</v>
      </c>
      <c r="B6" s="693"/>
      <c r="C6" s="693"/>
      <c r="D6" s="693"/>
      <c r="E6" s="693"/>
      <c r="F6" s="693"/>
      <c r="G6" s="693"/>
      <c r="H6" s="600"/>
    </row>
    <row r="7" spans="1:8" s="415" customFormat="1" ht="31.5" customHeight="1" x14ac:dyDescent="0.3">
      <c r="A7" s="692" t="s">
        <v>12</v>
      </c>
      <c r="B7" s="692"/>
      <c r="C7" s="692"/>
      <c r="D7" s="692"/>
      <c r="E7" s="692"/>
      <c r="F7" s="692"/>
      <c r="G7" s="692"/>
      <c r="H7" s="600"/>
    </row>
    <row r="8" spans="1:8" s="415" customFormat="1" ht="31.5" customHeight="1" x14ac:dyDescent="0.3">
      <c r="A8" s="692" t="s">
        <v>13</v>
      </c>
      <c r="B8" s="692"/>
      <c r="C8" s="692"/>
      <c r="D8" s="692"/>
      <c r="E8" s="692"/>
      <c r="F8" s="692"/>
      <c r="G8" s="692"/>
      <c r="H8" s="600"/>
    </row>
    <row r="9" spans="1:8" s="415" customFormat="1" ht="31.5" customHeight="1" x14ac:dyDescent="0.3">
      <c r="A9" s="693" t="s">
        <v>407</v>
      </c>
      <c r="B9" s="693"/>
      <c r="C9" s="693"/>
      <c r="D9" s="693"/>
      <c r="E9" s="693"/>
      <c r="F9" s="693"/>
      <c r="G9" s="693"/>
      <c r="H9" s="600"/>
    </row>
    <row r="10" spans="1:8" s="415" customFormat="1" ht="31.5" customHeight="1" x14ac:dyDescent="0.3">
      <c r="A10" s="692" t="s">
        <v>515</v>
      </c>
      <c r="B10" s="692"/>
      <c r="C10" s="692"/>
      <c r="D10" s="692"/>
      <c r="E10" s="692"/>
      <c r="F10" s="692"/>
      <c r="G10" s="692"/>
      <c r="H10" s="600"/>
    </row>
    <row r="11" spans="1:8" s="415" customFormat="1" ht="31.5" customHeight="1" x14ac:dyDescent="0.3">
      <c r="A11" s="692" t="s">
        <v>547</v>
      </c>
      <c r="B11" s="692"/>
      <c r="C11" s="692"/>
      <c r="D11" s="692"/>
      <c r="E11" s="692"/>
      <c r="F11" s="692"/>
      <c r="G11" s="692"/>
      <c r="H11" s="600"/>
    </row>
    <row r="13" spans="1:8" ht="42" customHeight="1" x14ac:dyDescent="0.25">
      <c r="A13" s="568" t="s">
        <v>0</v>
      </c>
      <c r="B13" s="569" t="s">
        <v>510</v>
      </c>
      <c r="C13" s="391" t="s">
        <v>533</v>
      </c>
      <c r="D13" s="392" t="s">
        <v>395</v>
      </c>
      <c r="E13" s="392" t="s">
        <v>386</v>
      </c>
      <c r="F13" s="392">
        <v>15033550.470000001</v>
      </c>
      <c r="G13" s="570" t="s">
        <v>622</v>
      </c>
    </row>
    <row r="14" spans="1:8" ht="32.25" customHeight="1" x14ac:dyDescent="0.2">
      <c r="A14" s="536">
        <v>46113</v>
      </c>
      <c r="B14" s="535" t="s">
        <v>908</v>
      </c>
      <c r="C14" s="537" t="s">
        <v>909</v>
      </c>
      <c r="D14" s="530">
        <v>680</v>
      </c>
      <c r="E14" s="571">
        <v>0</v>
      </c>
      <c r="F14" s="572">
        <f>+F13+D14-E14</f>
        <v>15034230.470000001</v>
      </c>
      <c r="G14" s="494" t="s">
        <v>910</v>
      </c>
    </row>
    <row r="15" spans="1:8" ht="39.75" customHeight="1" x14ac:dyDescent="0.2">
      <c r="A15" s="536">
        <v>46113</v>
      </c>
      <c r="B15" s="535" t="s">
        <v>911</v>
      </c>
      <c r="C15" s="537" t="s">
        <v>912</v>
      </c>
      <c r="D15" s="530">
        <v>1200</v>
      </c>
      <c r="E15" s="571">
        <v>0</v>
      </c>
      <c r="F15" s="572">
        <f t="shared" ref="F15:F78" si="0">+F14+D15-E15</f>
        <v>15035430.470000001</v>
      </c>
      <c r="G15" s="494" t="s">
        <v>913</v>
      </c>
    </row>
    <row r="16" spans="1:8" ht="32.25" customHeight="1" x14ac:dyDescent="0.2">
      <c r="A16" s="536">
        <v>46113</v>
      </c>
      <c r="B16" s="535" t="s">
        <v>914</v>
      </c>
      <c r="C16" s="537" t="s">
        <v>684</v>
      </c>
      <c r="D16" s="530">
        <v>1950</v>
      </c>
      <c r="E16" s="571">
        <v>0</v>
      </c>
      <c r="F16" s="572">
        <f t="shared" si="0"/>
        <v>15037380.470000001</v>
      </c>
      <c r="G16" s="537" t="s">
        <v>684</v>
      </c>
    </row>
    <row r="17" spans="1:7" ht="32.25" customHeight="1" x14ac:dyDescent="0.2">
      <c r="A17" s="536">
        <v>46118</v>
      </c>
      <c r="B17" s="535" t="s">
        <v>915</v>
      </c>
      <c r="C17" s="537" t="s">
        <v>916</v>
      </c>
      <c r="D17" s="530">
        <v>5000</v>
      </c>
      <c r="E17" s="571">
        <v>0</v>
      </c>
      <c r="F17" s="572">
        <f t="shared" si="0"/>
        <v>15042380.470000001</v>
      </c>
      <c r="G17" s="494" t="s">
        <v>917</v>
      </c>
    </row>
    <row r="18" spans="1:7" ht="32.25" customHeight="1" x14ac:dyDescent="0.2">
      <c r="A18" s="536">
        <v>46119</v>
      </c>
      <c r="B18" s="535" t="s">
        <v>918</v>
      </c>
      <c r="C18" s="537" t="s">
        <v>684</v>
      </c>
      <c r="D18" s="530">
        <v>100</v>
      </c>
      <c r="E18" s="571">
        <v>0</v>
      </c>
      <c r="F18" s="572">
        <f t="shared" si="0"/>
        <v>15042480.470000001</v>
      </c>
      <c r="G18" s="537" t="s">
        <v>684</v>
      </c>
    </row>
    <row r="19" spans="1:7" ht="32.25" customHeight="1" x14ac:dyDescent="0.2">
      <c r="A19" s="536">
        <v>46119</v>
      </c>
      <c r="B19" s="535" t="s">
        <v>919</v>
      </c>
      <c r="C19" s="537" t="s">
        <v>920</v>
      </c>
      <c r="D19" s="530">
        <v>1000</v>
      </c>
      <c r="E19" s="571">
        <v>0</v>
      </c>
      <c r="F19" s="572">
        <f t="shared" si="0"/>
        <v>15043480.470000001</v>
      </c>
      <c r="G19" s="494" t="s">
        <v>921</v>
      </c>
    </row>
    <row r="20" spans="1:7" ht="32.25" customHeight="1" x14ac:dyDescent="0.2">
      <c r="A20" s="536">
        <v>46119</v>
      </c>
      <c r="B20" s="535" t="s">
        <v>922</v>
      </c>
      <c r="C20" s="537" t="s">
        <v>923</v>
      </c>
      <c r="D20" s="530">
        <v>15000</v>
      </c>
      <c r="E20" s="571">
        <v>0</v>
      </c>
      <c r="F20" s="572">
        <f t="shared" si="0"/>
        <v>15058480.470000001</v>
      </c>
      <c r="G20" s="494" t="s">
        <v>924</v>
      </c>
    </row>
    <row r="21" spans="1:7" ht="32.25" customHeight="1" x14ac:dyDescent="0.2">
      <c r="A21" s="536">
        <v>46119</v>
      </c>
      <c r="B21" s="535" t="s">
        <v>925</v>
      </c>
      <c r="C21" s="537" t="s">
        <v>926</v>
      </c>
      <c r="D21" s="530">
        <v>2000</v>
      </c>
      <c r="E21" s="571">
        <v>0</v>
      </c>
      <c r="F21" s="572">
        <f t="shared" si="0"/>
        <v>15060480.470000001</v>
      </c>
      <c r="G21" s="494" t="s">
        <v>926</v>
      </c>
    </row>
    <row r="22" spans="1:7" ht="32.25" customHeight="1" x14ac:dyDescent="0.2">
      <c r="A22" s="536">
        <v>46120</v>
      </c>
      <c r="B22" s="535" t="s">
        <v>927</v>
      </c>
      <c r="C22" s="537" t="s">
        <v>928</v>
      </c>
      <c r="D22" s="530">
        <v>6500</v>
      </c>
      <c r="E22" s="571">
        <v>0</v>
      </c>
      <c r="F22" s="572">
        <f t="shared" si="0"/>
        <v>15066980.470000001</v>
      </c>
      <c r="G22" s="537" t="s">
        <v>929</v>
      </c>
    </row>
    <row r="23" spans="1:7" ht="32.25" customHeight="1" x14ac:dyDescent="0.2">
      <c r="A23" s="536">
        <v>46120</v>
      </c>
      <c r="B23" s="535" t="s">
        <v>930</v>
      </c>
      <c r="C23" s="537" t="s">
        <v>931</v>
      </c>
      <c r="D23" s="530">
        <v>6500</v>
      </c>
      <c r="E23" s="571">
        <v>0</v>
      </c>
      <c r="F23" s="572">
        <f t="shared" si="0"/>
        <v>15073480.470000001</v>
      </c>
      <c r="G23" s="537" t="s">
        <v>929</v>
      </c>
    </row>
    <row r="24" spans="1:7" ht="32.25" customHeight="1" x14ac:dyDescent="0.2">
      <c r="A24" s="536">
        <v>46120</v>
      </c>
      <c r="B24" s="535" t="s">
        <v>932</v>
      </c>
      <c r="C24" s="537" t="s">
        <v>933</v>
      </c>
      <c r="D24" s="530">
        <v>7000</v>
      </c>
      <c r="E24" s="571">
        <v>0</v>
      </c>
      <c r="F24" s="572">
        <f t="shared" si="0"/>
        <v>15080480.470000001</v>
      </c>
      <c r="G24" s="537" t="s">
        <v>929</v>
      </c>
    </row>
    <row r="25" spans="1:7" ht="32.25" customHeight="1" x14ac:dyDescent="0.2">
      <c r="A25" s="536">
        <v>46120</v>
      </c>
      <c r="B25" s="535" t="s">
        <v>934</v>
      </c>
      <c r="C25" s="537" t="s">
        <v>935</v>
      </c>
      <c r="D25" s="530">
        <v>1000</v>
      </c>
      <c r="E25" s="571">
        <v>0</v>
      </c>
      <c r="F25" s="572">
        <f t="shared" si="0"/>
        <v>15081480.470000001</v>
      </c>
      <c r="G25" s="537" t="s">
        <v>929</v>
      </c>
    </row>
    <row r="26" spans="1:7" ht="32.25" customHeight="1" x14ac:dyDescent="0.2">
      <c r="A26" s="536">
        <v>46120</v>
      </c>
      <c r="B26" s="535" t="s">
        <v>936</v>
      </c>
      <c r="C26" s="537" t="s">
        <v>937</v>
      </c>
      <c r="D26" s="530">
        <v>1000</v>
      </c>
      <c r="E26" s="571">
        <v>0</v>
      </c>
      <c r="F26" s="572">
        <f t="shared" si="0"/>
        <v>15082480.470000001</v>
      </c>
      <c r="G26" s="494" t="s">
        <v>938</v>
      </c>
    </row>
    <row r="27" spans="1:7" ht="32.25" customHeight="1" x14ac:dyDescent="0.2">
      <c r="A27" s="536">
        <v>46120</v>
      </c>
      <c r="B27" s="535" t="s">
        <v>939</v>
      </c>
      <c r="C27" s="537" t="s">
        <v>937</v>
      </c>
      <c r="D27" s="530">
        <v>2000</v>
      </c>
      <c r="E27" s="571">
        <v>0</v>
      </c>
      <c r="F27" s="572">
        <f t="shared" si="0"/>
        <v>15084480.470000001</v>
      </c>
      <c r="G27" s="494" t="s">
        <v>938</v>
      </c>
    </row>
    <row r="28" spans="1:7" ht="32.25" customHeight="1" x14ac:dyDescent="0.2">
      <c r="A28" s="536">
        <v>46121</v>
      </c>
      <c r="B28" s="535" t="s">
        <v>940</v>
      </c>
      <c r="C28" s="537" t="s">
        <v>941</v>
      </c>
      <c r="D28" s="530">
        <v>5000</v>
      </c>
      <c r="E28" s="571">
        <v>0</v>
      </c>
      <c r="F28" s="572">
        <f t="shared" si="0"/>
        <v>15089480.470000001</v>
      </c>
      <c r="G28" s="494" t="s">
        <v>942</v>
      </c>
    </row>
    <row r="29" spans="1:7" ht="32.25" customHeight="1" x14ac:dyDescent="0.2">
      <c r="A29" s="536">
        <v>46121</v>
      </c>
      <c r="B29" s="535" t="s">
        <v>943</v>
      </c>
      <c r="C29" s="537" t="s">
        <v>944</v>
      </c>
      <c r="D29" s="530">
        <v>2000</v>
      </c>
      <c r="E29" s="571">
        <v>0</v>
      </c>
      <c r="F29" s="572">
        <f t="shared" si="0"/>
        <v>15091480.470000001</v>
      </c>
      <c r="G29" s="537" t="s">
        <v>944</v>
      </c>
    </row>
    <row r="30" spans="1:7" ht="32.25" customHeight="1" x14ac:dyDescent="0.2">
      <c r="A30" s="536">
        <v>46121</v>
      </c>
      <c r="B30" s="535" t="s">
        <v>945</v>
      </c>
      <c r="C30" s="537" t="s">
        <v>684</v>
      </c>
      <c r="D30" s="530">
        <v>2000</v>
      </c>
      <c r="E30" s="571">
        <v>0</v>
      </c>
      <c r="F30" s="572">
        <f t="shared" si="0"/>
        <v>15093480.470000001</v>
      </c>
      <c r="G30" s="537" t="s">
        <v>684</v>
      </c>
    </row>
    <row r="31" spans="1:7" ht="32.25" customHeight="1" x14ac:dyDescent="0.2">
      <c r="A31" s="536">
        <v>46121</v>
      </c>
      <c r="B31" s="535" t="s">
        <v>946</v>
      </c>
      <c r="C31" s="537" t="s">
        <v>684</v>
      </c>
      <c r="D31" s="530">
        <v>1300</v>
      </c>
      <c r="E31" s="571">
        <v>0</v>
      </c>
      <c r="F31" s="572">
        <f t="shared" si="0"/>
        <v>15094780.470000001</v>
      </c>
      <c r="G31" s="537" t="s">
        <v>684</v>
      </c>
    </row>
    <row r="32" spans="1:7" ht="32.25" customHeight="1" x14ac:dyDescent="0.2">
      <c r="A32" s="536">
        <v>46121</v>
      </c>
      <c r="B32" s="535" t="s">
        <v>947</v>
      </c>
      <c r="C32" s="537" t="s">
        <v>948</v>
      </c>
      <c r="D32" s="530">
        <v>8000</v>
      </c>
      <c r="E32" s="571">
        <v>0</v>
      </c>
      <c r="F32" s="572">
        <f t="shared" si="0"/>
        <v>15102780.470000001</v>
      </c>
      <c r="G32" s="494" t="s">
        <v>949</v>
      </c>
    </row>
    <row r="33" spans="1:7" ht="32.25" customHeight="1" x14ac:dyDescent="0.2">
      <c r="A33" s="536">
        <v>46121</v>
      </c>
      <c r="B33" s="535" t="s">
        <v>950</v>
      </c>
      <c r="C33" s="537" t="s">
        <v>909</v>
      </c>
      <c r="D33" s="530">
        <v>2845</v>
      </c>
      <c r="E33" s="571">
        <v>0</v>
      </c>
      <c r="F33" s="572">
        <f t="shared" si="0"/>
        <v>15105625.470000001</v>
      </c>
      <c r="G33" s="494" t="s">
        <v>951</v>
      </c>
    </row>
    <row r="34" spans="1:7" ht="32.25" customHeight="1" x14ac:dyDescent="0.2">
      <c r="A34" s="536">
        <v>46121</v>
      </c>
      <c r="B34" s="535" t="s">
        <v>952</v>
      </c>
      <c r="C34" s="537" t="s">
        <v>909</v>
      </c>
      <c r="D34" s="530">
        <v>2085</v>
      </c>
      <c r="E34" s="571">
        <v>0</v>
      </c>
      <c r="F34" s="572">
        <f t="shared" si="0"/>
        <v>15107710.470000001</v>
      </c>
      <c r="G34" s="494" t="s">
        <v>953</v>
      </c>
    </row>
    <row r="35" spans="1:7" ht="32.25" customHeight="1" x14ac:dyDescent="0.2">
      <c r="A35" s="536">
        <v>46121</v>
      </c>
      <c r="B35" s="535" t="s">
        <v>954</v>
      </c>
      <c r="C35" s="537" t="s">
        <v>684</v>
      </c>
      <c r="D35" s="530">
        <v>1350</v>
      </c>
      <c r="E35" s="571">
        <v>0</v>
      </c>
      <c r="F35" s="572">
        <f t="shared" si="0"/>
        <v>15109060.470000001</v>
      </c>
      <c r="G35" s="537" t="s">
        <v>684</v>
      </c>
    </row>
    <row r="36" spans="1:7" ht="32.25" customHeight="1" x14ac:dyDescent="0.2">
      <c r="A36" s="536">
        <v>46122</v>
      </c>
      <c r="B36" s="535" t="s">
        <v>955</v>
      </c>
      <c r="C36" s="537" t="s">
        <v>956</v>
      </c>
      <c r="D36" s="530">
        <v>1000</v>
      </c>
      <c r="E36" s="571">
        <v>0</v>
      </c>
      <c r="F36" s="572">
        <f t="shared" si="0"/>
        <v>15110060.470000001</v>
      </c>
      <c r="G36" s="494" t="s">
        <v>957</v>
      </c>
    </row>
    <row r="37" spans="1:7" ht="32.25" customHeight="1" x14ac:dyDescent="0.2">
      <c r="A37" s="536">
        <v>46122</v>
      </c>
      <c r="B37" s="535" t="s">
        <v>958</v>
      </c>
      <c r="C37" s="537" t="s">
        <v>959</v>
      </c>
      <c r="D37" s="530">
        <v>3000</v>
      </c>
      <c r="E37" s="571">
        <v>0</v>
      </c>
      <c r="F37" s="572">
        <f t="shared" si="0"/>
        <v>15113060.470000001</v>
      </c>
      <c r="G37" s="494" t="s">
        <v>942</v>
      </c>
    </row>
    <row r="38" spans="1:7" ht="32.25" customHeight="1" x14ac:dyDescent="0.2">
      <c r="A38" s="536">
        <v>46122</v>
      </c>
      <c r="B38" s="535" t="s">
        <v>960</v>
      </c>
      <c r="C38" s="537" t="s">
        <v>684</v>
      </c>
      <c r="D38" s="530">
        <v>500</v>
      </c>
      <c r="E38" s="571">
        <v>0</v>
      </c>
      <c r="F38" s="572">
        <f t="shared" si="0"/>
        <v>15113560.470000001</v>
      </c>
      <c r="G38" s="537" t="s">
        <v>684</v>
      </c>
    </row>
    <row r="39" spans="1:7" ht="32.25" customHeight="1" x14ac:dyDescent="0.2">
      <c r="A39" s="536">
        <v>46125</v>
      </c>
      <c r="B39" s="535" t="s">
        <v>961</v>
      </c>
      <c r="C39" s="537" t="s">
        <v>962</v>
      </c>
      <c r="D39" s="530">
        <v>6000</v>
      </c>
      <c r="E39" s="571">
        <v>0</v>
      </c>
      <c r="F39" s="572">
        <f t="shared" si="0"/>
        <v>15119560.470000001</v>
      </c>
      <c r="G39" s="494" t="s">
        <v>963</v>
      </c>
    </row>
    <row r="40" spans="1:7" ht="32.25" customHeight="1" x14ac:dyDescent="0.2">
      <c r="A40" s="536">
        <v>46125</v>
      </c>
      <c r="B40" s="535" t="s">
        <v>964</v>
      </c>
      <c r="C40" s="537" t="s">
        <v>965</v>
      </c>
      <c r="D40" s="530">
        <v>1000</v>
      </c>
      <c r="E40" s="571">
        <v>0</v>
      </c>
      <c r="F40" s="572">
        <f t="shared" si="0"/>
        <v>15120560.470000001</v>
      </c>
      <c r="G40" s="494" t="s">
        <v>966</v>
      </c>
    </row>
    <row r="41" spans="1:7" ht="32.25" customHeight="1" x14ac:dyDescent="0.2">
      <c r="A41" s="536">
        <v>46125</v>
      </c>
      <c r="B41" s="535" t="s">
        <v>967</v>
      </c>
      <c r="C41" s="537" t="s">
        <v>635</v>
      </c>
      <c r="D41" s="530">
        <v>20000</v>
      </c>
      <c r="E41" s="571">
        <v>0</v>
      </c>
      <c r="F41" s="572">
        <f t="shared" si="0"/>
        <v>15140560.470000001</v>
      </c>
      <c r="G41" s="494" t="s">
        <v>968</v>
      </c>
    </row>
    <row r="42" spans="1:7" ht="32.25" customHeight="1" x14ac:dyDescent="0.2">
      <c r="A42" s="536">
        <v>46125</v>
      </c>
      <c r="B42" s="535" t="s">
        <v>969</v>
      </c>
      <c r="C42" s="537" t="s">
        <v>970</v>
      </c>
      <c r="D42" s="530">
        <v>150000</v>
      </c>
      <c r="E42" s="571">
        <v>0</v>
      </c>
      <c r="F42" s="572">
        <f t="shared" si="0"/>
        <v>15290560.470000001</v>
      </c>
      <c r="G42" s="494" t="s">
        <v>971</v>
      </c>
    </row>
    <row r="43" spans="1:7" ht="42" customHeight="1" x14ac:dyDescent="0.2">
      <c r="A43" s="536">
        <v>46125</v>
      </c>
      <c r="B43" s="535" t="s">
        <v>972</v>
      </c>
      <c r="C43" s="537" t="s">
        <v>912</v>
      </c>
      <c r="D43" s="530">
        <v>200</v>
      </c>
      <c r="E43" s="571">
        <v>0</v>
      </c>
      <c r="F43" s="572">
        <f t="shared" si="0"/>
        <v>15290760.470000001</v>
      </c>
      <c r="G43" s="494" t="s">
        <v>913</v>
      </c>
    </row>
    <row r="44" spans="1:7" ht="42" customHeight="1" x14ac:dyDescent="0.2">
      <c r="A44" s="536">
        <v>46125</v>
      </c>
      <c r="B44" s="535" t="s">
        <v>973</v>
      </c>
      <c r="C44" s="537" t="s">
        <v>912</v>
      </c>
      <c r="D44" s="530">
        <v>16600</v>
      </c>
      <c r="E44" s="571">
        <v>0</v>
      </c>
      <c r="F44" s="572">
        <f t="shared" si="0"/>
        <v>15307360.470000001</v>
      </c>
      <c r="G44" s="494" t="s">
        <v>913</v>
      </c>
    </row>
    <row r="45" spans="1:7" ht="32.25" customHeight="1" x14ac:dyDescent="0.2">
      <c r="A45" s="536">
        <v>46126</v>
      </c>
      <c r="B45" s="535" t="s">
        <v>974</v>
      </c>
      <c r="C45" s="537" t="s">
        <v>975</v>
      </c>
      <c r="D45" s="530">
        <v>4000</v>
      </c>
      <c r="E45" s="571">
        <v>0</v>
      </c>
      <c r="F45" s="572">
        <f t="shared" si="0"/>
        <v>15311360.470000001</v>
      </c>
      <c r="G45" s="537" t="s">
        <v>975</v>
      </c>
    </row>
    <row r="46" spans="1:7" ht="32.25" customHeight="1" x14ac:dyDescent="0.2">
      <c r="A46" s="536">
        <v>46126</v>
      </c>
      <c r="B46" s="535" t="s">
        <v>976</v>
      </c>
      <c r="C46" s="537" t="s">
        <v>977</v>
      </c>
      <c r="D46" s="530">
        <v>16000</v>
      </c>
      <c r="E46" s="571">
        <v>0</v>
      </c>
      <c r="F46" s="572">
        <f t="shared" si="0"/>
        <v>15327360.470000001</v>
      </c>
      <c r="G46" s="537" t="s">
        <v>977</v>
      </c>
    </row>
    <row r="47" spans="1:7" ht="32.25" customHeight="1" x14ac:dyDescent="0.2">
      <c r="A47" s="536">
        <v>46126</v>
      </c>
      <c r="B47" s="535" t="s">
        <v>978</v>
      </c>
      <c r="C47" s="537" t="s">
        <v>979</v>
      </c>
      <c r="D47" s="530">
        <v>1000</v>
      </c>
      <c r="E47" s="571">
        <v>0</v>
      </c>
      <c r="F47" s="572">
        <f t="shared" si="0"/>
        <v>15328360.470000001</v>
      </c>
      <c r="G47" s="494" t="s">
        <v>929</v>
      </c>
    </row>
    <row r="48" spans="1:7" ht="32.25" customHeight="1" x14ac:dyDescent="0.2">
      <c r="A48" s="536">
        <v>46126</v>
      </c>
      <c r="B48" s="535" t="s">
        <v>980</v>
      </c>
      <c r="C48" s="537" t="s">
        <v>981</v>
      </c>
      <c r="D48" s="530">
        <v>5000</v>
      </c>
      <c r="E48" s="571">
        <v>0</v>
      </c>
      <c r="F48" s="572">
        <f t="shared" si="0"/>
        <v>15333360.470000001</v>
      </c>
      <c r="G48" s="494" t="s">
        <v>982</v>
      </c>
    </row>
    <row r="49" spans="1:7" ht="32.25" customHeight="1" x14ac:dyDescent="0.2">
      <c r="A49" s="536">
        <v>46126</v>
      </c>
      <c r="B49" s="535" t="s">
        <v>983</v>
      </c>
      <c r="C49" s="537" t="s">
        <v>684</v>
      </c>
      <c r="D49" s="530">
        <v>500</v>
      </c>
      <c r="E49" s="571">
        <v>0</v>
      </c>
      <c r="F49" s="572">
        <f t="shared" si="0"/>
        <v>15333860.470000001</v>
      </c>
      <c r="G49" s="537" t="s">
        <v>684</v>
      </c>
    </row>
    <row r="50" spans="1:7" ht="49.5" customHeight="1" x14ac:dyDescent="0.2">
      <c r="A50" s="536">
        <v>46127</v>
      </c>
      <c r="B50" s="535">
        <v>16216</v>
      </c>
      <c r="C50" s="537" t="s">
        <v>536</v>
      </c>
      <c r="D50" s="571">
        <v>0</v>
      </c>
      <c r="E50" s="571">
        <v>150000</v>
      </c>
      <c r="F50" s="572">
        <f t="shared" si="0"/>
        <v>15183860.470000001</v>
      </c>
      <c r="G50" s="494" t="s">
        <v>984</v>
      </c>
    </row>
    <row r="51" spans="1:7" ht="32.25" customHeight="1" x14ac:dyDescent="0.2">
      <c r="A51" s="536">
        <v>46127</v>
      </c>
      <c r="B51" s="535" t="s">
        <v>985</v>
      </c>
      <c r="C51" s="537" t="s">
        <v>684</v>
      </c>
      <c r="D51" s="530">
        <v>1500</v>
      </c>
      <c r="E51" s="571">
        <v>0</v>
      </c>
      <c r="F51" s="572">
        <f t="shared" si="0"/>
        <v>15185360.470000001</v>
      </c>
      <c r="G51" s="537" t="s">
        <v>684</v>
      </c>
    </row>
    <row r="52" spans="1:7" ht="32.25" customHeight="1" x14ac:dyDescent="0.2">
      <c r="A52" s="536">
        <v>46127</v>
      </c>
      <c r="B52" s="535" t="s">
        <v>986</v>
      </c>
      <c r="C52" s="537" t="s">
        <v>684</v>
      </c>
      <c r="D52" s="530">
        <v>1185</v>
      </c>
      <c r="E52" s="571">
        <v>0</v>
      </c>
      <c r="F52" s="572">
        <f t="shared" si="0"/>
        <v>15186545.470000001</v>
      </c>
      <c r="G52" s="537" t="s">
        <v>684</v>
      </c>
    </row>
    <row r="53" spans="1:7" ht="32.25" customHeight="1" x14ac:dyDescent="0.2">
      <c r="A53" s="536">
        <v>46128</v>
      </c>
      <c r="B53" s="535" t="s">
        <v>987</v>
      </c>
      <c r="C53" s="537" t="s">
        <v>684</v>
      </c>
      <c r="D53" s="530">
        <v>1250</v>
      </c>
      <c r="E53" s="571">
        <v>0</v>
      </c>
      <c r="F53" s="572">
        <f t="shared" si="0"/>
        <v>15187795.470000001</v>
      </c>
      <c r="G53" s="494" t="s">
        <v>684</v>
      </c>
    </row>
    <row r="54" spans="1:7" ht="32.25" customHeight="1" x14ac:dyDescent="0.2">
      <c r="A54" s="536">
        <v>46128</v>
      </c>
      <c r="B54" s="535" t="s">
        <v>988</v>
      </c>
      <c r="C54" s="537" t="s">
        <v>989</v>
      </c>
      <c r="D54" s="530">
        <v>4000</v>
      </c>
      <c r="E54" s="571">
        <v>0</v>
      </c>
      <c r="F54" s="572">
        <f t="shared" si="0"/>
        <v>15191795.470000001</v>
      </c>
      <c r="G54" s="494" t="s">
        <v>990</v>
      </c>
    </row>
    <row r="55" spans="1:7" ht="79.5" customHeight="1" x14ac:dyDescent="0.2">
      <c r="A55" s="536">
        <v>46129</v>
      </c>
      <c r="B55" s="535">
        <v>16217</v>
      </c>
      <c r="C55" s="537" t="s">
        <v>562</v>
      </c>
      <c r="D55" s="571">
        <v>0</v>
      </c>
      <c r="E55" s="571">
        <v>63000</v>
      </c>
      <c r="F55" s="572">
        <f t="shared" si="0"/>
        <v>15128795.470000001</v>
      </c>
      <c r="G55" s="494" t="s">
        <v>563</v>
      </c>
    </row>
    <row r="56" spans="1:7" ht="37.5" customHeight="1" x14ac:dyDescent="0.2">
      <c r="A56" s="536">
        <v>46129</v>
      </c>
      <c r="B56" s="535" t="s">
        <v>991</v>
      </c>
      <c r="C56" s="537" t="s">
        <v>992</v>
      </c>
      <c r="D56" s="530">
        <v>1665</v>
      </c>
      <c r="E56" s="571">
        <v>0</v>
      </c>
      <c r="F56" s="572">
        <f t="shared" si="0"/>
        <v>15130460.470000001</v>
      </c>
      <c r="G56" s="494" t="s">
        <v>993</v>
      </c>
    </row>
    <row r="57" spans="1:7" ht="37.5" customHeight="1" x14ac:dyDescent="0.2">
      <c r="A57" s="536">
        <v>46129</v>
      </c>
      <c r="B57" s="535" t="s">
        <v>994</v>
      </c>
      <c r="C57" s="537" t="s">
        <v>995</v>
      </c>
      <c r="D57" s="530">
        <v>2000</v>
      </c>
      <c r="E57" s="571">
        <v>0</v>
      </c>
      <c r="F57" s="572">
        <f t="shared" si="0"/>
        <v>15132460.470000001</v>
      </c>
      <c r="G57" s="537" t="s">
        <v>995</v>
      </c>
    </row>
    <row r="58" spans="1:7" ht="37.5" customHeight="1" x14ac:dyDescent="0.2">
      <c r="A58" s="536">
        <v>46129</v>
      </c>
      <c r="B58" s="535" t="s">
        <v>996</v>
      </c>
      <c r="C58" s="537" t="s">
        <v>997</v>
      </c>
      <c r="D58" s="530">
        <v>7715</v>
      </c>
      <c r="E58" s="571">
        <v>0</v>
      </c>
      <c r="F58" s="572">
        <f t="shared" si="0"/>
        <v>15140175.470000001</v>
      </c>
      <c r="G58" s="537" t="s">
        <v>997</v>
      </c>
    </row>
    <row r="59" spans="1:7" ht="37.5" customHeight="1" x14ac:dyDescent="0.2">
      <c r="A59" s="536">
        <v>46129</v>
      </c>
      <c r="B59" s="535" t="s">
        <v>998</v>
      </c>
      <c r="C59" s="537" t="s">
        <v>999</v>
      </c>
      <c r="D59" s="530">
        <v>5000</v>
      </c>
      <c r="E59" s="571">
        <v>0</v>
      </c>
      <c r="F59" s="572">
        <f t="shared" si="0"/>
        <v>15145175.470000001</v>
      </c>
      <c r="G59" s="494" t="s">
        <v>1000</v>
      </c>
    </row>
    <row r="60" spans="1:7" ht="37.5" customHeight="1" x14ac:dyDescent="0.2">
      <c r="A60" s="536">
        <v>46132</v>
      </c>
      <c r="B60" s="535" t="s">
        <v>1001</v>
      </c>
      <c r="C60" s="537" t="s">
        <v>1002</v>
      </c>
      <c r="D60" s="530">
        <v>2000</v>
      </c>
      <c r="E60" s="571">
        <v>0</v>
      </c>
      <c r="F60" s="572">
        <f t="shared" si="0"/>
        <v>15147175.470000001</v>
      </c>
      <c r="G60" s="494" t="s">
        <v>1003</v>
      </c>
    </row>
    <row r="61" spans="1:7" ht="37.5" customHeight="1" x14ac:dyDescent="0.2">
      <c r="A61" s="536">
        <v>46132</v>
      </c>
      <c r="B61" s="535" t="s">
        <v>1004</v>
      </c>
      <c r="C61" s="537" t="s">
        <v>1005</v>
      </c>
      <c r="D61" s="530">
        <v>5000</v>
      </c>
      <c r="E61" s="571">
        <v>0</v>
      </c>
      <c r="F61" s="572">
        <f t="shared" si="0"/>
        <v>15152175.470000001</v>
      </c>
      <c r="G61" s="494" t="s">
        <v>1006</v>
      </c>
    </row>
    <row r="62" spans="1:7" ht="37.5" customHeight="1" x14ac:dyDescent="0.2">
      <c r="A62" s="536">
        <v>46132</v>
      </c>
      <c r="B62" s="535" t="s">
        <v>1007</v>
      </c>
      <c r="C62" s="537" t="s">
        <v>684</v>
      </c>
      <c r="D62" s="530">
        <v>400</v>
      </c>
      <c r="E62" s="571">
        <v>0</v>
      </c>
      <c r="F62" s="572">
        <f t="shared" si="0"/>
        <v>15152575.470000001</v>
      </c>
      <c r="G62" s="537" t="s">
        <v>684</v>
      </c>
    </row>
    <row r="63" spans="1:7" ht="37.5" customHeight="1" x14ac:dyDescent="0.2">
      <c r="A63" s="536">
        <v>46133</v>
      </c>
      <c r="B63" s="535" t="s">
        <v>1008</v>
      </c>
      <c r="C63" s="537" t="s">
        <v>1009</v>
      </c>
      <c r="D63" s="530">
        <v>3000</v>
      </c>
      <c r="E63" s="571">
        <v>0</v>
      </c>
      <c r="F63" s="572">
        <f t="shared" si="0"/>
        <v>15155575.470000001</v>
      </c>
      <c r="G63" s="537" t="s">
        <v>1009</v>
      </c>
    </row>
    <row r="64" spans="1:7" ht="37.5" customHeight="1" x14ac:dyDescent="0.2">
      <c r="A64" s="536">
        <v>46133</v>
      </c>
      <c r="B64" s="535" t="s">
        <v>1010</v>
      </c>
      <c r="C64" s="537" t="s">
        <v>684</v>
      </c>
      <c r="D64" s="530">
        <v>200</v>
      </c>
      <c r="E64" s="571">
        <v>0</v>
      </c>
      <c r="F64" s="572">
        <f t="shared" si="0"/>
        <v>15155775.470000001</v>
      </c>
      <c r="G64" s="537" t="s">
        <v>684</v>
      </c>
    </row>
    <row r="65" spans="1:8" ht="73.5" customHeight="1" x14ac:dyDescent="0.2">
      <c r="A65" s="536">
        <v>46134</v>
      </c>
      <c r="B65" s="535" t="s">
        <v>564</v>
      </c>
      <c r="C65" s="537" t="s">
        <v>531</v>
      </c>
      <c r="D65" s="571">
        <v>0</v>
      </c>
      <c r="E65" s="571">
        <v>25412.5</v>
      </c>
      <c r="F65" s="572">
        <f t="shared" si="0"/>
        <v>15130362.970000001</v>
      </c>
      <c r="G65" s="494" t="s">
        <v>565</v>
      </c>
    </row>
    <row r="66" spans="1:8" ht="31.5" customHeight="1" x14ac:dyDescent="0.2">
      <c r="A66" s="536">
        <v>46134</v>
      </c>
      <c r="B66" s="535" t="s">
        <v>1011</v>
      </c>
      <c r="C66" s="537" t="s">
        <v>1012</v>
      </c>
      <c r="D66" s="530">
        <v>485</v>
      </c>
      <c r="E66" s="571">
        <v>0</v>
      </c>
      <c r="F66" s="572">
        <f t="shared" si="0"/>
        <v>15130847.970000001</v>
      </c>
      <c r="G66" s="494" t="s">
        <v>1013</v>
      </c>
    </row>
    <row r="67" spans="1:8" ht="31.5" customHeight="1" x14ac:dyDescent="0.2">
      <c r="A67" s="536">
        <v>46134</v>
      </c>
      <c r="B67" s="535" t="s">
        <v>1014</v>
      </c>
      <c r="C67" s="537" t="s">
        <v>1015</v>
      </c>
      <c r="D67" s="530">
        <v>5000</v>
      </c>
      <c r="E67" s="571">
        <v>0</v>
      </c>
      <c r="F67" s="572">
        <f t="shared" si="0"/>
        <v>15135847.970000001</v>
      </c>
      <c r="G67" s="537" t="s">
        <v>1015</v>
      </c>
    </row>
    <row r="68" spans="1:8" ht="31.5" customHeight="1" x14ac:dyDescent="0.2">
      <c r="A68" s="536">
        <v>46134</v>
      </c>
      <c r="B68" s="535" t="s">
        <v>1016</v>
      </c>
      <c r="C68" s="537" t="s">
        <v>909</v>
      </c>
      <c r="D68" s="530">
        <v>1240</v>
      </c>
      <c r="E68" s="571">
        <v>0</v>
      </c>
      <c r="F68" s="572">
        <f t="shared" si="0"/>
        <v>15137087.970000001</v>
      </c>
      <c r="G68" s="494" t="s">
        <v>1017</v>
      </c>
    </row>
    <row r="69" spans="1:8" ht="31.5" customHeight="1" x14ac:dyDescent="0.2">
      <c r="A69" s="536">
        <v>46134</v>
      </c>
      <c r="B69" s="535" t="s">
        <v>1018</v>
      </c>
      <c r="C69" s="537" t="s">
        <v>909</v>
      </c>
      <c r="D69" s="530">
        <v>855</v>
      </c>
      <c r="E69" s="571">
        <v>0</v>
      </c>
      <c r="F69" s="572">
        <f t="shared" si="0"/>
        <v>15137942.970000001</v>
      </c>
      <c r="G69" s="494" t="s">
        <v>1019</v>
      </c>
    </row>
    <row r="70" spans="1:8" ht="31.5" customHeight="1" x14ac:dyDescent="0.2">
      <c r="A70" s="536">
        <v>46134</v>
      </c>
      <c r="B70" s="535" t="s">
        <v>1020</v>
      </c>
      <c r="C70" s="537" t="s">
        <v>684</v>
      </c>
      <c r="D70" s="530">
        <v>70</v>
      </c>
      <c r="E70" s="571">
        <v>0</v>
      </c>
      <c r="F70" s="572">
        <f t="shared" si="0"/>
        <v>15138012.970000001</v>
      </c>
      <c r="G70" s="537" t="s">
        <v>684</v>
      </c>
    </row>
    <row r="71" spans="1:8" ht="31.5" customHeight="1" x14ac:dyDescent="0.2">
      <c r="A71" s="536">
        <v>46134</v>
      </c>
      <c r="B71" s="535" t="s">
        <v>1021</v>
      </c>
      <c r="C71" s="537" t="s">
        <v>635</v>
      </c>
      <c r="D71" s="530">
        <v>2000</v>
      </c>
      <c r="E71" s="573">
        <v>0</v>
      </c>
      <c r="F71" s="572">
        <f t="shared" si="0"/>
        <v>15140012.970000001</v>
      </c>
      <c r="G71" s="494" t="s">
        <v>1022</v>
      </c>
    </row>
    <row r="72" spans="1:8" ht="31.5" customHeight="1" x14ac:dyDescent="0.2">
      <c r="A72" s="536">
        <v>46134</v>
      </c>
      <c r="B72" s="535" t="s">
        <v>1023</v>
      </c>
      <c r="C72" s="537" t="s">
        <v>1024</v>
      </c>
      <c r="D72" s="530">
        <v>2000</v>
      </c>
      <c r="E72" s="573">
        <v>0</v>
      </c>
      <c r="F72" s="572">
        <f t="shared" si="0"/>
        <v>15142012.970000001</v>
      </c>
      <c r="G72" s="494" t="s">
        <v>929</v>
      </c>
    </row>
    <row r="73" spans="1:8" ht="31.5" customHeight="1" x14ac:dyDescent="0.2">
      <c r="A73" s="536">
        <v>46135</v>
      </c>
      <c r="B73" s="535" t="s">
        <v>1025</v>
      </c>
      <c r="C73" s="537" t="s">
        <v>1026</v>
      </c>
      <c r="D73" s="530">
        <v>730</v>
      </c>
      <c r="E73" s="573">
        <v>0</v>
      </c>
      <c r="F73" s="572">
        <f t="shared" si="0"/>
        <v>15142742.970000001</v>
      </c>
      <c r="G73" s="494" t="s">
        <v>1027</v>
      </c>
    </row>
    <row r="74" spans="1:8" ht="31.5" customHeight="1" x14ac:dyDescent="0.2">
      <c r="A74" s="536">
        <v>46135</v>
      </c>
      <c r="B74" s="535" t="s">
        <v>1028</v>
      </c>
      <c r="C74" s="537" t="s">
        <v>1029</v>
      </c>
      <c r="D74" s="530">
        <v>3000</v>
      </c>
      <c r="E74" s="573">
        <v>0</v>
      </c>
      <c r="F74" s="572">
        <f t="shared" si="0"/>
        <v>15145742.970000001</v>
      </c>
      <c r="G74" s="494" t="s">
        <v>1029</v>
      </c>
    </row>
    <row r="75" spans="1:8" ht="31.5" customHeight="1" x14ac:dyDescent="0.2">
      <c r="A75" s="536">
        <v>46135</v>
      </c>
      <c r="B75" s="535" t="s">
        <v>1030</v>
      </c>
      <c r="C75" s="537" t="s">
        <v>635</v>
      </c>
      <c r="D75" s="530">
        <v>3000</v>
      </c>
      <c r="E75" s="573">
        <v>0</v>
      </c>
      <c r="F75" s="572">
        <f t="shared" si="0"/>
        <v>15148742.970000001</v>
      </c>
      <c r="G75" s="494" t="s">
        <v>1031</v>
      </c>
      <c r="H75" s="184"/>
    </row>
    <row r="76" spans="1:8" s="19" customFormat="1" ht="31.5" customHeight="1" x14ac:dyDescent="0.2">
      <c r="A76" s="536">
        <v>46136</v>
      </c>
      <c r="B76" s="535" t="s">
        <v>1032</v>
      </c>
      <c r="C76" s="537" t="s">
        <v>1033</v>
      </c>
      <c r="D76" s="530">
        <v>2000</v>
      </c>
      <c r="E76" s="573">
        <v>0</v>
      </c>
      <c r="F76" s="572">
        <f t="shared" si="0"/>
        <v>15150742.970000001</v>
      </c>
      <c r="G76" s="537" t="s">
        <v>1033</v>
      </c>
    </row>
    <row r="77" spans="1:8" s="19" customFormat="1" ht="31.5" customHeight="1" x14ac:dyDescent="0.2">
      <c r="A77" s="536">
        <v>46136</v>
      </c>
      <c r="B77" s="535" t="s">
        <v>1034</v>
      </c>
      <c r="C77" s="537" t="s">
        <v>684</v>
      </c>
      <c r="D77" s="530">
        <v>7000</v>
      </c>
      <c r="E77" s="573">
        <v>0</v>
      </c>
      <c r="F77" s="572">
        <f t="shared" si="0"/>
        <v>15157742.970000001</v>
      </c>
      <c r="G77" s="537" t="s">
        <v>684</v>
      </c>
    </row>
    <row r="78" spans="1:8" s="19" customFormat="1" ht="31.5" customHeight="1" x14ac:dyDescent="0.2">
      <c r="A78" s="536">
        <v>46136</v>
      </c>
      <c r="B78" s="535" t="s">
        <v>1035</v>
      </c>
      <c r="C78" s="537" t="s">
        <v>979</v>
      </c>
      <c r="D78" s="530">
        <v>3000</v>
      </c>
      <c r="E78" s="573">
        <v>0</v>
      </c>
      <c r="F78" s="572">
        <f t="shared" si="0"/>
        <v>15160742.970000001</v>
      </c>
      <c r="G78" s="494" t="s">
        <v>1036</v>
      </c>
    </row>
    <row r="79" spans="1:8" s="19" customFormat="1" ht="31.5" customHeight="1" x14ac:dyDescent="0.2">
      <c r="A79" s="536">
        <v>46136</v>
      </c>
      <c r="B79" s="535" t="s">
        <v>1037</v>
      </c>
      <c r="C79" s="537" t="s">
        <v>1038</v>
      </c>
      <c r="D79" s="530">
        <v>2000</v>
      </c>
      <c r="E79" s="573">
        <v>0</v>
      </c>
      <c r="F79" s="572">
        <f t="shared" ref="F79:F98" si="1">+F78+D79-E79</f>
        <v>15162742.970000001</v>
      </c>
      <c r="G79" s="494" t="s">
        <v>1039</v>
      </c>
    </row>
    <row r="80" spans="1:8" s="19" customFormat="1" ht="31.5" customHeight="1" x14ac:dyDescent="0.2">
      <c r="A80" s="536">
        <v>46136</v>
      </c>
      <c r="B80" s="535" t="s">
        <v>1040</v>
      </c>
      <c r="C80" s="537" t="s">
        <v>635</v>
      </c>
      <c r="D80" s="530">
        <v>6000</v>
      </c>
      <c r="E80" s="573">
        <v>0</v>
      </c>
      <c r="F80" s="572">
        <f t="shared" si="1"/>
        <v>15168742.970000001</v>
      </c>
      <c r="G80" s="494" t="s">
        <v>1041</v>
      </c>
    </row>
    <row r="81" spans="1:7" s="19" customFormat="1" ht="31.5" customHeight="1" x14ac:dyDescent="0.2">
      <c r="A81" s="536">
        <v>46136</v>
      </c>
      <c r="B81" s="535" t="s">
        <v>1042</v>
      </c>
      <c r="C81" s="537" t="s">
        <v>684</v>
      </c>
      <c r="D81" s="530">
        <v>2500</v>
      </c>
      <c r="E81" s="573">
        <v>0</v>
      </c>
      <c r="F81" s="572">
        <f t="shared" si="1"/>
        <v>15171242.970000001</v>
      </c>
      <c r="G81" s="537" t="s">
        <v>684</v>
      </c>
    </row>
    <row r="82" spans="1:7" ht="31.5" customHeight="1" x14ac:dyDescent="0.2">
      <c r="A82" s="536">
        <v>46139</v>
      </c>
      <c r="B82" s="535" t="s">
        <v>1043</v>
      </c>
      <c r="C82" s="494" t="s">
        <v>1044</v>
      </c>
      <c r="D82" s="530">
        <v>9000</v>
      </c>
      <c r="E82" s="573">
        <v>0</v>
      </c>
      <c r="F82" s="572">
        <f t="shared" si="1"/>
        <v>15180242.970000001</v>
      </c>
      <c r="G82" s="494" t="s">
        <v>1045</v>
      </c>
    </row>
    <row r="83" spans="1:7" ht="31.5" customHeight="1" x14ac:dyDescent="0.2">
      <c r="A83" s="538">
        <v>46140</v>
      </c>
      <c r="B83" s="508" t="s">
        <v>1046</v>
      </c>
      <c r="C83" s="494" t="s">
        <v>937</v>
      </c>
      <c r="D83" s="574">
        <v>1000</v>
      </c>
      <c r="E83" s="573">
        <v>0</v>
      </c>
      <c r="F83" s="572">
        <f t="shared" si="1"/>
        <v>15181242.970000001</v>
      </c>
      <c r="G83" s="494" t="s">
        <v>938</v>
      </c>
    </row>
    <row r="84" spans="1:7" ht="31.5" customHeight="1" x14ac:dyDescent="0.2">
      <c r="A84" s="538">
        <v>46140</v>
      </c>
      <c r="B84" s="508" t="s">
        <v>1047</v>
      </c>
      <c r="C84" s="494" t="s">
        <v>1048</v>
      </c>
      <c r="D84" s="574">
        <v>25000</v>
      </c>
      <c r="E84" s="573">
        <v>0</v>
      </c>
      <c r="F84" s="572">
        <f t="shared" si="1"/>
        <v>15206242.970000001</v>
      </c>
      <c r="G84" s="494" t="s">
        <v>1049</v>
      </c>
    </row>
    <row r="85" spans="1:7" ht="31.5" customHeight="1" x14ac:dyDescent="0.2">
      <c r="A85" s="538">
        <v>46140</v>
      </c>
      <c r="B85" s="508" t="s">
        <v>1050</v>
      </c>
      <c r="C85" s="494" t="s">
        <v>1051</v>
      </c>
      <c r="D85" s="574">
        <v>3000</v>
      </c>
      <c r="E85" s="573">
        <v>0</v>
      </c>
      <c r="F85" s="572">
        <f t="shared" si="1"/>
        <v>15209242.970000001</v>
      </c>
      <c r="G85" s="494" t="s">
        <v>1052</v>
      </c>
    </row>
    <row r="86" spans="1:7" ht="31.5" customHeight="1" x14ac:dyDescent="0.2">
      <c r="A86" s="538">
        <v>46140</v>
      </c>
      <c r="B86" s="508" t="s">
        <v>1053</v>
      </c>
      <c r="C86" s="494" t="s">
        <v>1054</v>
      </c>
      <c r="D86" s="574">
        <v>1000</v>
      </c>
      <c r="E86" s="573">
        <v>0</v>
      </c>
      <c r="F86" s="572">
        <f t="shared" si="1"/>
        <v>15210242.970000001</v>
      </c>
      <c r="G86" s="494" t="s">
        <v>1054</v>
      </c>
    </row>
    <row r="87" spans="1:7" ht="31.5" customHeight="1" x14ac:dyDescent="0.2">
      <c r="A87" s="538">
        <v>46140</v>
      </c>
      <c r="B87" s="508" t="s">
        <v>1055</v>
      </c>
      <c r="C87" s="494" t="s">
        <v>684</v>
      </c>
      <c r="D87" s="574">
        <v>2050</v>
      </c>
      <c r="E87" s="573">
        <v>0</v>
      </c>
      <c r="F87" s="572">
        <f t="shared" si="1"/>
        <v>15212292.970000001</v>
      </c>
      <c r="G87" s="494" t="s">
        <v>684</v>
      </c>
    </row>
    <row r="88" spans="1:7" ht="74.25" customHeight="1" x14ac:dyDescent="0.2">
      <c r="A88" s="536">
        <v>46141</v>
      </c>
      <c r="B88" s="535">
        <v>16218</v>
      </c>
      <c r="C88" s="494" t="s">
        <v>537</v>
      </c>
      <c r="D88" s="573">
        <v>0</v>
      </c>
      <c r="E88" s="530">
        <v>32848.730000000003</v>
      </c>
      <c r="F88" s="572">
        <f t="shared" si="1"/>
        <v>15179444.24</v>
      </c>
      <c r="G88" s="494" t="s">
        <v>1056</v>
      </c>
    </row>
    <row r="89" spans="1:7" ht="37.5" customHeight="1" x14ac:dyDescent="0.2">
      <c r="A89" s="536">
        <v>46141</v>
      </c>
      <c r="B89" s="535" t="s">
        <v>1057</v>
      </c>
      <c r="C89" s="494" t="s">
        <v>909</v>
      </c>
      <c r="D89" s="530">
        <v>1835</v>
      </c>
      <c r="E89" s="573">
        <v>0</v>
      </c>
      <c r="F89" s="572">
        <f t="shared" si="1"/>
        <v>15181279.24</v>
      </c>
      <c r="G89" s="494" t="s">
        <v>1058</v>
      </c>
    </row>
    <row r="90" spans="1:7" ht="37.5" customHeight="1" x14ac:dyDescent="0.2">
      <c r="A90" s="536">
        <v>46141</v>
      </c>
      <c r="B90" s="535" t="s">
        <v>1059</v>
      </c>
      <c r="C90" s="494" t="s">
        <v>909</v>
      </c>
      <c r="D90" s="530">
        <v>530</v>
      </c>
      <c r="E90" s="573">
        <v>0</v>
      </c>
      <c r="F90" s="572">
        <f t="shared" si="1"/>
        <v>15181809.24</v>
      </c>
      <c r="G90" s="494" t="s">
        <v>1060</v>
      </c>
    </row>
    <row r="91" spans="1:7" ht="37.5" customHeight="1" x14ac:dyDescent="0.2">
      <c r="A91" s="536">
        <v>46141</v>
      </c>
      <c r="B91" s="535" t="s">
        <v>1061</v>
      </c>
      <c r="C91" s="494" t="s">
        <v>1062</v>
      </c>
      <c r="D91" s="530">
        <v>665</v>
      </c>
      <c r="E91" s="573">
        <v>0</v>
      </c>
      <c r="F91" s="572">
        <f t="shared" si="1"/>
        <v>15182474.24</v>
      </c>
      <c r="G91" s="494" t="s">
        <v>1063</v>
      </c>
    </row>
    <row r="92" spans="1:7" ht="37.5" customHeight="1" x14ac:dyDescent="0.2">
      <c r="A92" s="536">
        <v>46141</v>
      </c>
      <c r="B92" s="535" t="s">
        <v>1064</v>
      </c>
      <c r="C92" s="494" t="s">
        <v>1065</v>
      </c>
      <c r="D92" s="530">
        <v>1000</v>
      </c>
      <c r="E92" s="573">
        <v>0</v>
      </c>
      <c r="F92" s="572">
        <f t="shared" si="1"/>
        <v>15183474.24</v>
      </c>
      <c r="G92" s="494" t="s">
        <v>1065</v>
      </c>
    </row>
    <row r="93" spans="1:7" ht="37.5" customHeight="1" x14ac:dyDescent="0.2">
      <c r="A93" s="536">
        <v>46141</v>
      </c>
      <c r="B93" s="535" t="s">
        <v>1066</v>
      </c>
      <c r="C93" s="494" t="s">
        <v>1067</v>
      </c>
      <c r="D93" s="530">
        <v>3000</v>
      </c>
      <c r="E93" s="573">
        <v>0</v>
      </c>
      <c r="F93" s="572">
        <f t="shared" si="1"/>
        <v>15186474.24</v>
      </c>
      <c r="G93" s="494" t="s">
        <v>1068</v>
      </c>
    </row>
    <row r="94" spans="1:7" ht="37.5" customHeight="1" x14ac:dyDescent="0.2">
      <c r="A94" s="575">
        <v>46142</v>
      </c>
      <c r="B94" s="493" t="s">
        <v>1069</v>
      </c>
      <c r="C94" s="494" t="s">
        <v>1070</v>
      </c>
      <c r="D94" s="574">
        <v>3000</v>
      </c>
      <c r="E94" s="573">
        <v>0</v>
      </c>
      <c r="F94" s="572">
        <f t="shared" si="1"/>
        <v>15189474.24</v>
      </c>
      <c r="G94" s="494" t="s">
        <v>1071</v>
      </c>
    </row>
    <row r="95" spans="1:7" ht="37.5" customHeight="1" x14ac:dyDescent="0.2">
      <c r="A95" s="575">
        <v>46142</v>
      </c>
      <c r="B95" s="493" t="s">
        <v>1072</v>
      </c>
      <c r="C95" s="494" t="s">
        <v>635</v>
      </c>
      <c r="D95" s="574">
        <v>1000</v>
      </c>
      <c r="E95" s="573">
        <v>0</v>
      </c>
      <c r="F95" s="572">
        <f t="shared" si="1"/>
        <v>15190474.24</v>
      </c>
      <c r="G95" s="494" t="s">
        <v>1073</v>
      </c>
    </row>
    <row r="96" spans="1:7" ht="37.5" customHeight="1" x14ac:dyDescent="0.2">
      <c r="A96" s="575">
        <v>46142</v>
      </c>
      <c r="B96" s="493" t="s">
        <v>1074</v>
      </c>
      <c r="C96" s="494" t="s">
        <v>1075</v>
      </c>
      <c r="D96" s="574">
        <v>2000</v>
      </c>
      <c r="E96" s="573">
        <v>0</v>
      </c>
      <c r="F96" s="572">
        <f t="shared" si="1"/>
        <v>15192474.24</v>
      </c>
      <c r="G96" s="494" t="s">
        <v>1076</v>
      </c>
    </row>
    <row r="97" spans="1:7" ht="37.5" customHeight="1" x14ac:dyDescent="0.2">
      <c r="A97" s="575">
        <v>46142</v>
      </c>
      <c r="B97" s="493" t="s">
        <v>1077</v>
      </c>
      <c r="C97" s="494" t="s">
        <v>684</v>
      </c>
      <c r="D97" s="574">
        <v>2700</v>
      </c>
      <c r="E97" s="573">
        <v>0</v>
      </c>
      <c r="F97" s="572">
        <f t="shared" si="1"/>
        <v>15195174.24</v>
      </c>
      <c r="G97" s="494" t="s">
        <v>684</v>
      </c>
    </row>
    <row r="98" spans="1:7" ht="37.5" customHeight="1" x14ac:dyDescent="0.2">
      <c r="A98" s="539">
        <v>46142</v>
      </c>
      <c r="B98" s="535" t="s">
        <v>453</v>
      </c>
      <c r="C98" s="494" t="s">
        <v>532</v>
      </c>
      <c r="D98" s="576">
        <v>0</v>
      </c>
      <c r="E98" s="573">
        <v>607.62</v>
      </c>
      <c r="F98" s="572">
        <f t="shared" si="1"/>
        <v>15194566.620000001</v>
      </c>
      <c r="G98" s="537" t="s">
        <v>532</v>
      </c>
    </row>
    <row r="99" spans="1:7" ht="39.75" customHeight="1" thickBot="1" x14ac:dyDescent="0.3">
      <c r="A99" s="511">
        <v>46142</v>
      </c>
      <c r="B99" s="512" t="s">
        <v>464</v>
      </c>
      <c r="C99" s="444" t="s">
        <v>907</v>
      </c>
      <c r="D99" s="612" t="s">
        <v>492</v>
      </c>
      <c r="E99" s="612" t="s">
        <v>492</v>
      </c>
      <c r="F99" s="613">
        <f>+F97+D98-E98</f>
        <v>15194566.620000001</v>
      </c>
      <c r="G99" s="444" t="s">
        <v>907</v>
      </c>
    </row>
    <row r="100" spans="1:7" ht="49.5" customHeight="1" thickBot="1" x14ac:dyDescent="0.3">
      <c r="A100" s="12"/>
      <c r="B100" s="15"/>
      <c r="C100" s="607" t="s">
        <v>481</v>
      </c>
      <c r="D100" s="610">
        <f>SUM(D14:D99)</f>
        <v>432885</v>
      </c>
      <c r="E100" s="611">
        <f>SUM(E14:E99)</f>
        <v>271868.84999999998</v>
      </c>
      <c r="F100" s="602"/>
      <c r="G100" s="12"/>
    </row>
    <row r="101" spans="1:7" ht="32.25" customHeight="1" thickTop="1" x14ac:dyDescent="0.2">
      <c r="A101" s="605"/>
      <c r="B101" s="606"/>
      <c r="C101" s="604"/>
      <c r="D101" s="608"/>
      <c r="E101" s="609"/>
      <c r="F101" s="603"/>
      <c r="G101" s="604"/>
    </row>
    <row r="102" spans="1:7" ht="32.25" customHeight="1" x14ac:dyDescent="0.25">
      <c r="B102" s="15"/>
      <c r="C102" s="12"/>
      <c r="D102" s="12"/>
      <c r="E102" s="577"/>
      <c r="F102" s="9"/>
      <c r="G102" s="12"/>
    </row>
    <row r="103" spans="1:7" ht="32.25" customHeight="1" x14ac:dyDescent="0.2">
      <c r="C103" s="578"/>
      <c r="D103" s="579"/>
      <c r="E103" s="579"/>
      <c r="F103" s="579"/>
      <c r="G103" s="551"/>
    </row>
    <row r="104" spans="1:7" ht="32.25" customHeight="1" x14ac:dyDescent="0.2">
      <c r="A104" s="485"/>
      <c r="B104" s="28"/>
      <c r="C104" s="10" t="s">
        <v>7</v>
      </c>
      <c r="D104" s="18"/>
      <c r="E104" s="16"/>
      <c r="F104" s="18"/>
      <c r="G104" s="10" t="s">
        <v>8</v>
      </c>
    </row>
    <row r="105" spans="1:7" ht="32.25" customHeight="1" x14ac:dyDescent="0.2">
      <c r="A105" s="485"/>
      <c r="B105" s="545"/>
      <c r="C105" s="16"/>
      <c r="D105" s="546"/>
      <c r="E105" s="16"/>
      <c r="F105" s="18"/>
      <c r="G105" s="420"/>
    </row>
    <row r="106" spans="1:7" ht="32.25" customHeight="1" x14ac:dyDescent="0.2">
      <c r="A106" s="485"/>
      <c r="B106" s="545"/>
      <c r="C106" s="16"/>
      <c r="D106" s="546"/>
      <c r="E106" s="16"/>
      <c r="F106" s="18"/>
      <c r="G106" s="420"/>
    </row>
    <row r="107" spans="1:7" ht="32.25" customHeight="1" x14ac:dyDescent="0.2">
      <c r="A107" s="10"/>
      <c r="B107" s="545"/>
      <c r="C107" s="547"/>
      <c r="D107" s="548"/>
      <c r="E107" s="580"/>
      <c r="F107" s="18"/>
      <c r="G107" s="549"/>
    </row>
    <row r="108" spans="1:7" ht="32.25" customHeight="1" x14ac:dyDescent="0.25">
      <c r="A108" s="10"/>
      <c r="B108" s="545"/>
      <c r="C108" s="7" t="s">
        <v>329</v>
      </c>
      <c r="D108" s="548"/>
      <c r="E108" s="580"/>
      <c r="F108" s="18"/>
      <c r="G108" s="581" t="s">
        <v>437</v>
      </c>
    </row>
    <row r="109" spans="1:7" ht="32.25" customHeight="1" x14ac:dyDescent="0.2">
      <c r="A109" s="10"/>
      <c r="B109" s="550"/>
      <c r="C109" s="10" t="s">
        <v>330</v>
      </c>
      <c r="D109" s="9"/>
      <c r="E109" s="551"/>
      <c r="F109" s="18"/>
      <c r="G109" s="582" t="s">
        <v>424</v>
      </c>
    </row>
    <row r="110" spans="1:7" ht="32.25" customHeight="1" x14ac:dyDescent="0.2"/>
    <row r="111" spans="1:7" ht="32.25" customHeight="1" x14ac:dyDescent="0.2"/>
    <row r="112" spans="1:7" ht="32.25" customHeight="1" x14ac:dyDescent="0.2"/>
    <row r="113" ht="32.25" customHeight="1" x14ac:dyDescent="0.2"/>
    <row r="114" ht="32.25" customHeight="1" x14ac:dyDescent="0.2"/>
  </sheetData>
  <sortState xmlns:xlrd2="http://schemas.microsoft.com/office/spreadsheetml/2017/richdata2" ref="A115:G116">
    <sortCondition ref="E114:E116"/>
  </sortState>
  <mergeCells count="8">
    <mergeCell ref="A11:G11"/>
    <mergeCell ref="A4:G4"/>
    <mergeCell ref="A5:G5"/>
    <mergeCell ref="A6:G6"/>
    <mergeCell ref="A7:G7"/>
    <mergeCell ref="A10:G10"/>
    <mergeCell ref="A8:G8"/>
    <mergeCell ref="A9:G9"/>
  </mergeCells>
  <phoneticPr fontId="72" type="noConversion"/>
  <printOptions horizontalCentered="1"/>
  <pageMargins left="0.42" right="0.35" top="0.54" bottom="0.55000000000000004" header="0.3" footer="0.3"/>
  <pageSetup scale="50" orientation="landscape" r:id="rId1"/>
  <headerFooter differentOddEven="1" differentFirst="1" alignWithMargins="0">
    <oddHeader>&amp;A</oddHeader>
  </headerFooter>
  <ignoredErrors>
    <ignoredError sqref="B14:B85 B86:B99 C82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FCC19-9A60-4582-A6EA-1690BBF52D9C}">
  <sheetPr>
    <tabColor rgb="FF996633"/>
    <pageSetUpPr fitToPage="1"/>
  </sheetPr>
  <dimension ref="A1:E98"/>
  <sheetViews>
    <sheetView topLeftCell="A95" zoomScale="75" zoomScaleNormal="75" workbookViewId="0">
      <selection activeCell="I18" sqref="I18"/>
    </sheetView>
  </sheetViews>
  <sheetFormatPr baseColWidth="10" defaultColWidth="9.140625" defaultRowHeight="24.75" customHeight="1" x14ac:dyDescent="0.3"/>
  <cols>
    <col min="1" max="1" width="18.7109375" style="474" customWidth="1"/>
    <col min="2" max="2" width="65.140625" style="473" customWidth="1"/>
    <col min="3" max="3" width="26.7109375" style="475" customWidth="1"/>
    <col min="4" max="4" width="22.5703125" style="475" customWidth="1"/>
    <col min="5" max="5" width="12" style="475" customWidth="1"/>
    <col min="6" max="16384" width="9.140625" style="476"/>
  </cols>
  <sheetData>
    <row r="1" spans="1:4" ht="32.25" customHeight="1" x14ac:dyDescent="0.3">
      <c r="A1" s="701" t="s">
        <v>570</v>
      </c>
      <c r="B1" s="701"/>
      <c r="C1" s="701"/>
      <c r="D1" s="701"/>
    </row>
    <row r="2" spans="1:4" ht="32.25" customHeight="1" x14ac:dyDescent="0.3">
      <c r="A2" s="701" t="s">
        <v>571</v>
      </c>
      <c r="B2" s="701"/>
      <c r="C2" s="701"/>
      <c r="D2" s="701"/>
    </row>
    <row r="3" spans="1:4" ht="32.25" customHeight="1" x14ac:dyDescent="0.3">
      <c r="A3" s="701" t="s">
        <v>572</v>
      </c>
      <c r="B3" s="701"/>
      <c r="C3" s="701"/>
      <c r="D3" s="701"/>
    </row>
    <row r="4" spans="1:4" ht="24.75" customHeight="1" x14ac:dyDescent="0.3">
      <c r="A4" s="520"/>
      <c r="B4" s="520"/>
      <c r="C4" s="520"/>
      <c r="D4" s="520"/>
    </row>
    <row r="5" spans="1:4" ht="30.75" customHeight="1" x14ac:dyDescent="0.3">
      <c r="A5" s="523" t="s">
        <v>573</v>
      </c>
      <c r="B5" s="523" t="s">
        <v>574</v>
      </c>
      <c r="C5" s="523" t="s">
        <v>575</v>
      </c>
      <c r="D5" s="523" t="s">
        <v>576</v>
      </c>
    </row>
    <row r="6" spans="1:4" ht="28.5" customHeight="1" x14ac:dyDescent="0.3">
      <c r="A6" s="521" t="s">
        <v>35</v>
      </c>
      <c r="B6" s="522" t="s">
        <v>36</v>
      </c>
      <c r="C6" s="383">
        <v>29828193.34</v>
      </c>
      <c r="D6" s="383">
        <v>29828193.34</v>
      </c>
    </row>
    <row r="7" spans="1:4" ht="28.5" customHeight="1" x14ac:dyDescent="0.3">
      <c r="A7" s="521" t="s">
        <v>24</v>
      </c>
      <c r="B7" s="522" t="s">
        <v>577</v>
      </c>
      <c r="C7" s="383">
        <v>13494750</v>
      </c>
      <c r="D7" s="383">
        <v>13854750</v>
      </c>
    </row>
    <row r="8" spans="1:4" ht="24.75" customHeight="1" x14ac:dyDescent="0.3">
      <c r="A8" s="521" t="s">
        <v>29</v>
      </c>
      <c r="B8" s="522" t="s">
        <v>30</v>
      </c>
      <c r="C8" s="383">
        <v>211250</v>
      </c>
      <c r="D8" s="383">
        <v>211250</v>
      </c>
    </row>
    <row r="9" spans="1:4" ht="24.75" customHeight="1" x14ac:dyDescent="0.3">
      <c r="A9" s="521" t="s">
        <v>370</v>
      </c>
      <c r="B9" s="522" t="s">
        <v>578</v>
      </c>
      <c r="C9" s="383">
        <v>0</v>
      </c>
      <c r="D9" s="383">
        <v>0</v>
      </c>
    </row>
    <row r="10" spans="1:4" ht="24.75" customHeight="1" x14ac:dyDescent="0.3">
      <c r="A10" s="521" t="s">
        <v>274</v>
      </c>
      <c r="B10" s="522" t="s">
        <v>275</v>
      </c>
      <c r="C10" s="383">
        <v>565681</v>
      </c>
      <c r="D10" s="383">
        <v>3620828.72</v>
      </c>
    </row>
    <row r="11" spans="1:4" ht="24.75" customHeight="1" x14ac:dyDescent="0.3">
      <c r="A11" s="521" t="s">
        <v>62</v>
      </c>
      <c r="B11" s="522" t="s">
        <v>63</v>
      </c>
      <c r="C11" s="383">
        <v>1172155</v>
      </c>
      <c r="D11" s="383">
        <v>1172155</v>
      </c>
    </row>
    <row r="12" spans="1:4" ht="24.75" customHeight="1" x14ac:dyDescent="0.3">
      <c r="A12" s="521" t="s">
        <v>311</v>
      </c>
      <c r="B12" s="522" t="s">
        <v>579</v>
      </c>
      <c r="C12" s="383">
        <v>6438.4</v>
      </c>
      <c r="D12" s="383">
        <v>0</v>
      </c>
    </row>
    <row r="13" spans="1:4" ht="24.75" customHeight="1" x14ac:dyDescent="0.3">
      <c r="A13" s="521" t="s">
        <v>31</v>
      </c>
      <c r="B13" s="522" t="s">
        <v>32</v>
      </c>
      <c r="C13" s="383">
        <v>3086023.64</v>
      </c>
      <c r="D13" s="383">
        <v>3111547.64</v>
      </c>
    </row>
    <row r="14" spans="1:4" ht="24.75" customHeight="1" x14ac:dyDescent="0.3">
      <c r="A14" s="521" t="s">
        <v>33</v>
      </c>
      <c r="B14" s="522" t="s">
        <v>34</v>
      </c>
      <c r="C14" s="383">
        <v>3090927.72</v>
      </c>
      <c r="D14" s="383">
        <v>3116487.72</v>
      </c>
    </row>
    <row r="15" spans="1:4" ht="24.75" customHeight="1" x14ac:dyDescent="0.3">
      <c r="A15" s="521" t="s">
        <v>27</v>
      </c>
      <c r="B15" s="522" t="s">
        <v>28</v>
      </c>
      <c r="C15" s="383">
        <v>510289.02</v>
      </c>
      <c r="D15" s="383">
        <v>513195.92</v>
      </c>
    </row>
    <row r="16" spans="1:4" ht="24.75" customHeight="1" x14ac:dyDescent="0.3">
      <c r="A16" s="521" t="s">
        <v>26</v>
      </c>
      <c r="B16" s="522" t="s">
        <v>20</v>
      </c>
      <c r="C16" s="383">
        <v>2325566.77</v>
      </c>
      <c r="D16" s="383">
        <v>2325566.77</v>
      </c>
    </row>
    <row r="17" spans="1:4" ht="24.75" customHeight="1" x14ac:dyDescent="0.3">
      <c r="A17" s="521" t="s">
        <v>47</v>
      </c>
      <c r="B17" s="522" t="s">
        <v>48</v>
      </c>
      <c r="C17" s="383">
        <v>483598.5</v>
      </c>
      <c r="D17" s="383">
        <v>87396.74</v>
      </c>
    </row>
    <row r="18" spans="1:4" ht="24.75" customHeight="1" x14ac:dyDescent="0.3">
      <c r="A18" s="521" t="s">
        <v>68</v>
      </c>
      <c r="B18" s="522" t="s">
        <v>67</v>
      </c>
      <c r="C18" s="383">
        <v>245890.13</v>
      </c>
      <c r="D18" s="383">
        <v>240082.37</v>
      </c>
    </row>
    <row r="19" spans="1:4" ht="24.75" customHeight="1" x14ac:dyDescent="0.3">
      <c r="A19" s="521" t="s">
        <v>305</v>
      </c>
      <c r="B19" s="522" t="s">
        <v>306</v>
      </c>
      <c r="C19" s="383">
        <v>5124</v>
      </c>
      <c r="D19" s="383">
        <v>4174</v>
      </c>
    </row>
    <row r="20" spans="1:4" ht="24.75" customHeight="1" x14ac:dyDescent="0.3">
      <c r="A20" s="521" t="s">
        <v>97</v>
      </c>
      <c r="B20" s="522" t="s">
        <v>580</v>
      </c>
      <c r="C20" s="383">
        <v>8875</v>
      </c>
      <c r="D20" s="383">
        <v>8875</v>
      </c>
    </row>
    <row r="21" spans="1:4" ht="24.75" customHeight="1" x14ac:dyDescent="0.3">
      <c r="A21" s="521" t="s">
        <v>78</v>
      </c>
      <c r="B21" s="522" t="s">
        <v>581</v>
      </c>
      <c r="C21" s="383">
        <v>20500</v>
      </c>
      <c r="D21" s="383">
        <v>0</v>
      </c>
    </row>
    <row r="22" spans="1:4" ht="24.75" customHeight="1" x14ac:dyDescent="0.3">
      <c r="A22" s="521" t="s">
        <v>101</v>
      </c>
      <c r="B22" s="522" t="s">
        <v>582</v>
      </c>
      <c r="C22" s="383">
        <v>0</v>
      </c>
      <c r="D22" s="383">
        <v>0</v>
      </c>
    </row>
    <row r="23" spans="1:4" ht="24.75" customHeight="1" x14ac:dyDescent="0.3">
      <c r="A23" s="521" t="s">
        <v>85</v>
      </c>
      <c r="B23" s="522" t="s">
        <v>583</v>
      </c>
      <c r="C23" s="383">
        <v>1593210</v>
      </c>
      <c r="D23" s="383">
        <v>1714602.5</v>
      </c>
    </row>
    <row r="24" spans="1:4" ht="24.75" customHeight="1" x14ac:dyDescent="0.3">
      <c r="A24" s="521" t="s">
        <v>438</v>
      </c>
      <c r="B24" s="522" t="s">
        <v>584</v>
      </c>
      <c r="C24" s="383">
        <v>0</v>
      </c>
      <c r="D24" s="383">
        <v>0</v>
      </c>
    </row>
    <row r="25" spans="1:4" ht="24.75" customHeight="1" x14ac:dyDescent="0.3">
      <c r="A25" s="521" t="s">
        <v>308</v>
      </c>
      <c r="B25" s="522" t="s">
        <v>585</v>
      </c>
      <c r="C25" s="383">
        <v>0</v>
      </c>
      <c r="D25" s="383">
        <v>0</v>
      </c>
    </row>
    <row r="26" spans="1:4" ht="24.75" customHeight="1" x14ac:dyDescent="0.3">
      <c r="A26" s="521" t="s">
        <v>339</v>
      </c>
      <c r="B26" s="522" t="s">
        <v>586</v>
      </c>
      <c r="C26" s="383">
        <v>0</v>
      </c>
      <c r="D26" s="383">
        <v>0</v>
      </c>
    </row>
    <row r="27" spans="1:4" ht="24.75" customHeight="1" x14ac:dyDescent="0.3">
      <c r="A27" s="521" t="s">
        <v>257</v>
      </c>
      <c r="B27" s="522" t="s">
        <v>312</v>
      </c>
      <c r="C27" s="383">
        <v>158120</v>
      </c>
      <c r="D27" s="383">
        <v>0</v>
      </c>
    </row>
    <row r="28" spans="1:4" ht="24.75" customHeight="1" x14ac:dyDescent="0.3">
      <c r="A28" s="521" t="s">
        <v>367</v>
      </c>
      <c r="B28" s="522" t="s">
        <v>368</v>
      </c>
      <c r="C28" s="383">
        <v>709036.33</v>
      </c>
      <c r="D28" s="383">
        <v>0</v>
      </c>
    </row>
    <row r="29" spans="1:4" ht="24.75" customHeight="1" x14ac:dyDescent="0.3">
      <c r="A29" s="521" t="s">
        <v>105</v>
      </c>
      <c r="B29" s="522" t="s">
        <v>106</v>
      </c>
      <c r="C29" s="383">
        <v>0</v>
      </c>
      <c r="D29" s="383">
        <v>0</v>
      </c>
    </row>
    <row r="30" spans="1:4" ht="24.75" customHeight="1" x14ac:dyDescent="0.3">
      <c r="A30" s="521" t="s">
        <v>107</v>
      </c>
      <c r="B30" s="522" t="s">
        <v>108</v>
      </c>
      <c r="C30" s="383">
        <v>0</v>
      </c>
      <c r="D30" s="383">
        <v>0</v>
      </c>
    </row>
    <row r="31" spans="1:4" ht="24.75" customHeight="1" x14ac:dyDescent="0.3">
      <c r="A31" s="521" t="s">
        <v>390</v>
      </c>
      <c r="B31" s="522" t="s">
        <v>587</v>
      </c>
      <c r="C31" s="383">
        <v>0</v>
      </c>
      <c r="D31" s="383">
        <v>0</v>
      </c>
    </row>
    <row r="32" spans="1:4" ht="24.75" customHeight="1" x14ac:dyDescent="0.3">
      <c r="A32" s="521" t="s">
        <v>391</v>
      </c>
      <c r="B32" s="522" t="s">
        <v>422</v>
      </c>
      <c r="C32" s="383">
        <v>0</v>
      </c>
      <c r="D32" s="383">
        <v>0</v>
      </c>
    </row>
    <row r="33" spans="1:4" ht="41.25" customHeight="1" x14ac:dyDescent="0.3">
      <c r="A33" s="521" t="s">
        <v>109</v>
      </c>
      <c r="B33" s="522" t="s">
        <v>304</v>
      </c>
      <c r="C33" s="383">
        <v>0</v>
      </c>
      <c r="D33" s="383">
        <v>65542.3</v>
      </c>
    </row>
    <row r="34" spans="1:4" ht="26.25" customHeight="1" x14ac:dyDescent="0.3">
      <c r="A34" s="521" t="s">
        <v>54</v>
      </c>
      <c r="B34" s="522" t="s">
        <v>46</v>
      </c>
      <c r="C34" s="383">
        <v>161942.28</v>
      </c>
      <c r="D34" s="383">
        <v>158430.48000000001</v>
      </c>
    </row>
    <row r="35" spans="1:4" ht="24.75" customHeight="1" x14ac:dyDescent="0.3">
      <c r="A35" s="521" t="s">
        <v>588</v>
      </c>
      <c r="B35" s="522" t="s">
        <v>589</v>
      </c>
      <c r="C35" s="383">
        <v>247800</v>
      </c>
      <c r="D35" s="383">
        <v>0</v>
      </c>
    </row>
    <row r="36" spans="1:4" ht="24.75" customHeight="1" x14ac:dyDescent="0.3">
      <c r="A36" s="521" t="s">
        <v>258</v>
      </c>
      <c r="B36" s="522" t="s">
        <v>278</v>
      </c>
      <c r="C36" s="383">
        <v>0</v>
      </c>
      <c r="D36" s="383">
        <v>0</v>
      </c>
    </row>
    <row r="37" spans="1:4" ht="24.75" customHeight="1" x14ac:dyDescent="0.3">
      <c r="A37" s="521" t="s">
        <v>366</v>
      </c>
      <c r="B37" s="522" t="s">
        <v>369</v>
      </c>
      <c r="C37" s="383">
        <v>6000.01</v>
      </c>
      <c r="D37" s="383">
        <v>0</v>
      </c>
    </row>
    <row r="38" spans="1:4" ht="41.25" customHeight="1" x14ac:dyDescent="0.3">
      <c r="A38" s="521" t="s">
        <v>335</v>
      </c>
      <c r="B38" s="522" t="s">
        <v>590</v>
      </c>
      <c r="C38" s="383">
        <v>0</v>
      </c>
      <c r="D38" s="383">
        <v>0</v>
      </c>
    </row>
    <row r="39" spans="1:4" ht="24.75" customHeight="1" x14ac:dyDescent="0.3">
      <c r="A39" s="521" t="s">
        <v>72</v>
      </c>
      <c r="B39" s="522" t="s">
        <v>73</v>
      </c>
      <c r="C39" s="383">
        <v>0</v>
      </c>
      <c r="D39" s="383">
        <v>0</v>
      </c>
    </row>
    <row r="40" spans="1:4" ht="24.75" customHeight="1" x14ac:dyDescent="0.3">
      <c r="A40" s="521" t="s">
        <v>65</v>
      </c>
      <c r="B40" s="522" t="s">
        <v>591</v>
      </c>
      <c r="C40" s="383">
        <v>0</v>
      </c>
      <c r="D40" s="383">
        <v>0</v>
      </c>
    </row>
    <row r="41" spans="1:4" ht="24.75" customHeight="1" x14ac:dyDescent="0.3">
      <c r="A41" s="521" t="s">
        <v>376</v>
      </c>
      <c r="B41" s="522" t="s">
        <v>377</v>
      </c>
      <c r="C41" s="383">
        <v>0</v>
      </c>
      <c r="D41" s="383">
        <v>13732790</v>
      </c>
    </row>
    <row r="42" spans="1:4" ht="24.75" customHeight="1" x14ac:dyDescent="0.3">
      <c r="A42" s="521" t="s">
        <v>360</v>
      </c>
      <c r="B42" s="522" t="s">
        <v>362</v>
      </c>
      <c r="C42" s="383">
        <v>0</v>
      </c>
      <c r="D42" s="383">
        <v>0</v>
      </c>
    </row>
    <row r="43" spans="1:4" ht="24.75" customHeight="1" x14ac:dyDescent="0.3">
      <c r="A43" s="521" t="s">
        <v>99</v>
      </c>
      <c r="B43" s="522" t="s">
        <v>592</v>
      </c>
      <c r="C43" s="383">
        <v>0</v>
      </c>
      <c r="D43" s="383">
        <v>52274</v>
      </c>
    </row>
    <row r="44" spans="1:4" ht="24.75" customHeight="1" x14ac:dyDescent="0.3">
      <c r="A44" s="521" t="s">
        <v>49</v>
      </c>
      <c r="B44" s="522" t="s">
        <v>50</v>
      </c>
      <c r="C44" s="383">
        <v>10320</v>
      </c>
      <c r="D44" s="383">
        <v>23340</v>
      </c>
    </row>
    <row r="45" spans="1:4" ht="24.75" customHeight="1" x14ac:dyDescent="0.3">
      <c r="A45" s="521" t="s">
        <v>71</v>
      </c>
      <c r="B45" s="522" t="s">
        <v>279</v>
      </c>
      <c r="C45" s="383">
        <v>68400</v>
      </c>
      <c r="D45" s="383">
        <v>0</v>
      </c>
    </row>
    <row r="46" spans="1:4" ht="24.75" customHeight="1" x14ac:dyDescent="0.3">
      <c r="A46" s="521" t="s">
        <v>80</v>
      </c>
      <c r="B46" s="522" t="s">
        <v>269</v>
      </c>
      <c r="C46" s="383">
        <v>0</v>
      </c>
      <c r="D46" s="383">
        <v>0</v>
      </c>
    </row>
    <row r="47" spans="1:4" ht="24.75" customHeight="1" x14ac:dyDescent="0.3">
      <c r="A47" s="521" t="s">
        <v>103</v>
      </c>
      <c r="B47" s="522" t="s">
        <v>593</v>
      </c>
      <c r="C47" s="383">
        <v>0</v>
      </c>
      <c r="D47" s="383">
        <v>0</v>
      </c>
    </row>
    <row r="48" spans="1:4" ht="24.75" customHeight="1" x14ac:dyDescent="0.3">
      <c r="A48" s="521" t="s">
        <v>355</v>
      </c>
      <c r="B48" s="522" t="s">
        <v>594</v>
      </c>
      <c r="C48" s="383">
        <v>0</v>
      </c>
      <c r="D48" s="383">
        <v>0</v>
      </c>
    </row>
    <row r="49" spans="1:4" ht="24.75" customHeight="1" x14ac:dyDescent="0.3">
      <c r="A49" s="521" t="s">
        <v>81</v>
      </c>
      <c r="B49" s="522" t="s">
        <v>595</v>
      </c>
      <c r="C49" s="383">
        <v>0</v>
      </c>
      <c r="D49" s="383">
        <v>0</v>
      </c>
    </row>
    <row r="50" spans="1:4" ht="24.75" customHeight="1" x14ac:dyDescent="0.3">
      <c r="A50" s="521" t="s">
        <v>84</v>
      </c>
      <c r="B50" s="522" t="s">
        <v>596</v>
      </c>
      <c r="C50" s="383">
        <v>0</v>
      </c>
      <c r="D50" s="383">
        <v>415772.65</v>
      </c>
    </row>
    <row r="51" spans="1:4" ht="24.75" customHeight="1" x14ac:dyDescent="0.3">
      <c r="A51" s="521" t="s">
        <v>41</v>
      </c>
      <c r="B51" s="522" t="s">
        <v>42</v>
      </c>
      <c r="C51" s="383">
        <v>0</v>
      </c>
      <c r="D51" s="383">
        <v>0</v>
      </c>
    </row>
    <row r="52" spans="1:4" ht="24.75" customHeight="1" x14ac:dyDescent="0.3">
      <c r="A52" s="521" t="s">
        <v>280</v>
      </c>
      <c r="B52" s="522" t="s">
        <v>597</v>
      </c>
      <c r="C52" s="383">
        <v>0</v>
      </c>
      <c r="D52" s="383">
        <v>0</v>
      </c>
    </row>
    <row r="53" spans="1:4" ht="24.75" customHeight="1" x14ac:dyDescent="0.3">
      <c r="A53" s="521" t="s">
        <v>55</v>
      </c>
      <c r="B53" s="522" t="s">
        <v>598</v>
      </c>
      <c r="C53" s="383">
        <v>204700.5</v>
      </c>
      <c r="D53" s="383">
        <v>0</v>
      </c>
    </row>
    <row r="54" spans="1:4" ht="24.75" customHeight="1" x14ac:dyDescent="0.3">
      <c r="A54" s="521" t="s">
        <v>98</v>
      </c>
      <c r="B54" s="522" t="s">
        <v>110</v>
      </c>
      <c r="C54" s="383">
        <v>152515</v>
      </c>
      <c r="D54" s="383">
        <v>0</v>
      </c>
    </row>
    <row r="55" spans="1:4" ht="24.75" customHeight="1" x14ac:dyDescent="0.3">
      <c r="A55" s="521" t="s">
        <v>86</v>
      </c>
      <c r="B55" s="522" t="s">
        <v>599</v>
      </c>
      <c r="C55" s="383">
        <v>0</v>
      </c>
      <c r="D55" s="383">
        <v>0</v>
      </c>
    </row>
    <row r="56" spans="1:4" ht="24.75" customHeight="1" x14ac:dyDescent="0.3">
      <c r="A56" s="521" t="s">
        <v>74</v>
      </c>
      <c r="B56" s="522" t="s">
        <v>600</v>
      </c>
      <c r="C56" s="383">
        <v>0</v>
      </c>
      <c r="D56" s="383">
        <v>0</v>
      </c>
    </row>
    <row r="57" spans="1:4" ht="24.75" customHeight="1" x14ac:dyDescent="0.3">
      <c r="A57" s="521" t="s">
        <v>102</v>
      </c>
      <c r="B57" s="522" t="s">
        <v>601</v>
      </c>
      <c r="C57" s="383">
        <v>0</v>
      </c>
      <c r="D57" s="383">
        <v>0</v>
      </c>
    </row>
    <row r="58" spans="1:4" ht="24.75" customHeight="1" x14ac:dyDescent="0.3">
      <c r="A58" s="521" t="s">
        <v>82</v>
      </c>
      <c r="B58" s="522" t="s">
        <v>602</v>
      </c>
      <c r="C58" s="383">
        <v>0</v>
      </c>
      <c r="D58" s="383">
        <v>0</v>
      </c>
    </row>
    <row r="59" spans="1:4" ht="24.75" customHeight="1" x14ac:dyDescent="0.3">
      <c r="A59" s="521" t="s">
        <v>57</v>
      </c>
      <c r="B59" s="522" t="s">
        <v>603</v>
      </c>
      <c r="C59" s="383">
        <v>0</v>
      </c>
      <c r="D59" s="383">
        <v>0</v>
      </c>
    </row>
    <row r="60" spans="1:4" ht="40.5" customHeight="1" x14ac:dyDescent="0.3">
      <c r="A60" s="521" t="s">
        <v>100</v>
      </c>
      <c r="B60" s="522" t="s">
        <v>604</v>
      </c>
      <c r="C60" s="383">
        <v>0</v>
      </c>
      <c r="D60" s="383">
        <v>0</v>
      </c>
    </row>
    <row r="61" spans="1:4" ht="24.75" customHeight="1" x14ac:dyDescent="0.3">
      <c r="A61" s="521" t="s">
        <v>69</v>
      </c>
      <c r="B61" s="522" t="s">
        <v>87</v>
      </c>
      <c r="C61" s="383">
        <v>0</v>
      </c>
      <c r="D61" s="383">
        <v>0</v>
      </c>
    </row>
    <row r="62" spans="1:4" ht="24.75" customHeight="1" x14ac:dyDescent="0.3">
      <c r="A62" s="521" t="s">
        <v>402</v>
      </c>
      <c r="B62" s="522" t="s">
        <v>605</v>
      </c>
      <c r="C62" s="383">
        <v>0</v>
      </c>
      <c r="D62" s="383">
        <v>0</v>
      </c>
    </row>
    <row r="63" spans="1:4" ht="24.75" customHeight="1" x14ac:dyDescent="0.3">
      <c r="A63" s="521" t="s">
        <v>53</v>
      </c>
      <c r="B63" s="522" t="s">
        <v>22</v>
      </c>
      <c r="C63" s="383">
        <v>318769.91999999998</v>
      </c>
      <c r="D63" s="383">
        <v>3600000</v>
      </c>
    </row>
    <row r="64" spans="1:4" ht="24.75" customHeight="1" x14ac:dyDescent="0.3">
      <c r="A64" s="521" t="s">
        <v>76</v>
      </c>
      <c r="B64" s="522" t="s">
        <v>111</v>
      </c>
      <c r="C64" s="383">
        <v>0</v>
      </c>
      <c r="D64" s="383">
        <v>70500</v>
      </c>
    </row>
    <row r="65" spans="1:4" ht="24.75" customHeight="1" x14ac:dyDescent="0.3">
      <c r="A65" s="521" t="s">
        <v>59</v>
      </c>
      <c r="B65" s="522" t="s">
        <v>606</v>
      </c>
      <c r="C65" s="383">
        <v>15410.8</v>
      </c>
      <c r="D65" s="383">
        <v>0</v>
      </c>
    </row>
    <row r="66" spans="1:4" ht="36" customHeight="1" x14ac:dyDescent="0.3">
      <c r="A66" s="521" t="s">
        <v>83</v>
      </c>
      <c r="B66" s="522" t="s">
        <v>607</v>
      </c>
      <c r="C66" s="383">
        <v>192558.3</v>
      </c>
      <c r="D66" s="383">
        <v>0</v>
      </c>
    </row>
    <row r="67" spans="1:4" ht="24.75" customHeight="1" x14ac:dyDescent="0.3">
      <c r="A67" s="521" t="s">
        <v>260</v>
      </c>
      <c r="B67" s="522" t="s">
        <v>608</v>
      </c>
      <c r="C67" s="383">
        <v>835950</v>
      </c>
      <c r="D67" s="383">
        <v>0</v>
      </c>
    </row>
    <row r="68" spans="1:4" ht="24.75" customHeight="1" x14ac:dyDescent="0.3">
      <c r="A68" s="521" t="s">
        <v>261</v>
      </c>
      <c r="B68" s="522" t="s">
        <v>609</v>
      </c>
      <c r="C68" s="383">
        <v>0</v>
      </c>
      <c r="D68" s="383">
        <v>0</v>
      </c>
    </row>
    <row r="69" spans="1:4" ht="24.75" customHeight="1" x14ac:dyDescent="0.3">
      <c r="A69" s="521" t="s">
        <v>70</v>
      </c>
      <c r="B69" s="522" t="s">
        <v>88</v>
      </c>
      <c r="C69" s="383">
        <v>0</v>
      </c>
      <c r="D69" s="383">
        <v>0</v>
      </c>
    </row>
    <row r="70" spans="1:4" ht="24.75" customHeight="1" x14ac:dyDescent="0.3">
      <c r="A70" s="521" t="s">
        <v>318</v>
      </c>
      <c r="B70" s="522" t="s">
        <v>319</v>
      </c>
      <c r="C70" s="383">
        <v>0</v>
      </c>
      <c r="D70" s="383">
        <v>0</v>
      </c>
    </row>
    <row r="71" spans="1:4" ht="24.75" customHeight="1" x14ac:dyDescent="0.3">
      <c r="A71" s="521" t="s">
        <v>51</v>
      </c>
      <c r="B71" s="522" t="s">
        <v>52</v>
      </c>
      <c r="C71" s="383">
        <v>53143.9</v>
      </c>
      <c r="D71" s="383">
        <v>0</v>
      </c>
    </row>
    <row r="72" spans="1:4" ht="36" customHeight="1" x14ac:dyDescent="0.3">
      <c r="A72" s="521" t="s">
        <v>60</v>
      </c>
      <c r="B72" s="522" t="s">
        <v>61</v>
      </c>
      <c r="C72" s="383">
        <v>0</v>
      </c>
      <c r="D72" s="383">
        <v>44845.9</v>
      </c>
    </row>
    <row r="73" spans="1:4" ht="45" customHeight="1" x14ac:dyDescent="0.3">
      <c r="A73" s="521" t="s">
        <v>292</v>
      </c>
      <c r="B73" s="522" t="s">
        <v>610</v>
      </c>
      <c r="C73" s="383">
        <v>0</v>
      </c>
      <c r="D73" s="383">
        <v>0</v>
      </c>
    </row>
    <row r="74" spans="1:4" ht="39" customHeight="1" x14ac:dyDescent="0.3">
      <c r="A74" s="521" t="s">
        <v>498</v>
      </c>
      <c r="B74" s="522" t="s">
        <v>611</v>
      </c>
      <c r="C74" s="383">
        <v>0</v>
      </c>
      <c r="D74" s="383">
        <v>0</v>
      </c>
    </row>
    <row r="75" spans="1:4" ht="33.75" customHeight="1" x14ac:dyDescent="0.3">
      <c r="A75" s="521" t="s">
        <v>104</v>
      </c>
      <c r="B75" s="522" t="s">
        <v>112</v>
      </c>
      <c r="C75" s="383">
        <v>0</v>
      </c>
      <c r="D75" s="383">
        <v>0</v>
      </c>
    </row>
    <row r="76" spans="1:4" ht="33.75" customHeight="1" x14ac:dyDescent="0.3">
      <c r="A76" s="521" t="s">
        <v>293</v>
      </c>
      <c r="B76" s="522" t="s">
        <v>294</v>
      </c>
      <c r="C76" s="383">
        <v>0</v>
      </c>
      <c r="D76" s="383">
        <v>0</v>
      </c>
    </row>
    <row r="77" spans="1:4" ht="42" customHeight="1" x14ac:dyDescent="0.3">
      <c r="A77" s="521" t="s">
        <v>113</v>
      </c>
      <c r="B77" s="522" t="s">
        <v>313</v>
      </c>
      <c r="C77" s="383">
        <v>0</v>
      </c>
      <c r="D77" s="383">
        <v>0</v>
      </c>
    </row>
    <row r="78" spans="1:4" ht="24.75" customHeight="1" x14ac:dyDescent="0.3">
      <c r="A78" s="521" t="s">
        <v>262</v>
      </c>
      <c r="B78" s="522" t="s">
        <v>265</v>
      </c>
      <c r="C78" s="383">
        <v>0</v>
      </c>
      <c r="D78" s="383">
        <v>0</v>
      </c>
    </row>
    <row r="79" spans="1:4" ht="24.75" customHeight="1" x14ac:dyDescent="0.3">
      <c r="A79" s="521" t="s">
        <v>380</v>
      </c>
      <c r="B79" s="522" t="s">
        <v>381</v>
      </c>
      <c r="C79" s="383">
        <v>0</v>
      </c>
      <c r="D79" s="383">
        <v>0</v>
      </c>
    </row>
    <row r="80" spans="1:4" ht="24.75" customHeight="1" x14ac:dyDescent="0.3">
      <c r="A80" s="521" t="s">
        <v>399</v>
      </c>
      <c r="B80" s="522" t="s">
        <v>612</v>
      </c>
      <c r="C80" s="383">
        <v>0</v>
      </c>
      <c r="D80" s="383">
        <v>0</v>
      </c>
    </row>
    <row r="81" spans="1:4" ht="24.75" customHeight="1" x14ac:dyDescent="0.3">
      <c r="A81" s="521" t="s">
        <v>382</v>
      </c>
      <c r="B81" s="522" t="s">
        <v>613</v>
      </c>
      <c r="C81" s="383">
        <v>0</v>
      </c>
      <c r="D81" s="383">
        <v>0</v>
      </c>
    </row>
    <row r="82" spans="1:4" ht="24.75" customHeight="1" x14ac:dyDescent="0.3">
      <c r="A82" s="521" t="s">
        <v>114</v>
      </c>
      <c r="B82" s="522" t="s">
        <v>115</v>
      </c>
      <c r="C82" s="383">
        <v>0</v>
      </c>
      <c r="D82" s="383">
        <v>0</v>
      </c>
    </row>
    <row r="83" spans="1:4" ht="24.75" customHeight="1" x14ac:dyDescent="0.3">
      <c r="A83" s="521" t="s">
        <v>347</v>
      </c>
      <c r="B83" s="522" t="s">
        <v>614</v>
      </c>
      <c r="C83" s="383">
        <v>0</v>
      </c>
      <c r="D83" s="383">
        <v>0</v>
      </c>
    </row>
    <row r="84" spans="1:4" ht="24.75" customHeight="1" x14ac:dyDescent="0.3">
      <c r="A84" s="521" t="s">
        <v>363</v>
      </c>
      <c r="B84" s="522" t="s">
        <v>615</v>
      </c>
      <c r="C84" s="383">
        <v>0</v>
      </c>
      <c r="D84" s="383">
        <v>0</v>
      </c>
    </row>
    <row r="85" spans="1:4" ht="24.75" customHeight="1" x14ac:dyDescent="0.3">
      <c r="A85" s="521" t="s">
        <v>281</v>
      </c>
      <c r="B85" s="522" t="s">
        <v>282</v>
      </c>
      <c r="C85" s="383">
        <v>0</v>
      </c>
      <c r="D85" s="383">
        <v>0</v>
      </c>
    </row>
    <row r="86" spans="1:4" ht="24.75" customHeight="1" x14ac:dyDescent="0.3">
      <c r="A86" s="521" t="s">
        <v>116</v>
      </c>
      <c r="B86" s="522" t="s">
        <v>117</v>
      </c>
      <c r="C86" s="383">
        <v>0</v>
      </c>
      <c r="D86" s="383">
        <v>0</v>
      </c>
    </row>
    <row r="87" spans="1:4" ht="24.75" customHeight="1" x14ac:dyDescent="0.3">
      <c r="A87" s="521" t="s">
        <v>118</v>
      </c>
      <c r="B87" s="522" t="s">
        <v>119</v>
      </c>
      <c r="C87" s="383">
        <v>0</v>
      </c>
      <c r="D87" s="383">
        <v>0</v>
      </c>
    </row>
    <row r="88" spans="1:4" ht="24.75" customHeight="1" x14ac:dyDescent="0.3">
      <c r="A88" s="521" t="s">
        <v>89</v>
      </c>
      <c r="B88" s="522" t="s">
        <v>90</v>
      </c>
      <c r="C88" s="383">
        <v>0</v>
      </c>
      <c r="D88" s="383">
        <v>0</v>
      </c>
    </row>
    <row r="89" spans="1:4" ht="24.75" customHeight="1" x14ac:dyDescent="0.3">
      <c r="A89" s="521" t="s">
        <v>314</v>
      </c>
      <c r="B89" s="522" t="s">
        <v>315</v>
      </c>
      <c r="C89" s="383">
        <v>48911</v>
      </c>
      <c r="D89" s="383">
        <v>0</v>
      </c>
    </row>
    <row r="90" spans="1:4" ht="24.75" customHeight="1" x14ac:dyDescent="0.3">
      <c r="A90" s="521" t="s">
        <v>397</v>
      </c>
      <c r="B90" s="522" t="s">
        <v>398</v>
      </c>
      <c r="C90" s="383">
        <v>149800</v>
      </c>
      <c r="D90" s="383">
        <v>0</v>
      </c>
    </row>
    <row r="91" spans="1:4" ht="24.75" customHeight="1" x14ac:dyDescent="0.3">
      <c r="A91" s="521" t="s">
        <v>349</v>
      </c>
      <c r="B91" s="522" t="s">
        <v>616</v>
      </c>
      <c r="C91" s="383">
        <v>0</v>
      </c>
      <c r="D91" s="383">
        <v>0</v>
      </c>
    </row>
    <row r="92" spans="1:4" ht="24.75" customHeight="1" x14ac:dyDescent="0.3">
      <c r="A92" s="521" t="s">
        <v>122</v>
      </c>
      <c r="B92" s="522" t="s">
        <v>123</v>
      </c>
      <c r="C92" s="383">
        <v>0</v>
      </c>
      <c r="D92" s="383">
        <v>0</v>
      </c>
    </row>
    <row r="93" spans="1:4" ht="37.5" customHeight="1" x14ac:dyDescent="0.3">
      <c r="A93" s="521" t="s">
        <v>617</v>
      </c>
      <c r="B93" s="522" t="s">
        <v>618</v>
      </c>
      <c r="C93" s="383">
        <v>0</v>
      </c>
      <c r="D93" s="383">
        <v>0</v>
      </c>
    </row>
    <row r="94" spans="1:4" ht="24.75" customHeight="1" x14ac:dyDescent="0.3">
      <c r="A94" s="521" t="s">
        <v>283</v>
      </c>
      <c r="B94" s="522" t="s">
        <v>284</v>
      </c>
      <c r="C94" s="383">
        <v>0</v>
      </c>
      <c r="D94" s="383">
        <v>0</v>
      </c>
    </row>
    <row r="95" spans="1:4" ht="24.75" customHeight="1" x14ac:dyDescent="0.3">
      <c r="A95" s="521" t="s">
        <v>403</v>
      </c>
      <c r="B95" s="522" t="s">
        <v>619</v>
      </c>
      <c r="C95" s="383">
        <v>0</v>
      </c>
      <c r="D95" s="383">
        <v>0</v>
      </c>
    </row>
    <row r="96" spans="1:4" ht="24.75" customHeight="1" x14ac:dyDescent="0.3">
      <c r="A96" s="521" t="s">
        <v>490</v>
      </c>
      <c r="B96" s="522" t="s">
        <v>620</v>
      </c>
      <c r="C96" s="383">
        <v>0</v>
      </c>
      <c r="D96" s="383">
        <v>0</v>
      </c>
    </row>
    <row r="97" spans="1:4" ht="24.75" customHeight="1" x14ac:dyDescent="0.3">
      <c r="A97" s="521" t="s">
        <v>459</v>
      </c>
      <c r="B97" s="522" t="s">
        <v>621</v>
      </c>
      <c r="C97" s="383">
        <v>0</v>
      </c>
      <c r="D97" s="383">
        <v>0</v>
      </c>
    </row>
    <row r="98" spans="1:4" ht="27.75" customHeight="1" x14ac:dyDescent="0.3">
      <c r="A98" s="524"/>
      <c r="B98" s="490" t="s">
        <v>15</v>
      </c>
      <c r="C98" s="491">
        <f>SUM(C6:C97)</f>
        <v>59981850.560000002</v>
      </c>
      <c r="D98" s="491">
        <f>SUM(D6:D97)</f>
        <v>77972601.050000012</v>
      </c>
    </row>
  </sheetData>
  <mergeCells count="3">
    <mergeCell ref="A1:D1"/>
    <mergeCell ref="A2:D2"/>
    <mergeCell ref="A3:D3"/>
  </mergeCells>
  <pageMargins left="0.65" right="0.39" top="0.73" bottom="0.47" header="0.46" footer="0.3"/>
  <pageSetup scale="72" fitToHeight="0" orientation="portrait" r:id="rId1"/>
  <headerFooter differentFirst="1"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Estado G Y P </vt:lpstr>
      <vt:lpstr>RESUMEN UNIFIC. DE GASTOS</vt:lpstr>
      <vt:lpstr>RESumen. CODIF.  MEGALECHE</vt:lpstr>
      <vt:lpstr>DESEM. CODIF. SANIDAD</vt:lpstr>
      <vt:lpstr>LIBRO GRAL. MEGAL. </vt:lpstr>
      <vt:lpstr>RESumen. CODIF.  PPC </vt:lpstr>
      <vt:lpstr>LIBRO CODIF. GASTOS PPC</vt:lpstr>
      <vt:lpstr>LIBRO BCO. CTA. PPC. </vt:lpstr>
      <vt:lpstr>IMPUTACION </vt:lpstr>
      <vt:lpstr>CONC. NOM. ELECT.</vt:lpstr>
      <vt:lpstr>INGRESOS TT DEL MES Y DISPON.</vt:lpstr>
      <vt:lpstr>EGRESOS TT DEL MES</vt:lpstr>
      <vt:lpstr>RES. CODIF. F. REP. ANT.FIN</vt:lpstr>
      <vt:lpstr>DESEM. COD. F. Rep. AF</vt:lpstr>
      <vt:lpstr>LIBRO BCO. CTA. F .REPON.</vt:lpstr>
      <vt:lpstr>'LIBRO GRAL. MEGAL. '!Área_de_impresión</vt:lpstr>
      <vt:lpstr>'RESUMEN UNIFIC. DE GASTOS'!Área_de_impresión</vt:lpstr>
      <vt:lpstr>'RESUMEN UNIFIC. DE GASTOS'!Títulos_a_imprimir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Marcos Cabral</cp:lastModifiedBy>
  <cp:revision/>
  <cp:lastPrinted>2026-05-13T15:59:06Z</cp:lastPrinted>
  <dcterms:created xsi:type="dcterms:W3CDTF">2007-03-20T14:00:55Z</dcterms:created>
  <dcterms:modified xsi:type="dcterms:W3CDTF">2026-05-14T15:35:13Z</dcterms:modified>
</cp:coreProperties>
</file>