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sayddel Ramirez\OneDrive - DIGEGA Direccion General de Ganadería DIGEGA\Escritorio\OAI2.0\Transparencia\2024\04 Abril\Finaciero\"/>
    </mc:Choice>
  </mc:AlternateContent>
  <bookViews>
    <workbookView xWindow="0" yWindow="0" windowWidth="38400" windowHeight="17835" tabRatio="605" firstSheet="5" activeTab="9"/>
  </bookViews>
  <sheets>
    <sheet name="G Y P  MARZ. 2024" sheetId="234" r:id="rId1"/>
    <sheet name="RESUMEN UNIFIC. ABRIL 2024" sheetId="57" r:id="rId2"/>
    <sheet name="LIBRO GRAL.MEGALECHE ABRIL 2024" sheetId="205" r:id="rId3"/>
    <sheet name="DESEM. SAN.A. CODIF. ABRIL 2024" sheetId="224" r:id="rId4"/>
    <sheet name="RESUMEN CTA.MEG. ABRIL 2024 (2)" sheetId="246" r:id="rId5"/>
    <sheet name="LIBRO BCO. CTA. PPC. ABRIL 24" sheetId="46" r:id="rId6"/>
    <sheet name="DESEMBS. CODIF.PPC. ABRIL 2024." sheetId="204" r:id="rId7"/>
    <sheet name="RES. CODIF. PPC ABRIL  2024" sheetId="165" r:id="rId8"/>
    <sheet name="CONC.. NOM. ELECT. ABRIL .24" sheetId="245" r:id="rId9"/>
    <sheet name="Imputacion ABRIL  2024" sheetId="238" r:id="rId10"/>
  </sheets>
  <externalReferences>
    <externalReference r:id="rId11"/>
  </externalReferences>
  <definedNames>
    <definedName name="_0">#REF!</definedName>
    <definedName name="_xlnm._FilterDatabase" localSheetId="3" hidden="1">'DESEM. SAN.A. CODIF. ABRIL 2024'!#REF!</definedName>
    <definedName name="_xlnm._FilterDatabase" localSheetId="6" hidden="1">'DESEMBS. CODIF.PPC. ABRIL 2024.'!$A$10:$G$12</definedName>
    <definedName name="_xlnm._FilterDatabase" localSheetId="5" hidden="1">'LIBRO BCO. CTA. PPC. ABRIL 24'!$A$14:$G$44</definedName>
    <definedName name="_xlnm._FilterDatabase" localSheetId="7" hidden="1">'RES. CODIF. PPC ABRIL  2024'!#REF!</definedName>
    <definedName name="_xlnm._FilterDatabase" localSheetId="4" hidden="1">'RESUMEN CTA.MEG. ABRIL 2024 (2)'!#REF!</definedName>
    <definedName name="_xlnm.Print_Area" localSheetId="3">'DESEM. SAN.A. CODIF. ABRIL 2024'!$A$1:$G$107</definedName>
    <definedName name="_xlnm.Print_Area" localSheetId="6">'DESEMBS. CODIF.PPC. ABRIL 2024.'!$A$1:$G$20</definedName>
    <definedName name="_xlnm.Print_Area" localSheetId="5">'LIBRO BCO. CTA. PPC. ABRIL 24'!$A$1:$G$44</definedName>
    <definedName name="_xlnm.Print_Area" localSheetId="2">'LIBRO GRAL.MEGALECHE ABRIL 2024'!$A$1:$G$227</definedName>
    <definedName name="_xlnm.Print_Area" localSheetId="7">'RES. CODIF. PPC ABRIL  2024'!$A$1:$E$31</definedName>
    <definedName name="_xlnm.Print_Area" localSheetId="4">'RESUMEN CTA.MEG. ABRIL 2024 (2)'!#REF!</definedName>
    <definedName name="_xlnm.Print_Area" localSheetId="1">'RESUMEN UNIFIC. ABRIL 2024'!$A$1:$G$203</definedName>
    <definedName name="_xlnm.Print_Titles" localSheetId="3">'DESEM. SAN.A. CODIF. ABRIL 2024'!$13:$13</definedName>
    <definedName name="_xlnm.Print_Titles" localSheetId="5">'LIBRO BCO. CTA. PPC. ABRIL 24'!$14:$14</definedName>
    <definedName name="_xlnm.Print_Titles" localSheetId="2">'LIBRO GRAL.MEGALECHE ABRIL 2024'!$14:$14</definedName>
    <definedName name="_xlnm.Print_Titles" localSheetId="1">'RESUMEN UNIFIC. ABRIL 2024'!$13:$13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234" l="1"/>
  <c r="I31" i="246"/>
  <c r="F31" i="246"/>
  <c r="F34" i="246" s="1"/>
  <c r="G32" i="245" l="1"/>
  <c r="G27" i="245"/>
  <c r="G25" i="245"/>
  <c r="G20" i="245"/>
  <c r="G35" i="245" l="1"/>
  <c r="E70" i="234" l="1"/>
  <c r="E59" i="234"/>
  <c r="E41" i="234"/>
  <c r="E50" i="234"/>
  <c r="E23" i="234"/>
  <c r="E18" i="234"/>
  <c r="G37" i="57"/>
  <c r="G32" i="57"/>
  <c r="E16" i="57"/>
  <c r="E110" i="57"/>
  <c r="E35" i="57"/>
  <c r="D86" i="238"/>
  <c r="C86" i="238"/>
  <c r="C72" i="57" l="1"/>
  <c r="B111" i="57"/>
  <c r="B112" i="57"/>
  <c r="E100" i="224"/>
  <c r="G102" i="224" s="1"/>
  <c r="F100" i="224"/>
  <c r="D220" i="205"/>
  <c r="E220" i="205"/>
  <c r="F16" i="205"/>
  <c r="F17" i="205" s="1"/>
  <c r="F18" i="205" s="1"/>
  <c r="F19" i="205" s="1"/>
  <c r="F20" i="205" s="1"/>
  <c r="F21" i="205" s="1"/>
  <c r="F22" i="205" s="1"/>
  <c r="F23" i="205" s="1"/>
  <c r="F24" i="205" s="1"/>
  <c r="F25" i="205" s="1"/>
  <c r="F26" i="205" s="1"/>
  <c r="F27" i="205" s="1"/>
  <c r="F28" i="205" s="1"/>
  <c r="F29" i="205" s="1"/>
  <c r="F30" i="205" s="1"/>
  <c r="F31" i="205" s="1"/>
  <c r="F32" i="205" s="1"/>
  <c r="F33" i="205" s="1"/>
  <c r="F34" i="205" s="1"/>
  <c r="F35" i="205" s="1"/>
  <c r="F36" i="205" s="1"/>
  <c r="F37" i="205" s="1"/>
  <c r="F38" i="205" s="1"/>
  <c r="F39" i="205" s="1"/>
  <c r="F40" i="205" s="1"/>
  <c r="F41" i="205" s="1"/>
  <c r="F42" i="205" s="1"/>
  <c r="F43" i="205" s="1"/>
  <c r="F44" i="205" s="1"/>
  <c r="F45" i="205" s="1"/>
  <c r="F46" i="205" s="1"/>
  <c r="F47" i="205" s="1"/>
  <c r="F48" i="205" s="1"/>
  <c r="F49" i="205" s="1"/>
  <c r="F50" i="205" s="1"/>
  <c r="F51" i="205" s="1"/>
  <c r="F52" i="205" s="1"/>
  <c r="F53" i="205" s="1"/>
  <c r="F54" i="205" s="1"/>
  <c r="F55" i="205" s="1"/>
  <c r="F56" i="205" s="1"/>
  <c r="F57" i="205" s="1"/>
  <c r="F58" i="205" s="1"/>
  <c r="F59" i="205" s="1"/>
  <c r="F60" i="205" s="1"/>
  <c r="F61" i="205" s="1"/>
  <c r="F62" i="205" s="1"/>
  <c r="F63" i="205" s="1"/>
  <c r="F64" i="205" s="1"/>
  <c r="F65" i="205" s="1"/>
  <c r="F66" i="205" s="1"/>
  <c r="F67" i="205" s="1"/>
  <c r="F68" i="205" s="1"/>
  <c r="F69" i="205" s="1"/>
  <c r="F70" i="205" s="1"/>
  <c r="F71" i="205" s="1"/>
  <c r="F72" i="205" s="1"/>
  <c r="F73" i="205" s="1"/>
  <c r="F74" i="205" s="1"/>
  <c r="F75" i="205" s="1"/>
  <c r="F76" i="205" s="1"/>
  <c r="F77" i="205" s="1"/>
  <c r="F78" i="205" s="1"/>
  <c r="F79" i="205" s="1"/>
  <c r="F80" i="205" s="1"/>
  <c r="F81" i="205" s="1"/>
  <c r="F82" i="205" s="1"/>
  <c r="F83" i="205" s="1"/>
  <c r="F84" i="205" s="1"/>
  <c r="F85" i="205" s="1"/>
  <c r="F86" i="205" s="1"/>
  <c r="F87" i="205" s="1"/>
  <c r="F88" i="205" s="1"/>
  <c r="F89" i="205" s="1"/>
  <c r="F90" i="205" s="1"/>
  <c r="F91" i="205" s="1"/>
  <c r="F92" i="205" s="1"/>
  <c r="F93" i="205" s="1"/>
  <c r="F94" i="205" s="1"/>
  <c r="F95" i="205" s="1"/>
  <c r="F96" i="205" s="1"/>
  <c r="F97" i="205" s="1"/>
  <c r="F98" i="205" s="1"/>
  <c r="F99" i="205" s="1"/>
  <c r="F100" i="205" s="1"/>
  <c r="F101" i="205" s="1"/>
  <c r="F102" i="205" s="1"/>
  <c r="F103" i="205" s="1"/>
  <c r="F104" i="205" s="1"/>
  <c r="F105" i="205" s="1"/>
  <c r="F106" i="205" s="1"/>
  <c r="F107" i="205" s="1"/>
  <c r="F108" i="205" s="1"/>
  <c r="F109" i="205" s="1"/>
  <c r="F110" i="205" s="1"/>
  <c r="F111" i="205" s="1"/>
  <c r="F112" i="205" s="1"/>
  <c r="F113" i="205" s="1"/>
  <c r="F114" i="205" s="1"/>
  <c r="F115" i="205" s="1"/>
  <c r="F116" i="205" s="1"/>
  <c r="F117" i="205" s="1"/>
  <c r="F118" i="205" s="1"/>
  <c r="F119" i="205" s="1"/>
  <c r="F120" i="205" s="1"/>
  <c r="F121" i="205" s="1"/>
  <c r="F122" i="205" s="1"/>
  <c r="F123" i="205" s="1"/>
  <c r="F124" i="205" s="1"/>
  <c r="F125" i="205" s="1"/>
  <c r="F126" i="205" s="1"/>
  <c r="F127" i="205" s="1"/>
  <c r="F128" i="205" s="1"/>
  <c r="F129" i="205" s="1"/>
  <c r="F130" i="205" s="1"/>
  <c r="F131" i="205" s="1"/>
  <c r="F132" i="205" s="1"/>
  <c r="F133" i="205" s="1"/>
  <c r="F134" i="205" s="1"/>
  <c r="F135" i="205" s="1"/>
  <c r="F136" i="205" s="1"/>
  <c r="F137" i="205" s="1"/>
  <c r="F138" i="205" s="1"/>
  <c r="F139" i="205" s="1"/>
  <c r="F140" i="205" s="1"/>
  <c r="F141" i="205" s="1"/>
  <c r="F142" i="205" s="1"/>
  <c r="F143" i="205" s="1"/>
  <c r="F144" i="205" s="1"/>
  <c r="F145" i="205" s="1"/>
  <c r="F146" i="205" s="1"/>
  <c r="F147" i="205" s="1"/>
  <c r="F148" i="205" s="1"/>
  <c r="F149" i="205" s="1"/>
  <c r="F150" i="205" s="1"/>
  <c r="F151" i="205" s="1"/>
  <c r="F152" i="205" s="1"/>
  <c r="F153" i="205" s="1"/>
  <c r="F154" i="205" s="1"/>
  <c r="F155" i="205" s="1"/>
  <c r="F156" i="205" s="1"/>
  <c r="F157" i="205" s="1"/>
  <c r="F158" i="205" s="1"/>
  <c r="F159" i="205" s="1"/>
  <c r="F160" i="205" s="1"/>
  <c r="F161" i="205" s="1"/>
  <c r="F162" i="205" s="1"/>
  <c r="F163" i="205" s="1"/>
  <c r="F164" i="205" s="1"/>
  <c r="F165" i="205" s="1"/>
  <c r="F166" i="205" s="1"/>
  <c r="F167" i="205" s="1"/>
  <c r="F168" i="205" s="1"/>
  <c r="F169" i="205" s="1"/>
  <c r="F170" i="205" s="1"/>
  <c r="F171" i="205" s="1"/>
  <c r="F172" i="205" s="1"/>
  <c r="F173" i="205" s="1"/>
  <c r="F174" i="205" s="1"/>
  <c r="F175" i="205" s="1"/>
  <c r="F176" i="205" s="1"/>
  <c r="F177" i="205" s="1"/>
  <c r="F178" i="205" s="1"/>
  <c r="F179" i="205" s="1"/>
  <c r="F180" i="205" s="1"/>
  <c r="F181" i="205" s="1"/>
  <c r="F182" i="205" s="1"/>
  <c r="F183" i="205" s="1"/>
  <c r="F184" i="205" s="1"/>
  <c r="F185" i="205" s="1"/>
  <c r="F186" i="205" s="1"/>
  <c r="F187" i="205" s="1"/>
  <c r="F188" i="205" s="1"/>
  <c r="F189" i="205" s="1"/>
  <c r="F190" i="205" s="1"/>
  <c r="F191" i="205" s="1"/>
  <c r="F192" i="205" s="1"/>
  <c r="F193" i="205" s="1"/>
  <c r="F194" i="205" s="1"/>
  <c r="F195" i="205" s="1"/>
  <c r="F196" i="205" s="1"/>
  <c r="F197" i="205" s="1"/>
  <c r="F198" i="205" s="1"/>
  <c r="F199" i="205" s="1"/>
  <c r="F200" i="205" s="1"/>
  <c r="F201" i="205" s="1"/>
  <c r="F202" i="205" s="1"/>
  <c r="F203" i="205" s="1"/>
  <c r="F204" i="205" s="1"/>
  <c r="F205" i="205" s="1"/>
  <c r="F206" i="205" s="1"/>
  <c r="F207" i="205" s="1"/>
  <c r="F208" i="205" s="1"/>
  <c r="F209" i="205" s="1"/>
  <c r="F210" i="205" s="1"/>
  <c r="F211" i="205" s="1"/>
  <c r="F212" i="205" s="1"/>
  <c r="F213" i="205" s="1"/>
  <c r="F214" i="205" s="1"/>
  <c r="F215" i="205" s="1"/>
  <c r="F216" i="205" s="1"/>
  <c r="F217" i="205" s="1"/>
  <c r="F218" i="205" s="1"/>
  <c r="F219" i="205" s="1"/>
  <c r="D44" i="46"/>
  <c r="E44" i="46"/>
  <c r="F16" i="46"/>
  <c r="F17" i="46" s="1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 s="1"/>
  <c r="F30" i="46" s="1"/>
  <c r="F31" i="46" s="1"/>
  <c r="F32" i="46" s="1"/>
  <c r="F33" i="46" s="1"/>
  <c r="F34" i="46" s="1"/>
  <c r="F35" i="46" s="1"/>
  <c r="F36" i="46" s="1"/>
  <c r="F37" i="46" s="1"/>
  <c r="F38" i="46" s="1"/>
  <c r="F39" i="46" s="1"/>
  <c r="F40" i="46" s="1"/>
  <c r="F41" i="46" s="1"/>
  <c r="F42" i="46" s="1"/>
  <c r="F43" i="46" s="1"/>
  <c r="E128" i="234" l="1"/>
  <c r="E126" i="234" s="1"/>
  <c r="E99" i="234"/>
  <c r="C120" i="57" l="1"/>
  <c r="D18" i="165"/>
  <c r="E12" i="204"/>
  <c r="F12" i="204"/>
  <c r="E62" i="234" l="1"/>
  <c r="E55" i="234"/>
  <c r="C131" i="57"/>
  <c r="D23" i="165"/>
  <c r="E176" i="234" l="1"/>
  <c r="E168" i="234"/>
  <c r="E165" i="234"/>
  <c r="E155" i="234"/>
  <c r="E138" i="234"/>
  <c r="E115" i="234"/>
  <c r="E111" i="234"/>
  <c r="E107" i="234"/>
  <c r="E102" i="234"/>
  <c r="E93" i="234"/>
  <c r="E89" i="234"/>
  <c r="E84" i="234"/>
  <c r="E79" i="234"/>
  <c r="E67" i="234"/>
  <c r="E53" i="234"/>
  <c r="E40" i="234" s="1"/>
  <c r="E36" i="234"/>
  <c r="E30" i="234"/>
  <c r="E131" i="234"/>
  <c r="E179" i="234"/>
  <c r="E22" i="234" l="1"/>
  <c r="E154" i="234"/>
  <c r="E83" i="234"/>
  <c r="E200" i="234" s="1"/>
  <c r="E201" i="234" s="1"/>
  <c r="G130" i="57" l="1"/>
  <c r="D129" i="57"/>
  <c r="E146" i="57" l="1"/>
  <c r="E154" i="57"/>
  <c r="G165" i="57" l="1"/>
  <c r="G164" i="57"/>
  <c r="E157" i="57"/>
  <c r="E95" i="57"/>
  <c r="E86" i="57"/>
  <c r="E81" i="57"/>
  <c r="E76" i="57"/>
  <c r="G168" i="57" a="1"/>
  <c r="G168" i="57" s="1"/>
  <c r="G167" i="57" a="1"/>
  <c r="G167" i="57" s="1"/>
  <c r="G163" i="57"/>
  <c r="E100" i="57"/>
  <c r="G104" i="57"/>
  <c r="E105" i="57"/>
  <c r="E166" i="57" l="1"/>
  <c r="G166" i="57" s="1"/>
  <c r="C16" i="57" l="1"/>
  <c r="E92" i="57" l="1"/>
  <c r="E75" i="57" s="1"/>
  <c r="E72" i="57"/>
  <c r="C110" i="57"/>
  <c r="C76" i="57"/>
  <c r="C48" i="57"/>
  <c r="C100" i="57"/>
  <c r="C105" i="57"/>
  <c r="C46" i="57"/>
  <c r="C35" i="57"/>
  <c r="G161" i="57" l="1"/>
  <c r="G66" i="57"/>
  <c r="G71" i="57"/>
  <c r="G44" i="57"/>
  <c r="D64" i="57"/>
  <c r="D43" i="57"/>
  <c r="D35" i="57"/>
  <c r="C86" i="57"/>
  <c r="C64" i="57"/>
  <c r="C61" i="57"/>
  <c r="C23" i="57"/>
  <c r="C30" i="57"/>
  <c r="C15" i="57" l="1"/>
  <c r="T4" i="204"/>
  <c r="T3" i="204"/>
  <c r="E46" i="57"/>
  <c r="U4" i="204" l="1"/>
  <c r="V4" i="204" s="1"/>
  <c r="U3" i="204"/>
  <c r="V3" i="204" s="1"/>
  <c r="G97" i="57" l="1"/>
  <c r="G38" i="57" l="1"/>
  <c r="E23" i="57"/>
  <c r="G26" i="57" l="1"/>
  <c r="G59" i="57" l="1"/>
  <c r="G60" i="57"/>
  <c r="E56" i="57"/>
  <c r="D56" i="57"/>
  <c r="C56" i="57"/>
  <c r="E52" i="57"/>
  <c r="C81" i="57"/>
  <c r="C25" i="57"/>
  <c r="G175" i="57" l="1"/>
  <c r="G176" i="57"/>
  <c r="G172" i="57" a="1"/>
  <c r="G172" i="57" s="1"/>
  <c r="G82" i="57" l="1"/>
  <c r="G78" i="57"/>
  <c r="C157" i="57" l="1"/>
  <c r="E61" i="57" l="1"/>
  <c r="E64" i="57" l="1"/>
  <c r="E43" i="57"/>
  <c r="E34" i="57" s="1"/>
  <c r="E30" i="57"/>
  <c r="E15" i="57" s="1"/>
  <c r="D61" i="57"/>
  <c r="C92" i="57"/>
  <c r="C95" i="57" l="1"/>
  <c r="C52" i="57"/>
  <c r="C43" i="57"/>
  <c r="C34" i="57" s="1"/>
  <c r="C28" i="57"/>
  <c r="G45" i="57" l="1"/>
  <c r="G42" i="57"/>
  <c r="E25" i="57"/>
  <c r="E48" i="57"/>
  <c r="E150" i="57"/>
  <c r="E141" i="57" s="1"/>
  <c r="E140" i="57" l="1"/>
  <c r="G68" i="57"/>
  <c r="G55" i="57"/>
  <c r="G52" i="57"/>
  <c r="D48" i="57"/>
  <c r="D34" i="57" s="1"/>
  <c r="E14" i="57" l="1"/>
  <c r="E185" i="57"/>
  <c r="D185" i="57"/>
  <c r="G63" i="57"/>
  <c r="G173" i="57"/>
  <c r="G174" i="57"/>
  <c r="G73" i="57"/>
  <c r="D95" i="57"/>
  <c r="D196" i="57" l="1"/>
  <c r="F171" i="57"/>
  <c r="D171" i="57"/>
  <c r="F81" i="57"/>
  <c r="G171" i="57" l="1" a="1"/>
  <c r="G171" i="57" s="1"/>
  <c r="D16" i="57"/>
  <c r="G77" i="57"/>
  <c r="G79" i="57"/>
  <c r="G80" i="57"/>
  <c r="G65" i="57"/>
  <c r="F64" i="57"/>
  <c r="G64" i="57" s="1"/>
  <c r="G122" i="57" l="1"/>
  <c r="G121" i="57"/>
  <c r="G123" i="57"/>
  <c r="C126" i="57"/>
  <c r="C119" i="57" s="1"/>
  <c r="G160" i="57"/>
  <c r="G162" i="57"/>
  <c r="G159" i="57"/>
  <c r="G24" i="57"/>
  <c r="G23" i="57" s="1"/>
  <c r="G22" i="57"/>
  <c r="G54" i="57"/>
  <c r="G53" i="57"/>
  <c r="G96" i="57"/>
  <c r="F126" i="57"/>
  <c r="E126" i="57"/>
  <c r="D150" i="57"/>
  <c r="C150" i="57"/>
  <c r="D126" i="57"/>
  <c r="E28" i="57"/>
  <c r="D30" i="57"/>
  <c r="G126" i="57" l="1"/>
  <c r="G170" i="57" l="1" a="1"/>
  <c r="G170" i="57" s="1"/>
  <c r="E169" i="57"/>
  <c r="G169" i="57" s="1" a="1"/>
  <c r="G169" i="57" s="1"/>
  <c r="G158" i="57"/>
  <c r="F157" i="57"/>
  <c r="G156" i="57"/>
  <c r="G155" i="57"/>
  <c r="F154" i="57"/>
  <c r="F153" i="57" s="1"/>
  <c r="D154" i="57"/>
  <c r="C154" i="57"/>
  <c r="G134" i="57"/>
  <c r="G133" i="57"/>
  <c r="G132" i="57"/>
  <c r="F131" i="57"/>
  <c r="E131" i="57"/>
  <c r="D131" i="57"/>
  <c r="E129" i="57"/>
  <c r="G128" i="57"/>
  <c r="G125" i="57"/>
  <c r="G124" i="57"/>
  <c r="F120" i="57"/>
  <c r="F119" i="57" s="1"/>
  <c r="G118" i="57"/>
  <c r="G117" i="57"/>
  <c r="G116" i="57"/>
  <c r="G115" i="57"/>
  <c r="G114" i="57"/>
  <c r="G113" i="57"/>
  <c r="G112" i="57"/>
  <c r="G111" i="57"/>
  <c r="F110" i="57"/>
  <c r="C108" i="57"/>
  <c r="C75" i="57" s="1"/>
  <c r="C14" i="57" s="1"/>
  <c r="G107" i="57"/>
  <c r="G106" i="57"/>
  <c r="F105" i="57"/>
  <c r="G103" i="57"/>
  <c r="G102" i="57"/>
  <c r="G101" i="57"/>
  <c r="F100" i="57"/>
  <c r="G99" i="57"/>
  <c r="G98" i="57"/>
  <c r="G94" i="57"/>
  <c r="G93" i="57"/>
  <c r="D92" i="57"/>
  <c r="G91" i="57"/>
  <c r="G90" i="57"/>
  <c r="G89" i="57"/>
  <c r="G88" i="57"/>
  <c r="G87" i="57"/>
  <c r="F86" i="57"/>
  <c r="D86" i="57"/>
  <c r="G85" i="57"/>
  <c r="G84" i="57"/>
  <c r="G83" i="57"/>
  <c r="F76" i="57"/>
  <c r="F72" i="57"/>
  <c r="G70" i="57"/>
  <c r="G69" i="57"/>
  <c r="G67" i="57"/>
  <c r="G62" i="57"/>
  <c r="F61" i="57"/>
  <c r="G61" i="57" s="1"/>
  <c r="G58" i="57"/>
  <c r="G57" i="57"/>
  <c r="F56" i="57"/>
  <c r="G51" i="57"/>
  <c r="G50" i="57"/>
  <c r="G49" i="57"/>
  <c r="F48" i="57"/>
  <c r="G48" i="57" s="1"/>
  <c r="G47" i="57"/>
  <c r="G46" i="57" s="1"/>
  <c r="F46" i="57"/>
  <c r="F43" i="57"/>
  <c r="G43" i="57" s="1"/>
  <c r="G33" i="57"/>
  <c r="G31" i="57"/>
  <c r="G30" i="57" s="1"/>
  <c r="F30" i="57"/>
  <c r="G29" i="57"/>
  <c r="G28" i="57" s="1"/>
  <c r="F28" i="57"/>
  <c r="D28" i="57"/>
  <c r="G27" i="57"/>
  <c r="G25" i="57" s="1"/>
  <c r="F25" i="57"/>
  <c r="D25" i="57"/>
  <c r="F23" i="57"/>
  <c r="D23" i="57"/>
  <c r="E120" i="57" l="1"/>
  <c r="E119" i="57" s="1"/>
  <c r="G129" i="57"/>
  <c r="G100" i="57"/>
  <c r="G95" i="57"/>
  <c r="G131" i="57"/>
  <c r="G56" i="57"/>
  <c r="F152" i="57"/>
  <c r="G153" i="57"/>
  <c r="G81" i="57"/>
  <c r="D75" i="57"/>
  <c r="D14" i="57" s="1"/>
  <c r="F20" i="57"/>
  <c r="G20" i="57" s="1"/>
  <c r="G157" i="57"/>
  <c r="G120" i="57"/>
  <c r="G92" i="57"/>
  <c r="G86" i="57"/>
  <c r="G119" i="57"/>
  <c r="G110" i="57"/>
  <c r="G154" i="57"/>
  <c r="G76" i="57"/>
  <c r="F21" i="57"/>
  <c r="D148" i="57"/>
  <c r="D146" i="57" s="1"/>
  <c r="D145" i="57" s="1"/>
  <c r="D144" i="57" s="1"/>
  <c r="D143" i="57" s="1"/>
  <c r="D142" i="57" s="1"/>
  <c r="D141" i="57" s="1"/>
  <c r="C148" i="57"/>
  <c r="C146" i="57" s="1"/>
  <c r="F75" i="57"/>
  <c r="F41" i="57"/>
  <c r="G105" i="57"/>
  <c r="G75" i="57" l="1"/>
  <c r="F151" i="57"/>
  <c r="G152" i="57"/>
  <c r="G74" i="57"/>
  <c r="F40" i="57"/>
  <c r="G40" i="57" s="1"/>
  <c r="G41" i="57"/>
  <c r="F19" i="57"/>
  <c r="G21" i="57"/>
  <c r="C145" i="57"/>
  <c r="G151" i="57" l="1"/>
  <c r="F150" i="57"/>
  <c r="G72" i="57"/>
  <c r="F39" i="57"/>
  <c r="G39" i="57" s="1"/>
  <c r="G35" i="57" s="1"/>
  <c r="G34" i="57" s="1"/>
  <c r="F18" i="57"/>
  <c r="G19" i="57"/>
  <c r="C144" i="57"/>
  <c r="G144" i="57" s="1"/>
  <c r="C185" i="57" l="1"/>
  <c r="G150" i="57"/>
  <c r="F148" i="57"/>
  <c r="F37" i="57"/>
  <c r="G18" i="57"/>
  <c r="F17" i="57"/>
  <c r="C143" i="57"/>
  <c r="C141" i="57" s="1"/>
  <c r="C196" i="57" l="1"/>
  <c r="F146" i="57"/>
  <c r="F145" i="57" s="1"/>
  <c r="G145" i="57" s="1"/>
  <c r="G148" i="57"/>
  <c r="F35" i="57"/>
  <c r="F34" i="57" s="1"/>
  <c r="G143" i="57"/>
  <c r="F16" i="57"/>
  <c r="F15" i="57" s="1"/>
  <c r="G17" i="57"/>
  <c r="G16" i="57" s="1"/>
  <c r="G15" i="57" s="1"/>
  <c r="G142" i="57"/>
  <c r="F185" i="57" l="1"/>
  <c r="G185" i="57" s="1"/>
  <c r="G141" i="57"/>
  <c r="F196" i="57" l="1"/>
  <c r="G140" i="57" l="1"/>
  <c r="G14" i="57" s="1"/>
  <c r="G196" i="57" l="1"/>
  <c r="E196" i="57"/>
</calcChain>
</file>

<file path=xl/comments1.xml><?xml version="1.0" encoding="utf-8"?>
<comments xmlns="http://schemas.openxmlformats.org/spreadsheetml/2006/main">
  <authors>
    <author>Contabilidad</author>
  </authors>
  <commentList>
    <comment ref="L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R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Z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H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P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X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F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N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V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D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L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T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B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J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R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Z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H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P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X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F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N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V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D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L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T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B10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Contabilidad</author>
  </authors>
  <commentList>
    <comment ref="J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F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N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V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D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L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T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B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J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R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Z11" authorId="0" shapeId="0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<sst xmlns="http://schemas.openxmlformats.org/spreadsheetml/2006/main" count="2031" uniqueCount="953">
  <si>
    <t>FECHA</t>
  </si>
  <si>
    <t>CHEQUE #</t>
  </si>
  <si>
    <t>BENEFICIARIO</t>
  </si>
  <si>
    <t>CONCEPTO</t>
  </si>
  <si>
    <t>OBJETAL</t>
  </si>
  <si>
    <t>VALOR CODF.</t>
  </si>
  <si>
    <t>DEBITO (TOTAL CHEQUE EMITIDO)</t>
  </si>
  <si>
    <t>PREPARADO POR:</t>
  </si>
  <si>
    <t>REVISADO POR:</t>
  </si>
  <si>
    <t>REPUBLICA DOMINICANA</t>
  </si>
  <si>
    <t>MINISTERIO DE AGRICULTURA</t>
  </si>
  <si>
    <t>DIRECCION GENERAL DE GANADERIA</t>
  </si>
  <si>
    <t>DEPARTAMENTO  FINANCIERO</t>
  </si>
  <si>
    <t>CUENTA  ERRADICACION DE LA FIEBRE PORCINA CLASICA "PPC"</t>
  </si>
  <si>
    <t>OBJ</t>
  </si>
  <si>
    <t>TOTAL</t>
  </si>
  <si>
    <t>VALORES EN RD$</t>
  </si>
  <si>
    <t>DETALLE</t>
  </si>
  <si>
    <t>EJECUCION PRESUP.</t>
  </si>
  <si>
    <t xml:space="preserve"> TOTAL</t>
  </si>
  <si>
    <t>Teléfono local</t>
  </si>
  <si>
    <t xml:space="preserve">Comisiones y gastos bancarios </t>
  </si>
  <si>
    <t>Combustibles y lubricantes</t>
  </si>
  <si>
    <t>CUENTA SANIDAD ANIMAL Y EXTENSION</t>
  </si>
  <si>
    <t>2.1.1.2</t>
  </si>
  <si>
    <t>Remuneraciones al personal con carácter transitorio</t>
  </si>
  <si>
    <t>2.2.1.3</t>
  </si>
  <si>
    <t>2.1.5.3</t>
  </si>
  <si>
    <t>Contribuciones al seguro de riesgo laboral</t>
  </si>
  <si>
    <t>2.1.1.3</t>
  </si>
  <si>
    <t>Sueldos al personal fijo en trámite de pensiones</t>
  </si>
  <si>
    <t>2.1.5.1</t>
  </si>
  <si>
    <t>Contribuciones al seguro de salud</t>
  </si>
  <si>
    <t>2.1.5.2</t>
  </si>
  <si>
    <t>Contribuciones al seguro de pensiones</t>
  </si>
  <si>
    <t>2.1.1.1</t>
  </si>
  <si>
    <t>Remuneraciones al personal fijo</t>
  </si>
  <si>
    <t>INGRESOS:</t>
  </si>
  <si>
    <t>TRANSF. DE LA TESORERIA</t>
  </si>
  <si>
    <t>INGRESOS  PROGRAMA COLERA PORCINO</t>
  </si>
  <si>
    <t>INGRESOS CUENTA SANIDAD ANIMAL Y EXTENSION</t>
  </si>
  <si>
    <t>TOTAL INGRESOS</t>
  </si>
  <si>
    <t>2.3.2.4</t>
  </si>
  <si>
    <t>Calzados</t>
  </si>
  <si>
    <t xml:space="preserve"> </t>
  </si>
  <si>
    <t>CUENTA ERRADI. DE FIEBRE PORCINA CLASICA PPC</t>
  </si>
  <si>
    <t>No. Ck/Transf.</t>
  </si>
  <si>
    <t>Mantenimiento y reparación  de maquinarias y equipos</t>
  </si>
  <si>
    <t>2.2.1.5</t>
  </si>
  <si>
    <t>Servicio de internet y televisión por cable</t>
  </si>
  <si>
    <t>2.3.1.1</t>
  </si>
  <si>
    <t>Alimentos y bebidas para personas</t>
  </si>
  <si>
    <t>2.3.9.8</t>
  </si>
  <si>
    <t>Repuestos y accesorios menores</t>
  </si>
  <si>
    <t>2.3.7.1</t>
  </si>
  <si>
    <t>2.2.7.2</t>
  </si>
  <si>
    <t>2.3.3.2</t>
  </si>
  <si>
    <t>Productos de papel y cartón</t>
  </si>
  <si>
    <t>2.3.5.5</t>
  </si>
  <si>
    <t>Artículos de plástico</t>
  </si>
  <si>
    <t>2.3.9.1</t>
  </si>
  <si>
    <t>2.3.9.9</t>
  </si>
  <si>
    <t>Productos y útiles varios no identificados precedentemente (n.i.p.)</t>
  </si>
  <si>
    <t>2.1.2.2</t>
  </si>
  <si>
    <t>Compensación</t>
  </si>
  <si>
    <t>2.2.8.2</t>
  </si>
  <si>
    <t>2.2.8.8</t>
  </si>
  <si>
    <t xml:space="preserve">Impuestos, derechos y tasas  </t>
  </si>
  <si>
    <t>Electricidad</t>
  </si>
  <si>
    <t>2.2.1.6</t>
  </si>
  <si>
    <t>2.3.6.3</t>
  </si>
  <si>
    <t>2.3.9.6</t>
  </si>
  <si>
    <t>2.3.1.2</t>
  </si>
  <si>
    <t>2.2.8.7</t>
  </si>
  <si>
    <t>Servicios Técnicos y Profesionales</t>
  </si>
  <si>
    <t>2.3.4.2</t>
  </si>
  <si>
    <t>2.2.4.4</t>
  </si>
  <si>
    <t>2.3.7.2</t>
  </si>
  <si>
    <t>Peaje</t>
  </si>
  <si>
    <t>2.2.2.1</t>
  </si>
  <si>
    <t>2.2.4.1</t>
  </si>
  <si>
    <t>2.3.1.3</t>
  </si>
  <si>
    <t>2.3.2.2</t>
  </si>
  <si>
    <t>2.3.5.4</t>
  </si>
  <si>
    <t>2.3.9.2</t>
  </si>
  <si>
    <t>2.3.2.3</t>
  </si>
  <si>
    <t>2.2.3.1</t>
  </si>
  <si>
    <t>2.3.4.1</t>
  </si>
  <si>
    <t>Productos metálicos y sus derivados</t>
  </si>
  <si>
    <t>Productos eléctricos y afines</t>
  </si>
  <si>
    <t>2.6.5.2</t>
  </si>
  <si>
    <t>Maquinaria y equipo industrial</t>
  </si>
  <si>
    <t xml:space="preserve">Prendas de vestir </t>
  </si>
  <si>
    <t xml:space="preserve">Artículos de caucho </t>
  </si>
  <si>
    <t xml:space="preserve">Pasajes </t>
  </si>
  <si>
    <t xml:space="preserve">CONTRATACION DE  SERVICIOS  </t>
  </si>
  <si>
    <t xml:space="preserve">Publicidad y propaganda  </t>
  </si>
  <si>
    <t xml:space="preserve">BIENES MUEBLES, INMUEBLES E INTANGIBLES </t>
  </si>
  <si>
    <t>2.2.1.8</t>
  </si>
  <si>
    <t>2.3.3.3</t>
  </si>
  <si>
    <t>2.2.9.2</t>
  </si>
  <si>
    <t>2.3.6.1</t>
  </si>
  <si>
    <t>2.2.2.2</t>
  </si>
  <si>
    <t>2.3.5.3</t>
  </si>
  <si>
    <t>2.3.1.4</t>
  </si>
  <si>
    <t>2.6.1.1</t>
  </si>
  <si>
    <t>2.2.6.1</t>
  </si>
  <si>
    <t>Seguro de bienes inmuebles</t>
  </si>
  <si>
    <t>2.2.6.2</t>
  </si>
  <si>
    <t>Seguro de bienes muebles</t>
  </si>
  <si>
    <t>2.2.7.1</t>
  </si>
  <si>
    <t>Productos de artes gráficas</t>
  </si>
  <si>
    <t>Productos químicos y conexos</t>
  </si>
  <si>
    <t>Muebles, equipos de oficina y estantería</t>
  </si>
  <si>
    <t>2.6.1.3</t>
  </si>
  <si>
    <t>2.6.3.1</t>
  </si>
  <si>
    <t>Equipo médico y de laboratorio</t>
  </si>
  <si>
    <t>2.6.4.8</t>
  </si>
  <si>
    <t>Otros equipos de transporte</t>
  </si>
  <si>
    <t>2.6.5.1</t>
  </si>
  <si>
    <t>Maquinaria y equipo agropecuario</t>
  </si>
  <si>
    <t>2.6.5.6</t>
  </si>
  <si>
    <t>Equipo de generación eléctrica</t>
  </si>
  <si>
    <t>2.6.5.8</t>
  </si>
  <si>
    <t>Otros equipos</t>
  </si>
  <si>
    <t xml:space="preserve">Impresión y encuadernación </t>
  </si>
  <si>
    <t xml:space="preserve">Recolección de residuos sólidos </t>
  </si>
  <si>
    <t xml:space="preserve">Productos de cemento, cal asbesto, yeso y arcilla  </t>
  </si>
  <si>
    <t>2 -</t>
  </si>
  <si>
    <t xml:space="preserve"> GASTOS</t>
  </si>
  <si>
    <t xml:space="preserve">2.1 - </t>
  </si>
  <si>
    <t>REMUNERACIONES Y CONTRIBUCIONES</t>
  </si>
  <si>
    <t xml:space="preserve"> GRATIFICACIONES Y BONIFICACIONES </t>
  </si>
  <si>
    <t>2.1.4</t>
  </si>
  <si>
    <t xml:space="preserve">2.1.5 </t>
  </si>
  <si>
    <t xml:space="preserve">CONTRIBUCIONES A LA SEGURIDAD SOCIAL </t>
  </si>
  <si>
    <t>2.2.1</t>
  </si>
  <si>
    <t xml:space="preserve">SERVICIOS BÁSICOS </t>
  </si>
  <si>
    <t>2.2.2</t>
  </si>
  <si>
    <t xml:space="preserve">PUBLICIDAD, IMPRESIÓN Y ENCUADERNACIÓN </t>
  </si>
  <si>
    <t xml:space="preserve">VIÁTICOS </t>
  </si>
  <si>
    <t>2.2.3</t>
  </si>
  <si>
    <t>2.2.4</t>
  </si>
  <si>
    <t xml:space="preserve">TRANSPORTE Y ALMACENAJE </t>
  </si>
  <si>
    <t xml:space="preserve"> ALQUILERES Y RENTAS  </t>
  </si>
  <si>
    <t>2.2.5</t>
  </si>
  <si>
    <t>2.2.6</t>
  </si>
  <si>
    <t xml:space="preserve">SEGUROS </t>
  </si>
  <si>
    <t xml:space="preserve">2.2.7 </t>
  </si>
  <si>
    <t>SERVICIOS DE CONSERVACIÓN, REPARACIONES MENORES E INSTALACIONES TEMPORALES</t>
  </si>
  <si>
    <t>OTROS SERVICIOS NO INCLUIDOS EN CONCEPTOS ANTERIORES</t>
  </si>
  <si>
    <t>2.2.8</t>
  </si>
  <si>
    <t>2.2.9</t>
  </si>
  <si>
    <t>OTRAS CONTRATACIONES DE SERVICIOS</t>
  </si>
  <si>
    <t xml:space="preserve"> MATERIALES Y SUMINISTROS  </t>
  </si>
  <si>
    <t>2.3.1</t>
  </si>
  <si>
    <t xml:space="preserve">ALIMENTOS Y PRODUCTOS AGROFORESTALES </t>
  </si>
  <si>
    <t>2.3.2</t>
  </si>
  <si>
    <t xml:space="preserve">TEXTILES Y VESTUARIOS </t>
  </si>
  <si>
    <t>2.3.3</t>
  </si>
  <si>
    <t xml:space="preserve">PRODUCTOS DE PAPEL, CARTÓN E IMPRESOS </t>
  </si>
  <si>
    <t>2.3.4</t>
  </si>
  <si>
    <t xml:space="preserve">PRODUCTOS FARMACÉUTICOS  </t>
  </si>
  <si>
    <t>2.3.5</t>
  </si>
  <si>
    <t xml:space="preserve">PRODUCTOS DE CUERO, CAUCHO Y PLÁSTICO </t>
  </si>
  <si>
    <t xml:space="preserve">PRODUCTOS DE MINERALES, METÁLICOS Y NO METÁLICOS  </t>
  </si>
  <si>
    <t xml:space="preserve">2.3.6 </t>
  </si>
  <si>
    <t>2.3.7</t>
  </si>
  <si>
    <t xml:space="preserve">COMBUSTIBLES, LUBRICANTES, PRODUCTOS QUÍMICOS Y CONEXOS </t>
  </si>
  <si>
    <t>2.3.8</t>
  </si>
  <si>
    <t xml:space="preserve">GASTOS A SER ASIGNADOS DURANTE EL EJERCICIO (ART. 32 Y 33, LEY 423-06) </t>
  </si>
  <si>
    <t>2.3.9</t>
  </si>
  <si>
    <t xml:space="preserve">PRODUCTOS Y ÚTILES VARIOS  </t>
  </si>
  <si>
    <t>2.4</t>
  </si>
  <si>
    <t>TRANSFERENCIAS CORRIENTES</t>
  </si>
  <si>
    <t>2.4.1</t>
  </si>
  <si>
    <t>2.4.2</t>
  </si>
  <si>
    <t>2.4.3</t>
  </si>
  <si>
    <t>2.4.4</t>
  </si>
  <si>
    <t>2.4.5</t>
  </si>
  <si>
    <t>2.4.7</t>
  </si>
  <si>
    <t>2.5</t>
  </si>
  <si>
    <t>2.5.1</t>
  </si>
  <si>
    <t>2.5.2</t>
  </si>
  <si>
    <t>2.5.3</t>
  </si>
  <si>
    <t>2.5.4</t>
  </si>
  <si>
    <t>2.5.5</t>
  </si>
  <si>
    <t>2.5.6</t>
  </si>
  <si>
    <t>2.5.9</t>
  </si>
  <si>
    <t>TRANSFERENCIAS DE CAPITAL</t>
  </si>
  <si>
    <t>2.6</t>
  </si>
  <si>
    <t xml:space="preserve">2.6.1 MOBILIARIO Y EQUIPO  </t>
  </si>
  <si>
    <t>2.6.1</t>
  </si>
  <si>
    <t>2.6.2</t>
  </si>
  <si>
    <t xml:space="preserve">MOBILIARIO Y EQUIPO EDUCACIONAL Y RECREATIVO </t>
  </si>
  <si>
    <t>2.6.3</t>
  </si>
  <si>
    <t xml:space="preserve">EQUIPO E INSTRUMENTAL CIENTIFICO  Y LABORATORIO </t>
  </si>
  <si>
    <t>2.6.4</t>
  </si>
  <si>
    <t xml:space="preserve">VEHÍCULOS Y EQUIPOS DE TRANSPORTE, TRACCIÓN Y ELEVACIÓN  </t>
  </si>
  <si>
    <t>2.6.5</t>
  </si>
  <si>
    <t xml:space="preserve">MAQUINARIA, OTROS EQUIPOS Y HERRAMIENTAS  </t>
  </si>
  <si>
    <t>2.6.6</t>
  </si>
  <si>
    <t>EQUIPOS DE DEFENSA Y SEGURIDAD</t>
  </si>
  <si>
    <t>2.6.7</t>
  </si>
  <si>
    <t>2.6.8</t>
  </si>
  <si>
    <t>2.6.9</t>
  </si>
  <si>
    <t>BIENES INTANGIBLES</t>
  </si>
  <si>
    <t>ACTIVOS BIÓLOGICOS CULTIVABLES</t>
  </si>
  <si>
    <t>EDIFICIOS, ESTRUCTURAS, TIERRAS, TERRENOS Y OBJETOS DE VALOR</t>
  </si>
  <si>
    <t>2.7</t>
  </si>
  <si>
    <t>2.7.1</t>
  </si>
  <si>
    <t>2.7.2</t>
  </si>
  <si>
    <t>2.7.3</t>
  </si>
  <si>
    <t>2.7.4</t>
  </si>
  <si>
    <t>2.8</t>
  </si>
  <si>
    <t>2.8.1</t>
  </si>
  <si>
    <t>OBRAS</t>
  </si>
  <si>
    <t>OBRAS EN EDIFICACIONES</t>
  </si>
  <si>
    <t>INFRAESTRUCTURA</t>
  </si>
  <si>
    <t>CONSTRUCCIONES EN BIENES
CONCESIONADOS</t>
  </si>
  <si>
    <t>GASTOS QUE SE ASIGNARÁN DURANTE EL EJERCICIO PARA INVERSIÓN
(ART. 32 Y 33 LEY 423-06)</t>
  </si>
  <si>
    <t>2.8.2</t>
  </si>
  <si>
    <t>2.9</t>
  </si>
  <si>
    <t>2.9.1</t>
  </si>
  <si>
    <t>2.9.2</t>
  </si>
  <si>
    <t>2.9.4</t>
  </si>
  <si>
    <t>4</t>
  </si>
  <si>
    <t>4.1</t>
  </si>
  <si>
    <t>4.1.1</t>
  </si>
  <si>
    <t>4.1.2</t>
  </si>
  <si>
    <t>CONCESIÓN DE PRESTAMOS</t>
  </si>
  <si>
    <t>4.2.1</t>
  </si>
  <si>
    <t>4.2.2</t>
  </si>
  <si>
    <t>4.3</t>
  </si>
  <si>
    <t>4.3.5</t>
  </si>
  <si>
    <t>GASTOS FINANCIEROS</t>
  </si>
  <si>
    <t>APLICACIONES FINANCIERAS</t>
  </si>
  <si>
    <t>INCREMENTO DE ACTIVOS FINANCIEROS</t>
  </si>
  <si>
    <t>INCREMENTO DE ACTIVOS FINANCIEROS CORRIENTES</t>
  </si>
  <si>
    <t>INCREMENTO DE ACTIVOS FINANCIEROS NO CORRIENTES</t>
  </si>
  <si>
    <t>DISMINUCIÓN DE PASIVOS</t>
  </si>
  <si>
    <t>DISMINUCIÓN DE PASIVOS CORRIENTES</t>
  </si>
  <si>
    <t>DISMINUCIÓN DE PASIVOS NO CORRIENTES</t>
  </si>
  <si>
    <t>DISMINUCIÓN DE FONDOS DE TERCEROS</t>
  </si>
  <si>
    <t>DISMINUCIÓN DEPÓSITOS FONDOS DE TERCEROS</t>
  </si>
  <si>
    <t>TRANSFERENCIAS CORRIENTES A
OTRAS INSTITUCIONES PÚBLICAS</t>
  </si>
  <si>
    <t>ADQUISICION DE ACTIVOS FINANCIEROS
CON FINES DE POLÍTICA</t>
  </si>
  <si>
    <t>ADQUISICIÓN DE TÍTULOS VALORES
REPRESENTATIVOS DE DEUDA</t>
  </si>
  <si>
    <t>TOTAL APLICACIONES FINANCIERAS</t>
  </si>
  <si>
    <t>2.1.1</t>
  </si>
  <si>
    <t>REMUNERACIONES</t>
  </si>
  <si>
    <t>EJECUCION GASTOS  Y APLICACIONES FINANCIERAS</t>
  </si>
  <si>
    <t>2.3.3.5</t>
  </si>
  <si>
    <t>Textos de enseñanza</t>
  </si>
  <si>
    <t>2.4.9.1</t>
  </si>
  <si>
    <t>Transferencias corrientes destinadas a otras Instituciones Públicas</t>
  </si>
  <si>
    <t>2.4.9</t>
  </si>
  <si>
    <t>OTRAS INSTITUCIONES PÚBLICAS</t>
  </si>
  <si>
    <t>2.2.5.8</t>
  </si>
  <si>
    <t>2.2.8.3</t>
  </si>
  <si>
    <t>2.3.6.2</t>
  </si>
  <si>
    <t>2.3.9.3</t>
  </si>
  <si>
    <t>2.3.9.5</t>
  </si>
  <si>
    <t>2.6.1.4</t>
  </si>
  <si>
    <t xml:space="preserve">Llantas y neumáticos </t>
  </si>
  <si>
    <t xml:space="preserve">Útiles de cocina y comedor </t>
  </si>
  <si>
    <t>Electrodomésticos</t>
  </si>
  <si>
    <t xml:space="preserve">Viáticos dentro del país </t>
  </si>
  <si>
    <t>Servicios de Alimentacion</t>
  </si>
  <si>
    <t xml:space="preserve">Útiles menores médico-quirúrgicos  </t>
  </si>
  <si>
    <t>Productos agroforestales y pecuarios</t>
  </si>
  <si>
    <t>2.1.4.2</t>
  </si>
  <si>
    <t>Otras gratificaciones y bonificaciones</t>
  </si>
  <si>
    <t xml:space="preserve">Productos médicos para uso veterinario  </t>
  </si>
  <si>
    <t>Productos de vidrio, loza y porcelana</t>
  </si>
  <si>
    <t>2.1.1.5</t>
  </si>
  <si>
    <t>Prestaciones económicas</t>
  </si>
  <si>
    <t>2.1.1.6</t>
  </si>
  <si>
    <t>Vacaciones</t>
  </si>
  <si>
    <t>Servicios sanitarios médicos y veterinarios</t>
  </si>
  <si>
    <t>Alimentos para animales</t>
  </si>
  <si>
    <t>2.3.3.1</t>
  </si>
  <si>
    <t>2.6.4.1</t>
  </si>
  <si>
    <t>Automóviles y camiones</t>
  </si>
  <si>
    <t>2.6.7.4</t>
  </si>
  <si>
    <t>Ovinos y caprinos</t>
  </si>
  <si>
    <t>2.6.8.8</t>
  </si>
  <si>
    <t>Licencias informáticas e intelectuales, industriales y comerciales</t>
  </si>
  <si>
    <t>2.5.1.2</t>
  </si>
  <si>
    <t xml:space="preserve">Transferencias de capital a Asociaciones Privadas sin Fines de Lucro </t>
  </si>
  <si>
    <t xml:space="preserve">Acabados textiles </t>
  </si>
  <si>
    <t>ADQUISICIÓN DE TÍTULOS VALORES</t>
  </si>
  <si>
    <t>REPRESENTATIVOS DE DEUDA</t>
  </si>
  <si>
    <t>TOTAL EGRESOS CONSOLIDADOS</t>
  </si>
  <si>
    <t>2.4.1.6</t>
  </si>
  <si>
    <t>2.6.1.2</t>
  </si>
  <si>
    <t>Muebles de alojamiento</t>
  </si>
  <si>
    <t>TRANSFERENCIAS CORRIENTES AL GOBIERNO GENERAL NACIONAL</t>
  </si>
  <si>
    <t>TRANSFERENCIAS CORRIENTES AGOBIERNOS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</si>
  <si>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</si>
  <si>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</si>
  <si>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</si>
  <si>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 xml:space="preserve">Transferencias corrientes a Asociaciones sin fines de lucro </t>
  </si>
  <si>
    <t>2.3.3.4</t>
  </si>
  <si>
    <t xml:space="preserve">Libros, revistas y periódicos </t>
  </si>
  <si>
    <t xml:space="preserve">Papel de escritorio </t>
  </si>
  <si>
    <t>Contratación de mantenimiento y reparaciones menores</t>
  </si>
  <si>
    <t>2.2.1.7</t>
  </si>
  <si>
    <t>Agua</t>
  </si>
  <si>
    <t xml:space="preserve">Madera, corcho y sus manufacturas  </t>
  </si>
  <si>
    <t>2.2.4.2</t>
  </si>
  <si>
    <t xml:space="preserve">Fletes </t>
  </si>
  <si>
    <t>Productos médicos  para uso humano</t>
  </si>
  <si>
    <t>2.1.3.2</t>
  </si>
  <si>
    <t>Otros alquileres</t>
  </si>
  <si>
    <t>Equipos de tecnología de la información y comunicación</t>
  </si>
  <si>
    <t>2.6.5.4</t>
  </si>
  <si>
    <t>Sistemas y equipos de climatización</t>
  </si>
  <si>
    <t>2.1.2</t>
  </si>
  <si>
    <t xml:space="preserve">DIETAS Y GASTOS DE REPRESENTACIÓN </t>
  </si>
  <si>
    <t>2.3.9.7</t>
  </si>
  <si>
    <t>Productos y útiles veterinarios</t>
  </si>
  <si>
    <t>CONSTRUCCIONES EN BIENES</t>
  </si>
  <si>
    <t>CONCESIONADOS</t>
  </si>
  <si>
    <t>2.9.1 - INTERESES DE LA DEUDA PÚBLICA</t>
  </si>
  <si>
    <t>INTERNA</t>
  </si>
  <si>
    <t>2.9.2 - INTERESES DE LA DEUDA PUBLICA</t>
  </si>
  <si>
    <t>EXTERNA</t>
  </si>
  <si>
    <t>2.9.4 - COMISIONES Y OTROS GASTOS</t>
  </si>
  <si>
    <t>BANCARIOS DE LA DEUDA PÚBLICA</t>
  </si>
  <si>
    <t xml:space="preserve"> Compensación  </t>
  </si>
  <si>
    <t xml:space="preserve"> LICDA. KELVIA REYES</t>
  </si>
  <si>
    <t>Enc. Division de Contabilidad</t>
  </si>
  <si>
    <t>INTERESES DE LA DEUDA PÚBLICA
INTERNA</t>
  </si>
  <si>
    <t xml:space="preserve"> INTERESES DE LA DEUDA PUBLICA
EXTERNA</t>
  </si>
  <si>
    <t xml:space="preserve"> COMISIONES Y OTROS GASTOS
BANCARIOS DE LA DEUDA PÚBLICA</t>
  </si>
  <si>
    <t>SANIDAD ANIMAL Y EXTENSION CUENTA No. 010-242424-1</t>
  </si>
  <si>
    <t>Cta.No. 010-242424-1</t>
  </si>
  <si>
    <t>2.2.8.6</t>
  </si>
  <si>
    <t xml:space="preserve">                               REVISADO POR:</t>
  </si>
  <si>
    <t xml:space="preserve">TOTAL GRAL. </t>
  </si>
  <si>
    <t xml:space="preserve"> Organización de eventos y festividades  </t>
  </si>
  <si>
    <t>2.3.8.1</t>
  </si>
  <si>
    <t xml:space="preserve">  5% a ser asignado durante el ejercicio para gastos corrientes </t>
  </si>
  <si>
    <t>2.2.5.1</t>
  </si>
  <si>
    <t>2.3.5.2</t>
  </si>
  <si>
    <t>LICDA . KELVIA REYES</t>
  </si>
  <si>
    <t xml:space="preserve"> Alquileres y rentas de edificios y locales </t>
  </si>
  <si>
    <t xml:space="preserve"> Artículos de cuero </t>
  </si>
  <si>
    <t>2.4.6</t>
  </si>
  <si>
    <t xml:space="preserve"> SUBVENCIONES  </t>
  </si>
  <si>
    <t>2.4.6.1</t>
  </si>
  <si>
    <t xml:space="preserve"> Subvenciones a empresas del Sector Privado  </t>
  </si>
  <si>
    <t>2.6.3.2</t>
  </si>
  <si>
    <t>Instrumental  médico y de laboratorio</t>
  </si>
  <si>
    <t>2.6.5.7</t>
  </si>
  <si>
    <t>Maquinarias -Herramientas</t>
  </si>
  <si>
    <t xml:space="preserve"> Aparatos deportivos  </t>
  </si>
  <si>
    <t>2.2.8.1</t>
  </si>
  <si>
    <t>2.1.3</t>
  </si>
  <si>
    <t>Gastos Juidiciales</t>
  </si>
  <si>
    <t>2.3.2.1</t>
  </si>
  <si>
    <t>2.6.9.9</t>
  </si>
  <si>
    <t xml:space="preserve">Otras estructuras y objetos de valor </t>
  </si>
  <si>
    <t>Hilados, fibras. Telas y utiles de costura</t>
  </si>
  <si>
    <t>2.2.1.4</t>
  </si>
  <si>
    <t>2.2.9.1</t>
  </si>
  <si>
    <t>Telefax y correos</t>
  </si>
  <si>
    <t>Otras contrataciones de servicios</t>
  </si>
  <si>
    <t>2.6.3.4</t>
  </si>
  <si>
    <t>Equipos e instrumentos de medición científica</t>
  </si>
  <si>
    <t>Gastos de representación en el pais</t>
  </si>
  <si>
    <t>2.2.8.5</t>
  </si>
  <si>
    <t>2.2.5.9</t>
  </si>
  <si>
    <t>Derecho de uso</t>
  </si>
  <si>
    <t>Fumigación, lavandería, limpieza e higiene</t>
  </si>
  <si>
    <t>2.1.1.4</t>
  </si>
  <si>
    <t xml:space="preserve"> Sueldo anual No.13</t>
  </si>
  <si>
    <t>2.2.1.2</t>
  </si>
  <si>
    <t>Servicios Telefónico larga distancia</t>
  </si>
  <si>
    <t>Equipos y aparatos Audiovisuales</t>
  </si>
  <si>
    <t>sueldo anual No.13</t>
  </si>
  <si>
    <t>2.2.8.9</t>
  </si>
  <si>
    <t>Otros gastos operativos</t>
  </si>
  <si>
    <t>Materiales de Limpieza</t>
  </si>
  <si>
    <t>Utiles de escritorio, oficina, informatica y de enseñanzas</t>
  </si>
  <si>
    <t>2.6.1.9</t>
  </si>
  <si>
    <t>Otros mobiliarios y equipos no identificados precedentemente</t>
  </si>
  <si>
    <t>2.6.2.3</t>
  </si>
  <si>
    <t>Camara fotograficas y videos</t>
  </si>
  <si>
    <t>ADQUISICION DE ACTIVOS FINANCIEROS CON FINES DE POLITICAS</t>
  </si>
  <si>
    <t>GASTOS QUE SE ASIGNARÁN DURANTE EL EJERCICIO PARA INVERSIÓN (ART.32 Y 33, LEY 423-06)</t>
  </si>
  <si>
    <t>CREDITO</t>
  </si>
  <si>
    <t>itebis</t>
  </si>
  <si>
    <t xml:space="preserve">TOTAL DEL PRECIO </t>
  </si>
  <si>
    <t xml:space="preserve">valor con itebis INCLUIDO </t>
  </si>
  <si>
    <t xml:space="preserve">sin itebis /1.18 O VALOR BASE </t>
  </si>
  <si>
    <t xml:space="preserve">NOTA: EL VALOR CON ITEBIS SE DIVIDE ENTRE 1.18 Y EL RESULTADO ES EL VALOR BASE. </t>
  </si>
  <si>
    <t>PARA SABER CUANTO ES EL ITEBIS, ENTONCES AL VALOR BASE O ANTES DE ITEBIS LO</t>
  </si>
  <si>
    <t xml:space="preserve">MULTIPLICO POR 0.18.  Y OBTENGO EL ITEBIS. </t>
  </si>
  <si>
    <t xml:space="preserve">FECHA </t>
  </si>
  <si>
    <t>2.1.3.1</t>
  </si>
  <si>
    <t xml:space="preserve">Gastos de representación en el exterior. </t>
  </si>
  <si>
    <t>2.2.6.3</t>
  </si>
  <si>
    <t>2.2.6.9</t>
  </si>
  <si>
    <t xml:space="preserve">Otros seguros </t>
  </si>
  <si>
    <t>Seguro de Personas</t>
  </si>
  <si>
    <t>Gastos de representación en el Pais</t>
  </si>
  <si>
    <t>DEBITO</t>
  </si>
  <si>
    <t>BALANCE</t>
  </si>
  <si>
    <t xml:space="preserve">SANIDAD ANIMAL Y EXTENSION </t>
  </si>
  <si>
    <t>2.6.5.5</t>
  </si>
  <si>
    <t>Equipo de comunicación, telecomunicaciones y señalamiento</t>
  </si>
  <si>
    <t>2.6.2.1</t>
  </si>
  <si>
    <t>2.6.2.2</t>
  </si>
  <si>
    <t>CUENTA                                   GASTOS OPERACIONALES</t>
  </si>
  <si>
    <t>LIBRO BANCO DE RESERVAS</t>
  </si>
  <si>
    <t>DEPOSITO</t>
  </si>
  <si>
    <r>
      <rPr>
        <b/>
        <sz val="11"/>
        <color rgb="FF000000"/>
        <rFont val="Arial"/>
        <family val="2"/>
      </rPr>
      <t xml:space="preserve"> Compensación </t>
    </r>
    <r>
      <rPr>
        <sz val="11"/>
        <color rgb="FF000000"/>
        <rFont val="Arial"/>
        <family val="2"/>
      </rPr>
      <t xml:space="preserve"> </t>
    </r>
  </si>
  <si>
    <r>
      <t xml:space="preserve"> TRANSFERENCIAS CORRIENTES AL
</t>
    </r>
    <r>
      <rPr>
        <b/>
        <sz val="11"/>
        <rFont val="Arial"/>
        <family val="2"/>
      </rPr>
      <t>SECTOR PRIVADO</t>
    </r>
  </si>
  <si>
    <r>
      <rPr>
        <sz val="11"/>
        <rFont val="Arial"/>
        <family val="2"/>
      </rPr>
      <t>TRANSFERENCIAS DE CAPITAL AL
SECTOR PRIVADO</t>
    </r>
  </si>
  <si>
    <r>
      <rPr>
        <sz val="11"/>
        <rFont val="Arial"/>
        <family val="2"/>
      </rPr>
      <t>TRANSFERENCIAS DE CAPITAL AL
GOBIERNO GENERAL  NACIONAL</t>
    </r>
  </si>
  <si>
    <r>
      <rPr>
        <sz val="11"/>
        <rFont val="Arial"/>
        <family val="2"/>
      </rPr>
      <t>TRANSFERENCIAS DE CAPITAL A
GOBIERNOS GENERALES LOCALES</t>
    </r>
  </si>
  <si>
    <r>
      <rPr>
        <sz val="11"/>
        <rFont val="Arial"/>
        <family val="2"/>
      </rPr>
      <t>TRANSFERENCIAS DE CAPITAL  A
EMPRESAS PÚBLICAS NO FINANCIERAS</t>
    </r>
  </si>
  <si>
    <r>
      <rPr>
        <sz val="11"/>
        <rFont val="Arial"/>
        <family val="2"/>
      </rPr>
      <t>TRANSFERENCIAS DE CAPITAL A
INSTITUCIONES PÚBLICAS FINANCIERAS</t>
    </r>
  </si>
  <si>
    <r>
      <rPr>
        <sz val="11"/>
        <rFont val="Arial"/>
        <family val="2"/>
      </rPr>
      <t>TRANSFERENCIAS DE CAPITAL AL
SECTOR EXTERNO</t>
    </r>
  </si>
  <si>
    <r>
      <rPr>
        <sz val="11"/>
        <rFont val="Arial"/>
        <family val="2"/>
      </rPr>
      <t>TRANSFERENCIAS DE CAPITAL A
OTRAS INSTITUCIONES PÚBLICAS</t>
    </r>
  </si>
  <si>
    <t>2.3.6.4</t>
  </si>
  <si>
    <t>2.6.7.8</t>
  </si>
  <si>
    <t>COLECTOR DE IMPUESTOS INTERNOS</t>
  </si>
  <si>
    <t>CUENTA NOMINA ELECTRONICA O DIRECCION GENERAL DE GANADERIA</t>
  </si>
  <si>
    <t>DEPOSITO CK</t>
  </si>
  <si>
    <t>N/A</t>
  </si>
  <si>
    <t xml:space="preserve">Cámara fotográfica y de video </t>
  </si>
  <si>
    <t>Otros activos biológicos que generan produccion  recurrente</t>
  </si>
  <si>
    <t>Productos Minerales</t>
  </si>
  <si>
    <t>``</t>
  </si>
  <si>
    <t>TESORERIA DE LA SEGURIDAD SOCIAL</t>
  </si>
  <si>
    <t>AYUNTAMIENTO  DEL DISTRITO NACIONAL.</t>
  </si>
  <si>
    <t>2.5.1.2.01</t>
  </si>
  <si>
    <t>TRANSFERENCIA DE JULIO ANDRES CEDEÑO TORRE</t>
  </si>
  <si>
    <t>TA. No.010-249112-7</t>
  </si>
  <si>
    <t>CUENTA  No. 010-249112-7</t>
  </si>
  <si>
    <t>CUENTA No. 010-242424-1</t>
  </si>
  <si>
    <t xml:space="preserve">                                 -   </t>
  </si>
  <si>
    <t>Organización de Eventos y festividades</t>
  </si>
  <si>
    <t xml:space="preserve"> TRANSFERENCIAS CORRIENTES AL</t>
  </si>
  <si>
    <t>SECTOR PRIVADO</t>
  </si>
  <si>
    <t>TRANSFERENCIAS CORRIENTES A</t>
  </si>
  <si>
    <t>TRANSFERENCIAS DE CAPITAL AL</t>
  </si>
  <si>
    <t>GOBIERNO GENERAL  NACIONAL</t>
  </si>
  <si>
    <t>TRANSFERENCIAS DE CAPITAL A</t>
  </si>
  <si>
    <t>GOBIERNOS GENERALES LOCALES</t>
  </si>
  <si>
    <t>TRANSFERENCIAS DE CAPITAL  A</t>
  </si>
  <si>
    <t>EMPRESAS PÚBLICAS NO FINANCIERAS</t>
  </si>
  <si>
    <t>INSTITUCIONES PÚBLICAS FINANCIERAS</t>
  </si>
  <si>
    <t>SECTOR EXTERNO</t>
  </si>
  <si>
    <t xml:space="preserve">RESULTADO NETO DEL EJERCICIO </t>
  </si>
  <si>
    <t>Alquiler y rentas de edificios y locales</t>
  </si>
  <si>
    <t>Fumigacion, Lavanderia, Limpieza e Higiene</t>
  </si>
  <si>
    <t>Maquinas-herramientas</t>
  </si>
  <si>
    <t>ESTADO DE INGRESOS Y  EGRESOS COMPARATIVO</t>
  </si>
  <si>
    <t>LIBRO BANCO DE RESERVAS CODIFICADOS</t>
  </si>
  <si>
    <t>Otros seguros</t>
  </si>
  <si>
    <t xml:space="preserve">2.1.5.2.01  </t>
  </si>
  <si>
    <t xml:space="preserve">2.1.5.1.01  </t>
  </si>
  <si>
    <t xml:space="preserve">2.2.8.8.01  </t>
  </si>
  <si>
    <t xml:space="preserve">2.1.1.1.01  </t>
  </si>
  <si>
    <t>2.2.8.8.01</t>
  </si>
  <si>
    <t>TRANSFERENCIA ACH DE DIRECCION GENERA</t>
  </si>
  <si>
    <t>PAGOS ACH CTA CTE DIRECCION GENERA 0000936878-DIRECCION GENERA</t>
  </si>
  <si>
    <t>CR TRANSFERENCIA A CTA CTE</t>
  </si>
  <si>
    <t>TRANSFERENCIA ACH DE TRANSFERENCIA ACH DESDE PROMER</t>
  </si>
  <si>
    <t>PAGOS ACH CTA CTE TRANSFERENCIA ACH DESDE PROMER 101117842 -INTERNET</t>
  </si>
  <si>
    <t>TRANSFERENCIA ACH DE CR A CTA  DE DIRECCION GENERAL</t>
  </si>
  <si>
    <t>PAGOS ACH CTA CTE CR A CTA  DE DIRECCION GENERAL 115       -IBANKING</t>
  </si>
  <si>
    <t>TRANSFERENCIA ACH DE CR A CTA  DE RED AIR SRL</t>
  </si>
  <si>
    <t>PAGOS ACH CTA CTE CR A CTA  DE RED AIR SRL 115       -IBANKING</t>
  </si>
  <si>
    <t>4524000000001</t>
  </si>
  <si>
    <t>PAGOS SUPLIDORES</t>
  </si>
  <si>
    <t>PAGOS SUPLIDORES CTA DEB: 2400165127     DE:DIR 424002029</t>
  </si>
  <si>
    <t>4524000000002</t>
  </si>
  <si>
    <t>TRANSFERENCIA DE LUIGI  SBRIZ ZEITUN</t>
  </si>
  <si>
    <t>TRANSFERENCIA ACH DE PAGO POR SERVICIO BRINDADO EN</t>
  </si>
  <si>
    <t>PAGOS ACH CTA CTE PAGO POR SERVICIO BRINDADO EN 14756     -ROMANA PORT AGEN</t>
  </si>
  <si>
    <t>TRANSFERENCIA DE LINEA AEREA DE SERVICIO E</t>
  </si>
  <si>
    <t>TRANSFERENCIA ACH DE 0060571007**INVOICE NUMBER INV</t>
  </si>
  <si>
    <t>PAGOS ACH CTA CTE 0060571007**INVOICE NUMBER INV 0000060571-UNITED AIRLINES,</t>
  </si>
  <si>
    <t>TRANSFERENCIA ACH DE 0061770003</t>
  </si>
  <si>
    <t>PAGOS ACH CTA CTE 0061770003 0000061770-AVIANCA</t>
  </si>
  <si>
    <t>TRANSFERENCIA ACH DE 0061751009</t>
  </si>
  <si>
    <t>PAGOS ACH CTA CTE 0061751009 0000061751-AEROREPUBLICA SA</t>
  </si>
  <si>
    <t>TRANSFERENCIA ACH DE 0059988034</t>
  </si>
  <si>
    <t>PAGOS ACH CTA CTE 0059988034 0000059988-COPA AIRLINES</t>
  </si>
  <si>
    <t>CARGOS BANCARIOS CONCILIADOS</t>
  </si>
  <si>
    <t>LICDO. REYNALDO REYES</t>
  </si>
  <si>
    <t>Encargado Depto. Financiero</t>
  </si>
  <si>
    <t xml:space="preserve">TOTALES DB/CR. </t>
  </si>
  <si>
    <t>Encargado -Depto. Financiero</t>
  </si>
  <si>
    <t>ServicioTeléfonico larga distancia</t>
  </si>
  <si>
    <t>Seguro de personas</t>
  </si>
  <si>
    <t>BALANCE INICIAL</t>
  </si>
  <si>
    <t>LICDA. KELVIA REYES</t>
  </si>
  <si>
    <t>Division de Contabilidad</t>
  </si>
  <si>
    <t xml:space="preserve"> Encargado Depto. Financiero</t>
  </si>
  <si>
    <t>4.2</t>
  </si>
  <si>
    <t xml:space="preserve">TOTAL GASTOS  </t>
  </si>
  <si>
    <t>2.4.1.6.05</t>
  </si>
  <si>
    <t>TOTAL CONCILIADO DB/CR</t>
  </si>
  <si>
    <t>TRANSFERENCIA ACH DE CR A CTA  DE AIR CENTURY SA</t>
  </si>
  <si>
    <t>PAGOS ACH CTA CTE CR A CTA  DE AIR CENTURY SA 115       -IBANKING</t>
  </si>
  <si>
    <t>4524000030836</t>
  </si>
  <si>
    <t>PAGOS NOMINAS NET-BANKING</t>
  </si>
  <si>
    <t>PAGOS NOMINAS NET-BANKING CTA DEB: 2400165127     DE:DIR 424002029</t>
  </si>
  <si>
    <t>4524000030003</t>
  </si>
  <si>
    <t>TRANSFERENCIA DE ELISA  FLORES SANTOS</t>
  </si>
  <si>
    <t>4524000038120</t>
  </si>
  <si>
    <t>TRANSFERENCIA ACH DE PEREZ   CIA DOMI</t>
  </si>
  <si>
    <t>PAGOS ACH CTA CTE PEREZ   CIA DOMI 0000562098-PEREZ   CIA DOMI</t>
  </si>
  <si>
    <t>TRANSFERENCIA ACH DE PAGO SANIDAD ANIMAL PUJ  AILR</t>
  </si>
  <si>
    <t>PAGOS ACH CTA CTE PAGO SANIDAD ANIMAL PUJ  AILR 7398      -E T HEINSEN S A</t>
  </si>
  <si>
    <t>TRANSFERENCIA ACH DE PAQO FACTURA</t>
  </si>
  <si>
    <t>PAGOS ACH CTA CTE PAQO FACTURA 7410      -AGENTES Y ESTIB</t>
  </si>
  <si>
    <t xml:space="preserve">  JUAN ANTONIO DE LEóN</t>
  </si>
  <si>
    <t>TRANSFERENCIA DE ELVIS ELIEZER MENDEZ POLA</t>
  </si>
  <si>
    <t>TRANSFERENCIA DE DANIA  MOTA PAREDES</t>
  </si>
  <si>
    <t xml:space="preserve">  DANIA MOTA</t>
  </si>
  <si>
    <t>BALANCE CONCILIADO AL 31/03/2024</t>
  </si>
  <si>
    <t>RESUMEN POR CUENTA DEL 1RO.  AL 30 DE ABRIL 2024</t>
  </si>
  <si>
    <t>TOTAL EJECUTADO EN EL MES DE ABRIL 2024.  CTA. COLERA PORCINA CLASICA  "PPC"</t>
  </si>
  <si>
    <t>RELACION DESEMBOLSOS CODIFICADOS DEL 01 AL 30 DE ABRIL 2024</t>
  </si>
  <si>
    <t>34603413091</t>
  </si>
  <si>
    <t>TRANSFERENCIA DE DIONISIO  MELO RUIZ</t>
  </si>
  <si>
    <t>240402003520070382</t>
  </si>
  <si>
    <t xml:space="preserve">FORMULARIO ANTERIOR </t>
  </si>
  <si>
    <t>240403003520110369</t>
  </si>
  <si>
    <t>240404003520070364</t>
  </si>
  <si>
    <t>240404002750020313</t>
  </si>
  <si>
    <t>DEPOSITO- BERNARDO CARPIO</t>
  </si>
  <si>
    <t xml:space="preserve">BERNARDO CARPIO  </t>
  </si>
  <si>
    <t>34661785847</t>
  </si>
  <si>
    <t xml:space="preserve"> PAGO FACTURA B1500050933  POR SERVICIO DE RECOGIDA DE BASURA DE ESTA DIGEGA. CORRESPONDIENTE AL MES DE ABRIL DEL 2024. PAGO ANT. CK. NO. 015970 D/F 12/03/2024</t>
  </si>
  <si>
    <t>34672162137</t>
  </si>
  <si>
    <t xml:space="preserve">  SIMóN ANTONIO CALDERóN</t>
  </si>
  <si>
    <t>34671603342</t>
  </si>
  <si>
    <t xml:space="preserve">  INFORME ELIEZER MéNDEZ</t>
  </si>
  <si>
    <t>240408009300050467</t>
  </si>
  <si>
    <t>240408003520080136</t>
  </si>
  <si>
    <t>240409003520080385</t>
  </si>
  <si>
    <t>240410003520110344</t>
  </si>
  <si>
    <t>240415002910080038</t>
  </si>
  <si>
    <t>DEPOSITO- JERGEO RUIZ</t>
  </si>
  <si>
    <t>240416005380020196</t>
  </si>
  <si>
    <t>240419003520140216</t>
  </si>
  <si>
    <t>34865169572</t>
  </si>
  <si>
    <t>240423007400080674</t>
  </si>
  <si>
    <t>DEPOSITO- NORMA HERNANDEZ RODRIGUEZ</t>
  </si>
  <si>
    <t xml:space="preserve">NORMA HERNANDEZ RODRIGUEZ 02300650740 </t>
  </si>
  <si>
    <t>240423002700130559</t>
  </si>
  <si>
    <t>34934171515</t>
  </si>
  <si>
    <t>240423003520080215</t>
  </si>
  <si>
    <t>240423003520080206</t>
  </si>
  <si>
    <t>34948805046</t>
  </si>
  <si>
    <t xml:space="preserve">  JOSé MIGUEL POLANCO</t>
  </si>
  <si>
    <t>34946024023</t>
  </si>
  <si>
    <t xml:space="preserve">  CATALINO ERASME OBISPO</t>
  </si>
  <si>
    <t>240426002100020127</t>
  </si>
  <si>
    <t>DEPOSITO- SANIDAD ANIMAL</t>
  </si>
  <si>
    <t>240430002910080350</t>
  </si>
  <si>
    <t>CARGOS BANCARIOS CONCILIADOS AL 30/04/2024</t>
  </si>
  <si>
    <t>BALANCE CONCILIADO AL 30/04/2024</t>
  </si>
  <si>
    <t xml:space="preserve"> DEL 1RO. AL 30 DE ABRIL  2024</t>
  </si>
  <si>
    <t>TOTAL GENERAL ABRIL 2024</t>
  </si>
  <si>
    <t>RESUMEN POR CUENTA DEL 1RO. AL ABRIL 2024</t>
  </si>
  <si>
    <t xml:space="preserve"> DEL 1RO. AL 30 DE  ABRIL 2024</t>
  </si>
  <si>
    <t>4524000038100</t>
  </si>
  <si>
    <t>4524000038069</t>
  </si>
  <si>
    <t>4524000038031</t>
  </si>
  <si>
    <t>4524000039344</t>
  </si>
  <si>
    <t>4524000032255</t>
  </si>
  <si>
    <t>240401002920040405</t>
  </si>
  <si>
    <t>240401002930030492</t>
  </si>
  <si>
    <t>DEPOSITO- SANGRIA</t>
  </si>
  <si>
    <t xml:space="preserve"> PAGO A LA TESORERIA DE LA SEGURIDAD SOCIAL "TSS" DE LA NOMINA DE OBREROS DE CUARENTENA ANIMAL, CORRESP. AL MES DE MARZO 2024.</t>
  </si>
  <si>
    <t xml:space="preserve"> PAGO A LA TESORERIA DE LA SEGURIDAD SOCIAL "TSS" DE LAS NOMINAS DE MEGALECHE, INSPECTORES DE TRANSITO INTERNO, Y UNIDAD DE ASISTENCIA TECNICA "U.A.T.", CORRESPONDIENTE AL MES DE MARZO 2024.</t>
  </si>
  <si>
    <t>4524000017354</t>
  </si>
  <si>
    <t>4524000039262</t>
  </si>
  <si>
    <t>TRANSFERENCIA ACH DE PAGO SEMANA DEL 01 AL 05 ABRIL</t>
  </si>
  <si>
    <t>PAGOS ACH CTA CTE PAGO SEMANA DEL 01 AL 05 ABRIL 7692      -ANTILLANA DOMINI</t>
  </si>
  <si>
    <t>4524000033554</t>
  </si>
  <si>
    <t>202240045153766</t>
  </si>
  <si>
    <t>202W 2402254646 DIRECCION GENERAL DE ADUANAS\</t>
  </si>
  <si>
    <t>240403003610030095</t>
  </si>
  <si>
    <t>240403003610030092</t>
  </si>
  <si>
    <t>240403003610030099</t>
  </si>
  <si>
    <t>240403005500040255</t>
  </si>
  <si>
    <t>240403003520040399</t>
  </si>
  <si>
    <t>240403003610030102</t>
  </si>
  <si>
    <t>240403003610030089</t>
  </si>
  <si>
    <t>240403003610030086</t>
  </si>
  <si>
    <t>240403003610030079</t>
  </si>
  <si>
    <t>240403003610030083</t>
  </si>
  <si>
    <t>DEPOSITO- FAISANES</t>
  </si>
  <si>
    <t>240403003610030076</t>
  </si>
  <si>
    <t>DEPOSITO- GALLOS</t>
  </si>
  <si>
    <t xml:space="preserve">GALLOS  </t>
  </si>
  <si>
    <t>240403000920090463</t>
  </si>
  <si>
    <t>DEPOSITO- LEONARDO CAMACHO</t>
  </si>
  <si>
    <t xml:space="preserve">LEONARDO CAMACHO  </t>
  </si>
  <si>
    <t>240403000920090472</t>
  </si>
  <si>
    <t>DEPOSITO- LUCIA ROJAS</t>
  </si>
  <si>
    <t xml:space="preserve">LUCIA ROJAS  </t>
  </si>
  <si>
    <t>240403000920090469</t>
  </si>
  <si>
    <t>DEPOSITO- LUIS R GOMEZ</t>
  </si>
  <si>
    <t xml:space="preserve">LUIS R GOMEZ  </t>
  </si>
  <si>
    <t>240403000920090466</t>
  </si>
  <si>
    <t>DEPOSITO- WILSON OVALLE</t>
  </si>
  <si>
    <t xml:space="preserve">WILSON OVALLE  </t>
  </si>
  <si>
    <t>4524000032533</t>
  </si>
  <si>
    <t>4524000013065</t>
  </si>
  <si>
    <t>4524000033829</t>
  </si>
  <si>
    <t>202240045228492</t>
  </si>
  <si>
    <t>202W 2402289801 RED AIR SRL\/RFB/SANIDAD ANIMA</t>
  </si>
  <si>
    <t>240404002690040232</t>
  </si>
  <si>
    <t>240404002690040229</t>
  </si>
  <si>
    <t>240404002690040225</t>
  </si>
  <si>
    <t>4524000031733</t>
  </si>
  <si>
    <t>4524000030254</t>
  </si>
  <si>
    <t>4524000033359</t>
  </si>
  <si>
    <t>MILDRED DE JESUS MARTINEZ TORRES</t>
  </si>
  <si>
    <t xml:space="preserve"> REPOSICION CAJA CHICA DEL DESPACHO SEGUN COMPROBANTES DE GASTOS DESDE 8177 AL 8185 , COPIA CK APET. NO. 31543 D/F 02/02/2024.</t>
  </si>
  <si>
    <t>PAOLA MICHEL ROJAS</t>
  </si>
  <si>
    <t xml:space="preserve"> REPOSICION FONDO CAJA CHICA DE TRANSPORTACION DE ESTA DIGEGA, SEGUNN COMPROBANTES DE GASTOS  DESDE 2393 AL 2408, COPIA ULT. REP. CK.NO. 31569 DE 02/03/2024, ANEXOS.</t>
  </si>
  <si>
    <t>MAIRENY DE JESUS DE FONT</t>
  </si>
  <si>
    <t xml:space="preserve"> REPOSICION FONDO DE CJA CHICA DE SANIDAD ANIMAL SEGUN COMPROBANTES DE GASTOS DEL 970 AL 980, CON COPIA CK. PAGO ANT. NO. 31536 D/F 31/01/2024</t>
  </si>
  <si>
    <t xml:space="preserve"> PAGO NOMINA COMPENSACION PARA ALIMENTACION AL PERSONAL MILITAR QUE PRESTA SERVICIOS EN ESTA DIGEGA, CORRESPONDIENTE AL PERIODO DESDE EL 23/02/2024 AL 23/03/2024, COPIA PAGO ANT. CK NO. 31575 D/F 20/03/2024</t>
  </si>
  <si>
    <t xml:space="preserve"> PAGO COMPENSACION POR DISTANCIA A EXTENSIONISTAS POR USO DE VEHICULOS PRIVADOS, CORRESPONDIENTE AL MES DE  MARZO DEL 2024. PAGO ANT. CK. NO. 31556 D/F 15/02/2024</t>
  </si>
  <si>
    <t xml:space="preserve"> PAGO NOMINA AL PERSONAL TECNICO QUE REALIZA LOS ARQUEOS EN LA DIFERENTES REGIONALES DE ESTA DE DIGEGA, CORRESPONDIENTE AL TRIMESTRE ENERO/MARZO 204.</t>
  </si>
  <si>
    <t>202240045357092</t>
  </si>
  <si>
    <t>202W 2402349603 DIRRECION GENERAL DE ADUANAS\</t>
  </si>
  <si>
    <t>4524000034449</t>
  </si>
  <si>
    <t>4524000037825</t>
  </si>
  <si>
    <t>4524000037392</t>
  </si>
  <si>
    <t>4524000033013</t>
  </si>
  <si>
    <t>TRANSFERENCIA ACH DE 0061084002**03-24STISAN/202403</t>
  </si>
  <si>
    <t>PAGOS ACH CTA CTE 0061084002**03-24STISAN/202403 0000061084-JET BLUE AIRWAYS</t>
  </si>
  <si>
    <t>4524000011068</t>
  </si>
  <si>
    <t>TRANSFERENCIA ACH DE PAGO FCAT  VARIAS SAN  ANIMAL</t>
  </si>
  <si>
    <t>PAGOS ACH CTA CTE PAGO FCAT  VARIAS SAN  ANIMAL 7398      -E T HEINSEN S A</t>
  </si>
  <si>
    <t>4524000011065</t>
  </si>
  <si>
    <t>TRANSFERENCIA ACH DE PAGO H EXTRAS FEB 2024 LRM</t>
  </si>
  <si>
    <t>PAGOS ACH CTA CTE PAGO H EXTRAS FEB 2024 LRM 7398      -E T HEINSEN S A</t>
  </si>
  <si>
    <t>34673909249</t>
  </si>
  <si>
    <t xml:space="preserve">  PAGO ENVíO MUESTRAS MIGUEL A.</t>
  </si>
  <si>
    <t xml:space="preserve"> PAGO IR-17 Y OTRAS RETENCIONES Y RETIBUCIONES  DE LA LEY 253-12, DE LA CTA. SANIDAD ANIMAL, CORRESPONDIENTE AL MES DE MARZO 2024.</t>
  </si>
  <si>
    <t>34714334191</t>
  </si>
  <si>
    <t xml:space="preserve">  SANIDAD ANIMAL AILA FEBRERO</t>
  </si>
  <si>
    <t>34713944188</t>
  </si>
  <si>
    <t xml:space="preserve">  SANIDAD ANIMAL LRM FEBRERO 202</t>
  </si>
  <si>
    <t>202240045485837</t>
  </si>
  <si>
    <t>202W 2402412957 CARIPORTS SA\/RFB/PAGO FACTURA</t>
  </si>
  <si>
    <t>4524000036098</t>
  </si>
  <si>
    <t>4524000034639</t>
  </si>
  <si>
    <t>202240045480665</t>
  </si>
  <si>
    <t>202W 2402410486 SRA MERCEDES RONDON POZO\</t>
  </si>
  <si>
    <t>240408003520080127</t>
  </si>
  <si>
    <t>240408002690080240</t>
  </si>
  <si>
    <t>103240045542426</t>
  </si>
  <si>
    <t>103W 2402439494 DIRECCION GENERAL DE ADUANAS\R</t>
  </si>
  <si>
    <t>202240045540638</t>
  </si>
  <si>
    <t>202W 2402438628 DIRRECION GENERAL DE ADUANAS\</t>
  </si>
  <si>
    <t>4524000038561</t>
  </si>
  <si>
    <t>4524000032662</t>
  </si>
  <si>
    <t>4524000012301</t>
  </si>
  <si>
    <t>4524000012292</t>
  </si>
  <si>
    <t>4524000012282</t>
  </si>
  <si>
    <t>34724773363</t>
  </si>
  <si>
    <t xml:space="preserve">  COMPLETITO DE CUARENTENA DE LO</t>
  </si>
  <si>
    <t>4524000030026</t>
  </si>
  <si>
    <t>4524000033025</t>
  </si>
  <si>
    <t>4524000030001</t>
  </si>
  <si>
    <t>TRANSFERENCIA ACH DE 0061084002**03-24POPSAN/202403</t>
  </si>
  <si>
    <t>PAGOS ACH CTA CTE 0061084002**03-24POPSAN/202403 0000061084-JET BLUE AIRWAYS</t>
  </si>
  <si>
    <t>4524000030440</t>
  </si>
  <si>
    <t>4524000038485</t>
  </si>
  <si>
    <t>4524000036159</t>
  </si>
  <si>
    <t>4524000032866</t>
  </si>
  <si>
    <t>4524000015376</t>
  </si>
  <si>
    <t>TRANSFERENCIA ACH DE 0061460012**03/24-SDQ-DGDG/202</t>
  </si>
  <si>
    <t>PAGOS ACH CTA CTE 0061460012**03/24-SDQ-DGDG/202 0000061460-SPIRIT AIRLINES</t>
  </si>
  <si>
    <t>4524000010570</t>
  </si>
  <si>
    <t>240411002690080109</t>
  </si>
  <si>
    <t>240411413200410017</t>
  </si>
  <si>
    <t>4524000033039</t>
  </si>
  <si>
    <t>4524000032867</t>
  </si>
  <si>
    <t>202240045690149</t>
  </si>
  <si>
    <t>202W 2402509459 DIRRECION GENERAL DE ADUANAS\</t>
  </si>
  <si>
    <t>240412000120130130</t>
  </si>
  <si>
    <t>4524000017353</t>
  </si>
  <si>
    <t>TRANSFERENCIA ACH DE H EXTRAS FEBRERO 2024 PUJ</t>
  </si>
  <si>
    <t>PAGOS ACH CTA CTE H EXTRAS FEBRERO 2024 PUJ 7398      -E T HEINSEN S A</t>
  </si>
  <si>
    <t>240412003520030166</t>
  </si>
  <si>
    <t>202240045863188</t>
  </si>
  <si>
    <t>202W 2402595090 DIRRECION GENERAL DE ADUANAS\</t>
  </si>
  <si>
    <t>4524000030789</t>
  </si>
  <si>
    <t>4524000030701</t>
  </si>
  <si>
    <t>4524000019179</t>
  </si>
  <si>
    <t>4524000034901</t>
  </si>
  <si>
    <t>4524000038210</t>
  </si>
  <si>
    <t>4524000035103</t>
  </si>
  <si>
    <t>240416002690010191</t>
  </si>
  <si>
    <t>240416002690010188</t>
  </si>
  <si>
    <t>ASOCIACION DOMINICANA DE PRODUCTORES DE LECHE, INC</t>
  </si>
  <si>
    <t xml:space="preserve"> APORTE ECONOMICO A LA ASOC. DOM. DE PRODUCTORES DE LECHE "APROLECHE" COMO APOYO PARA LA REALIZACION DEL ENCUENTRO DE DIRIGENTES AGROPECUARIOS, EN EL MARCO DE LA FERIA AGROPECUARIA NACIONAL 2024, REALIZADA EN FECHA 14/03/2024  A LAS 10.00 a.m EN  APROLECHE.</t>
  </si>
  <si>
    <t>CONSORCIO DE TARJETAS DOMINICANAS, S.A.</t>
  </si>
  <si>
    <t xml:space="preserve"> PAGO FACT.# B1500008624 POR ADQUISICION DE PEAJES PASO RAPIDO,PARA USO EN ESTA DIRECCION GENERAL DE GANADERIA. VER LISTADO ANEXO. </t>
  </si>
  <si>
    <t>MEGA AUTO PAINT, SRL</t>
  </si>
  <si>
    <t xml:space="preserve"> PAGO NCF B1500000106  DEDUCIBLE POR SERVICIO DE REPARACION DE LA CAMIONETA CHEVROLET COLORADO PLACA #EL 09636, DE ESTA DIGEGA, LA CUAL SUFRIO UN ACCIDENTE </t>
  </si>
  <si>
    <t>4524000032702</t>
  </si>
  <si>
    <t>4524000032701</t>
  </si>
  <si>
    <t>4524000032692</t>
  </si>
  <si>
    <t>4524000039122</t>
  </si>
  <si>
    <t>TRANSFERENCIA ACH DE SANIDAD ANIMAL 160424</t>
  </si>
  <si>
    <t>PAGOS ACH CTA CTE SANIDAD ANIMAL 160424 9399014987-DIRECCION GENERA</t>
  </si>
  <si>
    <t>4524000033322</t>
  </si>
  <si>
    <t>4524000016062</t>
  </si>
  <si>
    <t>TRANSFERENCIA ACH DE 0061293108**INV DIGEGAMAR24</t>
  </si>
  <si>
    <t>PAGOS ACH CTA CTE 0061293108**INV DIGEGAMAR24 0000061293-DELTA</t>
  </si>
  <si>
    <t>4524000015467</t>
  </si>
  <si>
    <t>COLECTOR CONTRIBUCIONES A LA T.  DE LA SEGURIDAD SOCIAL</t>
  </si>
  <si>
    <t xml:space="preserve"> PAGO COMPLETIVO DE LAS NOMINAS INSPECTORES Y U.A.T. CORRESPONDIENTE AL MES DE MARZO 2024, GENERADAS AL PAGAR DOS VECES LA NOMINA DE  TRAMITE DE PENSION. VER ANEXOS.</t>
  </si>
  <si>
    <t xml:space="preserve"> PAGO COMPENSACION POR DISTANCIA A EXTENSIONISTAS POR USO DE VEHICULOS PRIVADOS, CORRESPONDIENTE AL MES DE ABRIL 2024. ANEXO COPIA PAGO ANT. MED. CK. 31591, D/F. 05/04/2024</t>
  </si>
  <si>
    <t>4524000032453</t>
  </si>
  <si>
    <t>4524000036814</t>
  </si>
  <si>
    <t>TRANSFERENCIA ACH DE SANIDAD ANIMAL 170424</t>
  </si>
  <si>
    <t>PAGOS ACH CTA CTE SANIDAD ANIMAL 170424 9399014987-DIRECCION GENERA</t>
  </si>
  <si>
    <t>4524000032756</t>
  </si>
  <si>
    <t>4524000010960</t>
  </si>
  <si>
    <t>TRANSFERENCIA ACH DE 0061293108**INV STIMAR24SA</t>
  </si>
  <si>
    <t>PAGOS ACH CTA CTE 0061293108**INV STIMAR24SA 0000061293-DELTA</t>
  </si>
  <si>
    <t>4524000012921</t>
  </si>
  <si>
    <t>34854572386</t>
  </si>
  <si>
    <t>TRANSFERENCIA PROPIA TUBANCOEM</t>
  </si>
  <si>
    <t>TRANSFERENCIA PROPIA TUBANCOEM TRANSFERENCIA PROPIA TUBANCOEM POR DESCUENTO REPETIDO EN NOM</t>
  </si>
  <si>
    <t>4524000032345</t>
  </si>
  <si>
    <t>202240046117293</t>
  </si>
  <si>
    <t>202W 2402717650 DIRRECION GENERAL DE ADUANAS\</t>
  </si>
  <si>
    <t>4524000010281</t>
  </si>
  <si>
    <t>TRANSFERENCIA ACH DE SANIDAL ANIMAL CAUCEDO MARZO 2</t>
  </si>
  <si>
    <t>PAGOS ACH CTA CTE SANIDAL ANIMAL CAUCEDO MARZO 2 7398      -E T HEINSEN S A</t>
  </si>
  <si>
    <t>240419009100090179</t>
  </si>
  <si>
    <t xml:space="preserve"> PAGO NOMINA CORRESPONDIENTE AL MES DE ABRIL DEL 2024 AL PERSNAL FIJO DE LA NOMINA DE MEGALECHE. PAGO ANT. CK. NO. 31579 D/F 19/03/2024</t>
  </si>
  <si>
    <t xml:space="preserve"> PAGO NOMINA PERSONALOBRERO QUE PRESTA SERVICIOS EN CUARENTENA ANIMAL, DE ESTA DIRECCION GENERAL DE GANADERIA, CORRESPONDIENTE AL MES ABRIL, 2024, COPIA PAGO ANT. CKNO.031580 D/F 20/03/2024.</t>
  </si>
  <si>
    <t xml:space="preserve"> PAGO NOMINA PERSONAL TRANSITO INTERNO DE ESTA DIRECCION GENRAL DE GANADERIA , CORRESPONDIENTE AL MES DE ABRIL, 2024. COPIA PAGO ANT. CKNO. 031582 D/F 20/03/2024.</t>
  </si>
  <si>
    <t xml:space="preserve"> PAGO NOMINA COMPENSACION MILITAR AL PERSONAL QUE PRESTA SERVIDIOS EN ESTA DIRECCION GENERAL DE GANADERIA, CORRESPONDIENTE AL MES DE ABRIL 2024, COPIA PAGO ANT. CK. NO. 031581  D/F 20/03/2024</t>
  </si>
  <si>
    <t xml:space="preserve"> PAGO NOMINA AL PERSONAL DE LA UNIDAD DE ASISTENCIA TECNICA, DE ESTA DIRECCION GENERAL DE GANADERIA ,  CORRESPONDIENTE AL MES DE ABRIL, 2024, COPIA PAGO ANT. CKNO. 031583 D/F 26/03/2024.</t>
  </si>
  <si>
    <t>MARIA ELIZABETH PALMERO VALERIO</t>
  </si>
  <si>
    <t xml:space="preserve"> REPOSICION FONDO DE VIATICOS DE LA DIRECCION DE  SANIDAD ANIMAL DE ESTA DIGEGA. SEGUN COMPROBANTES DE CARTA DE RUTA DEL 1211 AL 1232. PAGO ANT. CK. NO. 31535 D/F 31/01/2024</t>
  </si>
  <si>
    <t>4524000031568</t>
  </si>
  <si>
    <t>4524000031553</t>
  </si>
  <si>
    <t>4524000031534</t>
  </si>
  <si>
    <t>4524000035300</t>
  </si>
  <si>
    <t>4524000035299</t>
  </si>
  <si>
    <t>4524000014333</t>
  </si>
  <si>
    <t>BELKIS JOSEFINA HUYGHUE RIVERA</t>
  </si>
  <si>
    <t xml:space="preserve"> REPOSICION FONDO DE CAJA CHICA DE EXTENSION Y FOMENTO PECUARIO SEGUN COMPROBANTES DE GASTOS NO. 3974 AL 3986. CHEQUE ANTERIOR NO. 31544 D/F 01/02/2024</t>
  </si>
  <si>
    <t>4524000039291</t>
  </si>
  <si>
    <t>4524000032838</t>
  </si>
  <si>
    <t>202240046309091</t>
  </si>
  <si>
    <t>202W 2402810524 DIRRECION GENERAL DE ADUANAS\</t>
  </si>
  <si>
    <t>240423009100080067</t>
  </si>
  <si>
    <t xml:space="preserve"> PAGO IMPUESTOS SOBRE LA RENTA DE LAS NOMINAS, MEGALECHE, SEGURIDAD MILITAR Y COMPENSACION DE VEHICULOS, CORRESPONDIENTE AL MES DE MARZO, 2024, SEGUN DOCS. ANEXOS.</t>
  </si>
  <si>
    <t>4524000039444</t>
  </si>
  <si>
    <t>4524000036991</t>
  </si>
  <si>
    <t>4524000032262</t>
  </si>
  <si>
    <t>202240046351595</t>
  </si>
  <si>
    <t>202W 2402830372 DIRRECION GENERAL DE ADUANAS\</t>
  </si>
  <si>
    <t>34950011943</t>
  </si>
  <si>
    <t xml:space="preserve">  DIAS EXTRA SIN ESTACION - CHIN</t>
  </si>
  <si>
    <t>202240046345749</t>
  </si>
  <si>
    <t>202W 2402827523 DIRRECION GENERAL DE ADUANAS\</t>
  </si>
  <si>
    <t>4524000011502</t>
  </si>
  <si>
    <t>240424001520050349</t>
  </si>
  <si>
    <t>202240046429009</t>
  </si>
  <si>
    <t>202W 2402866897 DGA\</t>
  </si>
  <si>
    <t>202240046418417</t>
  </si>
  <si>
    <t>202W 2402861836 DGA\</t>
  </si>
  <si>
    <t>202240046414904</t>
  </si>
  <si>
    <t>202W 2402860144 DGA\</t>
  </si>
  <si>
    <t>4524000039512</t>
  </si>
  <si>
    <t>4524000035924</t>
  </si>
  <si>
    <t>TRANSFERENCIA ACH DE SANIDAD ANIMAL 240424</t>
  </si>
  <si>
    <t>PAGOS ACH CTA CTE SANIDAD ANIMAL 240424 9399014987-DIRECCION GENERA</t>
  </si>
  <si>
    <t>4524000032655</t>
  </si>
  <si>
    <t>202240046401555</t>
  </si>
  <si>
    <t>202W 2402853729 DIRECCION GENERAL DE ADUANAS\</t>
  </si>
  <si>
    <t>4524000018259</t>
  </si>
  <si>
    <t>4524000011853</t>
  </si>
  <si>
    <t>TRANSFERENCIA ACH DE MARINE EXPRESS D</t>
  </si>
  <si>
    <t>PAGOS ACH CTA CTE MARINE EXPRESS D 0000429520-MARINE EXPRESS D</t>
  </si>
  <si>
    <t>240425413200400013</t>
  </si>
  <si>
    <t>4524000034312</t>
  </si>
  <si>
    <t>TRANSFERENCIA ACH DE SANIDAD ANIMAL 250424</t>
  </si>
  <si>
    <t>PAGOS ACH CTA CTE SANIDAD ANIMAL 250424 9399014987-DIRECCION GENERA</t>
  </si>
  <si>
    <t>4524000031678</t>
  </si>
  <si>
    <t>TRANSFERENCIA ACH DE H EXTRAS LRM MARZO 24</t>
  </si>
  <si>
    <t>PAGOS ACH CTA CTE H EXTRAS LRM MARZO 24 7398      -E T HEINSEN S A</t>
  </si>
  <si>
    <t>4524000038715</t>
  </si>
  <si>
    <t>4524000010293</t>
  </si>
  <si>
    <t>240426002930030373</t>
  </si>
  <si>
    <t>240426001520020521</t>
  </si>
  <si>
    <t xml:space="preserve">NULO </t>
  </si>
  <si>
    <t xml:space="preserve">ANULADO, ERROR POR IMPRESIÓN </t>
  </si>
  <si>
    <t>MARIA ARELIS BAEZ OVALLE</t>
  </si>
  <si>
    <t xml:space="preserve"> REPOSICION FONDO DE CAJA CHICA DE LA REGIONAL NORDESTE, SEGUN COMPROBANTES DEL NO. 1258 AL 1282. CK. NO. 31538 D/F 31/01/2024</t>
  </si>
  <si>
    <t>FRANCISCA ABAD SEVERINO</t>
  </si>
  <si>
    <t xml:space="preserve"> REPOSICION FONDO DE CAJA CHICA DE LA DIRECCION ADMINISTRATIVA Y FINANCIERA. SEGUN COMPROBANTES DEL 4025 AL 4040.</t>
  </si>
  <si>
    <t>4524000037820</t>
  </si>
  <si>
    <t>4524000033447</t>
  </si>
  <si>
    <t>4524000033397</t>
  </si>
  <si>
    <t>4524000033325</t>
  </si>
  <si>
    <t>4524000032746</t>
  </si>
  <si>
    <t>4524000039830</t>
  </si>
  <si>
    <t>202240046660300</t>
  </si>
  <si>
    <t>4524000017425</t>
  </si>
  <si>
    <t>240430005590030240</t>
  </si>
  <si>
    <t>240430009100050665</t>
  </si>
  <si>
    <t>240430000920040589</t>
  </si>
  <si>
    <t>BALANCE INICIAL AL 31/03/2024</t>
  </si>
  <si>
    <t xml:space="preserve"> DEL 1RO. AL 30 DE ABRIL 2024</t>
  </si>
  <si>
    <t>BALANCE CONCILIADO AL  30/04/2024</t>
  </si>
  <si>
    <t xml:space="preserve">2.1.5.3.01  </t>
  </si>
  <si>
    <t xml:space="preserve">2.2.2.2.01  </t>
  </si>
  <si>
    <t xml:space="preserve">2.2.7.2.08  </t>
  </si>
  <si>
    <t xml:space="preserve">2.2.8.7.06  </t>
  </si>
  <si>
    <t xml:space="preserve">2.2.9.2.01  </t>
  </si>
  <si>
    <t xml:space="preserve">2.3.1.3.03  </t>
  </si>
  <si>
    <t xml:space="preserve">2.3.7.1.04  </t>
  </si>
  <si>
    <t xml:space="preserve">2.3.9.2.01  </t>
  </si>
  <si>
    <t xml:space="preserve">2.3.9.5.01  </t>
  </si>
  <si>
    <t xml:space="preserve">2.3.9.8.02  </t>
  </si>
  <si>
    <t xml:space="preserve">2.2.7.2.06  </t>
  </si>
  <si>
    <t xml:space="preserve">2.3.7.2.99  </t>
  </si>
  <si>
    <t xml:space="preserve">2.3.7.1.05  </t>
  </si>
  <si>
    <t xml:space="preserve">2.3.9.8.01  </t>
  </si>
  <si>
    <t xml:space="preserve">2.2.4.4.01  </t>
  </si>
  <si>
    <t xml:space="preserve">2.3.1.1.01  </t>
  </si>
  <si>
    <t xml:space="preserve">2.3.3.2.01  </t>
  </si>
  <si>
    <t xml:space="preserve">2.3.3.3.01  </t>
  </si>
  <si>
    <t xml:space="preserve">2.3.7.2.06  </t>
  </si>
  <si>
    <t xml:space="preserve">2.3.6.3.04  </t>
  </si>
  <si>
    <t xml:space="preserve">2.3.9.1.01  </t>
  </si>
  <si>
    <t xml:space="preserve">2.3.9.6.01  </t>
  </si>
  <si>
    <t xml:space="preserve">2.1.2.2.01  </t>
  </si>
  <si>
    <t xml:space="preserve">2.1.2.2.07  </t>
  </si>
  <si>
    <t>2.2.3.1.01</t>
  </si>
  <si>
    <t>2.2.4.4.01</t>
  </si>
  <si>
    <t xml:space="preserve">2.1.2.2.05  </t>
  </si>
  <si>
    <t xml:space="preserve">2.3.1.2.01  </t>
  </si>
  <si>
    <t xml:space="preserve">2.3.9.3.01  </t>
  </si>
  <si>
    <t xml:space="preserve">2.3.9.9.04  </t>
  </si>
  <si>
    <t xml:space="preserve">2.3.4.2.01  </t>
  </si>
  <si>
    <t>2.2.8.2.01</t>
  </si>
  <si>
    <t>2.2.1.4.01</t>
  </si>
  <si>
    <t>2.3.1.1.01</t>
  </si>
  <si>
    <t>2.3.3.2.01</t>
  </si>
  <si>
    <t>2.3.9.8.01</t>
  </si>
  <si>
    <t>2.3.9.8.02</t>
  </si>
  <si>
    <t>2.3.9.2.01</t>
  </si>
  <si>
    <t>2.3.9.1.01</t>
  </si>
  <si>
    <t>2.3.9.5.04</t>
  </si>
  <si>
    <t>2.3.9.3.01</t>
  </si>
  <si>
    <t xml:space="preserve">2.2.8.5.01  </t>
  </si>
  <si>
    <t xml:space="preserve">2.3.2.2.01  </t>
  </si>
  <si>
    <t xml:space="preserve">2.3.5.5.01  </t>
  </si>
  <si>
    <t xml:space="preserve">2.3.1.1  </t>
  </si>
  <si>
    <t>2.3.9.9.</t>
  </si>
  <si>
    <t xml:space="preserve">SUBTOTAL </t>
  </si>
  <si>
    <t>DEL 1RO  AL 30 DE ABRIL 2024</t>
  </si>
  <si>
    <t>TOTAL GASTOS Y APLICACIONES
FINANCIERAS, ABRIL 2024</t>
  </si>
  <si>
    <t>TOTAL EJECUTADO EN EL MES DE ABRIL 2024.  CTA. SANIDAD ANIMAL Y EXTENSION</t>
  </si>
  <si>
    <t xml:space="preserve">Imputacion del Gasto </t>
  </si>
  <si>
    <t>Programa 13, 18 y 19</t>
  </si>
  <si>
    <t>Abril, 2024</t>
  </si>
  <si>
    <t>Cod.Ref CCP SubCuenta</t>
  </si>
  <si>
    <t>Ref CCP SubCuenta</t>
  </si>
  <si>
    <t>Total Devengado</t>
  </si>
  <si>
    <t>Total Pagado</t>
  </si>
  <si>
    <t>Remuneraciones al personal de carácter temporal</t>
  </si>
  <si>
    <t>Sueldo anual no.13</t>
  </si>
  <si>
    <t>Gastos de representación</t>
  </si>
  <si>
    <t>Publicidad y propaganda</t>
  </si>
  <si>
    <t>Impresión, encuadernación y rotulación</t>
  </si>
  <si>
    <t>Viáticos dentro del país</t>
  </si>
  <si>
    <t>Fletes</t>
  </si>
  <si>
    <t>Alquileres y rentas de edificaciones y locales</t>
  </si>
  <si>
    <t>Seguros de personas</t>
  </si>
  <si>
    <t>Servicio de organización de eventos, festividades y actividades de entretenimiento</t>
  </si>
  <si>
    <t>Impuestos, derechos y tasas</t>
  </si>
  <si>
    <t>Servicios de alimentación</t>
  </si>
  <si>
    <t>Madera, corcho y sus manufacturas</t>
  </si>
  <si>
    <t>Hilados, fibras, telas y útiles de costura</t>
  </si>
  <si>
    <t>Acabados textiles</t>
  </si>
  <si>
    <t>Prendas y accesorios de vestir</t>
  </si>
  <si>
    <t>Papel de escritorio</t>
  </si>
  <si>
    <t>Papel y cartón</t>
  </si>
  <si>
    <t>Productos medicinales para uso humano</t>
  </si>
  <si>
    <t>Productos medicinales para uso veterinario</t>
  </si>
  <si>
    <t>Llantas y neumáticos</t>
  </si>
  <si>
    <t>Artículos de caucho</t>
  </si>
  <si>
    <t>Plástico</t>
  </si>
  <si>
    <t>Productos de cemento, cal, asbesto, yeso y arcilla</t>
  </si>
  <si>
    <t>Minerales</t>
  </si>
  <si>
    <t>Útiles y materiales de limpieza e higiene</t>
  </si>
  <si>
    <t>Útiles  y materiales de escritorio, oficina, informática, escolares y de enseñanza</t>
  </si>
  <si>
    <t>Útiles menores médico, quirúrgicos o de laboratorio</t>
  </si>
  <si>
    <t>Útiles de cocina y comedor</t>
  </si>
  <si>
    <t>Cámaras fotográficas y de video</t>
  </si>
  <si>
    <t>EQUIPO E INSTRUMENTOS DE MEDICIÓN CIENTÍFICA</t>
  </si>
  <si>
    <t>Máquinas-herramientas</t>
  </si>
  <si>
    <t>2.6.6.2</t>
  </si>
  <si>
    <t>Equipos de seguridad</t>
  </si>
  <si>
    <t>Otros activos biológicos que generan producción recurrente</t>
  </si>
  <si>
    <t>1RO AL 3O DE ABRIL 2024</t>
  </si>
  <si>
    <t>República Dominicana</t>
  </si>
  <si>
    <t>Dirección General de Ganaderia</t>
  </si>
  <si>
    <t>CUENTA NO.240-011710-6</t>
  </si>
  <si>
    <t>CUENTA NOMINA ELECTRONICA</t>
  </si>
  <si>
    <t>CONCILIACION BANCARIA</t>
  </si>
  <si>
    <t>AL 30 DE ABRIL 2024</t>
  </si>
  <si>
    <t>BALANCE SEGÚN BANCO AL 30/ABRIL/2024</t>
  </si>
  <si>
    <t>RD$</t>
  </si>
  <si>
    <t>Menos: Cheques en Transito</t>
  </si>
  <si>
    <t>BALANCE CONCILIADO SEGÚN BANCO AL 30/04/2024</t>
  </si>
  <si>
    <t>Balance Conciliado en libro al 31 de Marzo 2024</t>
  </si>
  <si>
    <t>MAS: Depositos del mes</t>
  </si>
  <si>
    <t>TOTAL DEPOSITOS DEL MES</t>
  </si>
  <si>
    <t>BALANCE DISPONIBLE</t>
  </si>
  <si>
    <t>MENOS:</t>
  </si>
  <si>
    <t xml:space="preserve">  Cheques emitidos </t>
  </si>
  <si>
    <t xml:space="preserve"> Cargos y comisiones Bancarias</t>
  </si>
  <si>
    <t>Total de Desembolsos</t>
  </si>
  <si>
    <t>BALANCE CONCILIADO SEGÚN LIBRO AL  30/04/2024</t>
  </si>
  <si>
    <t xml:space="preserve">  PREPARADO POR:</t>
  </si>
  <si>
    <t xml:space="preserve">     REVISADO POR</t>
  </si>
  <si>
    <t xml:space="preserve">    REVISADO POR:</t>
  </si>
  <si>
    <t>LIC. MIOSOTIS AQUINO</t>
  </si>
  <si>
    <t xml:space="preserve">   ENC. CONTABILIDAD</t>
  </si>
  <si>
    <t>ENC. DPTO. FINANCIERO</t>
  </si>
  <si>
    <t xml:space="preserve">                PREPARADO POR:</t>
  </si>
  <si>
    <t xml:space="preserve">     Division de Contabilidad</t>
  </si>
  <si>
    <t xml:space="preserve">                Encargado Depto. Financiero</t>
  </si>
  <si>
    <t>2.2.1.8.01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</si>
</sst>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&quot;RD$&quot;* #,##0.00_);_(&quot;RD$&quot;* \(#,##0.00\);_(&quot;RD$&quot;* &quot;-&quot;??_);_(@_)"/>
    <numFmt numFmtId="166" formatCode="_([$€]* #,##0.00_);_([$€]* \(#,##0.00\);_([$€]* &quot;-&quot;??_);_(@_)"/>
    <numFmt numFmtId="167" formatCode="&quot; &quot;* #,##0.00&quot; &quot;;&quot;-&quot;* #,##0.00&quot; &quot;;&quot; &quot;* &quot;-&quot;#&quot; &quot;;&quot; &quot;@&quot; &quot;"/>
    <numFmt numFmtId="168" formatCode="dd\/mm\/yyyy"/>
  </numFmts>
  <fonts count="1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Cambria"/>
      <family val="1"/>
      <scheme val="maj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8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Cambria"/>
      <family val="1"/>
      <scheme val="maj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3"/>
      <name val="Cambria"/>
      <family val="1"/>
      <scheme val="major"/>
    </font>
    <font>
      <b/>
      <sz val="16"/>
      <name val="Cambria"/>
      <family val="1"/>
      <scheme val="major"/>
    </font>
    <font>
      <sz val="13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sz val="9"/>
      <color rgb="FF000000"/>
      <name val="Arial"/>
      <family val="2"/>
    </font>
    <font>
      <b/>
      <sz val="11"/>
      <name val="Cambria"/>
      <family val="1"/>
      <scheme val="major"/>
    </font>
    <font>
      <sz val="10"/>
      <name val="Cambria"/>
      <family val="1"/>
    </font>
    <font>
      <sz val="14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Cambria"/>
      <family val="1"/>
      <scheme val="major"/>
    </font>
    <font>
      <sz val="11"/>
      <color indexed="8"/>
      <name val="Calibri"/>
      <family val="2"/>
      <scheme val="minor"/>
    </font>
    <font>
      <b/>
      <sz val="11"/>
      <name val="Times New Roman"/>
      <family val="1"/>
    </font>
    <font>
      <b/>
      <sz val="10"/>
      <name val="Times New Roman"/>
      <family val="1"/>
    </font>
    <font>
      <sz val="11"/>
      <color rgb="FF000000"/>
      <name val="Calibri"/>
      <family val="2"/>
    </font>
    <font>
      <b/>
      <sz val="11"/>
      <name val="Cambria"/>
      <family val="1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4"/>
      <color rgb="FFFF00FF"/>
      <name val="Arial"/>
      <family val="2"/>
    </font>
    <font>
      <b/>
      <sz val="10"/>
      <color rgb="FF000000"/>
      <name val="Century Gothic"/>
      <family val="2"/>
    </font>
    <font>
      <b/>
      <sz val="14"/>
      <color indexed="8"/>
      <name val="Arial"/>
      <family val="2"/>
    </font>
    <font>
      <b/>
      <sz val="14"/>
      <color rgb="FF000000"/>
      <name val="Arial"/>
      <family val="2"/>
    </font>
    <font>
      <b/>
      <sz val="11"/>
      <color theme="1"/>
      <name val="Arial"/>
      <family val="2"/>
    </font>
    <font>
      <b/>
      <sz val="18"/>
      <color rgb="FFFF0000"/>
      <name val="Cambria"/>
      <family val="1"/>
      <scheme val="major"/>
    </font>
    <font>
      <sz val="11"/>
      <color indexed="8"/>
      <name val="Arial"/>
      <family val="2"/>
    </font>
    <font>
      <b/>
      <sz val="16"/>
      <name val="Arial"/>
      <family val="2"/>
    </font>
    <font>
      <sz val="16"/>
      <name val="Cambria"/>
      <family val="1"/>
      <scheme val="major"/>
    </font>
    <font>
      <b/>
      <sz val="11"/>
      <color rgb="FFFF00FF"/>
      <name val="Cambria"/>
      <family val="1"/>
      <scheme val="major"/>
    </font>
    <font>
      <b/>
      <sz val="11"/>
      <color indexed="8"/>
      <name val="Arial"/>
      <family val="2"/>
    </font>
    <font>
      <b/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  <font>
      <sz val="12"/>
      <color rgb="FF003300"/>
      <name val="Arial"/>
      <family val="2"/>
    </font>
    <font>
      <sz val="12"/>
      <color theme="1"/>
      <name val="Arial"/>
      <family val="2"/>
    </font>
    <font>
      <b/>
      <sz val="12"/>
      <color indexed="8"/>
      <name val="Calibri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Cambria"/>
      <family val="1"/>
    </font>
    <font>
      <b/>
      <u/>
      <sz val="10"/>
      <name val="Cambria"/>
      <family val="1"/>
      <scheme val="major"/>
    </font>
    <font>
      <b/>
      <sz val="10"/>
      <color rgb="FF000000"/>
      <name val="Cambria"/>
      <family val="1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003300"/>
      <name val="Arial"/>
      <family val="2"/>
    </font>
    <font>
      <sz val="10"/>
      <color rgb="FF000000"/>
      <name val="Cambria"/>
      <family val="1"/>
    </font>
    <font>
      <sz val="11"/>
      <color rgb="FFFF0000"/>
      <name val="Arial"/>
      <family val="2"/>
    </font>
    <font>
      <sz val="11"/>
      <color indexed="63"/>
      <name val="Arial"/>
      <family val="2"/>
    </font>
    <font>
      <b/>
      <sz val="12"/>
      <name val="Times New Roman"/>
      <family val="1"/>
    </font>
    <font>
      <sz val="10"/>
      <color theme="1"/>
      <name val="Arial"/>
      <family val="2"/>
    </font>
    <font>
      <b/>
      <sz val="10"/>
      <color theme="1"/>
      <name val="Cambria"/>
      <family val="1"/>
      <scheme val="major"/>
    </font>
    <font>
      <b/>
      <sz val="10"/>
      <color theme="1"/>
      <name val="Arial"/>
      <family val="2"/>
    </font>
    <font>
      <b/>
      <sz val="11"/>
      <color theme="1"/>
      <name val="Cambria"/>
      <family val="2"/>
      <scheme val="major"/>
    </font>
    <font>
      <sz val="14"/>
      <color theme="1"/>
      <name val="Arial"/>
      <family val="2"/>
    </font>
    <font>
      <b/>
      <sz val="16"/>
      <color theme="1"/>
      <name val="Arial"/>
      <family val="2"/>
    </font>
    <font>
      <b/>
      <sz val="11"/>
      <color rgb="FF000000"/>
      <name val="Century Gothic"/>
      <family val="2"/>
    </font>
    <font>
      <b/>
      <sz val="14"/>
      <color rgb="FFFF00FF"/>
      <name val="Cambria"/>
      <family val="1"/>
      <scheme val="major"/>
    </font>
    <font>
      <b/>
      <sz val="12"/>
      <color theme="1"/>
      <name val="Calibri"/>
      <family val="2"/>
      <scheme val="minor"/>
    </font>
    <font>
      <b/>
      <sz val="14"/>
      <color theme="1"/>
      <name val="Arial"/>
      <family val="2"/>
    </font>
    <font>
      <sz val="16"/>
      <color theme="1"/>
      <name val="Arial"/>
      <family val="2"/>
    </font>
    <font>
      <sz val="12"/>
      <color rgb="FFFF00FF"/>
      <name val="Arial"/>
      <family val="2"/>
    </font>
    <font>
      <b/>
      <sz val="16"/>
      <color rgb="FF000000"/>
      <name val="Century Gothic"/>
      <family val="2"/>
    </font>
    <font>
      <b/>
      <sz val="12"/>
      <color rgb="FF000000"/>
      <name val="Century Gothic"/>
      <family val="2"/>
    </font>
    <font>
      <sz val="14"/>
      <color rgb="FFFF00FF"/>
      <name val="Arial"/>
      <family val="2"/>
    </font>
    <font>
      <b/>
      <sz val="14"/>
      <color rgb="FFFF00FF"/>
      <name val="Calibri"/>
      <family val="2"/>
      <scheme val="minor"/>
    </font>
    <font>
      <b/>
      <sz val="16"/>
      <color rgb="FFFF00FF"/>
      <name val="Cambria"/>
      <family val="1"/>
      <scheme val="major"/>
    </font>
    <font>
      <b/>
      <sz val="16"/>
      <color rgb="FF00B050"/>
      <name val="Cambria"/>
      <family val="1"/>
      <scheme val="major"/>
    </font>
    <font>
      <sz val="14"/>
      <color rgb="FFFF00FF"/>
      <name val="Cambria"/>
      <family val="1"/>
      <scheme val="major"/>
    </font>
    <font>
      <b/>
      <sz val="14"/>
      <color rgb="FF365F91"/>
      <name val="Calibri"/>
      <family val="2"/>
      <scheme val="minor"/>
    </font>
    <font>
      <b/>
      <sz val="18"/>
      <color rgb="FF365F91"/>
      <name val="Calibri"/>
      <family val="2"/>
      <scheme val="minor"/>
    </font>
    <font>
      <b/>
      <sz val="14"/>
      <color theme="1"/>
      <name val="Cambria"/>
      <family val="1"/>
    </font>
    <font>
      <sz val="12"/>
      <name val="Cambria"/>
      <family val="1"/>
    </font>
    <font>
      <b/>
      <i/>
      <sz val="12"/>
      <color theme="1"/>
      <name val="Cambria"/>
      <family val="1"/>
    </font>
    <font>
      <b/>
      <sz val="12"/>
      <color theme="1"/>
      <name val="Cambria"/>
      <family val="1"/>
    </font>
    <font>
      <sz val="11"/>
      <color theme="1"/>
      <name val="Cambria"/>
      <family val="2"/>
      <scheme val="major"/>
    </font>
    <font>
      <b/>
      <sz val="10"/>
      <color rgb="FFFF0000"/>
      <name val="Cambria"/>
      <family val="1"/>
      <scheme val="major"/>
    </font>
    <font>
      <b/>
      <u val="singleAccounting"/>
      <sz val="1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9CCFF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54">
    <xf numFmtId="0" fontId="0" fillId="0" borderId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5" fillId="0" borderId="0"/>
    <xf numFmtId="0" fontId="14" fillId="0" borderId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43" fillId="0" borderId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7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21" borderId="0" applyNumberFormat="0" applyBorder="0" applyAlignment="0" applyProtection="0"/>
    <xf numFmtId="0" fontId="45" fillId="5" borderId="0" applyNumberFormat="0" applyBorder="0" applyAlignment="0" applyProtection="0"/>
    <xf numFmtId="0" fontId="46" fillId="3" borderId="10" applyNumberFormat="0" applyAlignment="0" applyProtection="0"/>
    <xf numFmtId="0" fontId="47" fillId="22" borderId="11" applyNumberFormat="0" applyAlignment="0" applyProtection="0"/>
    <xf numFmtId="0" fontId="48" fillId="0" borderId="0" applyNumberFormat="0" applyFill="0" applyBorder="0" applyAlignment="0" applyProtection="0"/>
    <xf numFmtId="0" fontId="49" fillId="6" borderId="0" applyNumberFormat="0" applyBorder="0" applyAlignment="0" applyProtection="0"/>
    <xf numFmtId="0" fontId="50" fillId="0" borderId="13" applyNumberFormat="0" applyFill="0" applyAlignment="0" applyProtection="0"/>
    <xf numFmtId="0" fontId="51" fillId="0" borderId="14" applyNumberFormat="0" applyFill="0" applyAlignment="0" applyProtection="0"/>
    <xf numFmtId="0" fontId="52" fillId="0" borderId="15" applyNumberFormat="0" applyFill="0" applyAlignment="0" applyProtection="0"/>
    <xf numFmtId="0" fontId="52" fillId="0" borderId="0" applyNumberFormat="0" applyFill="0" applyBorder="0" applyAlignment="0" applyProtection="0"/>
    <xf numFmtId="0" fontId="53" fillId="9" borderId="10" applyNumberFormat="0" applyAlignment="0" applyProtection="0"/>
    <xf numFmtId="0" fontId="54" fillId="0" borderId="12" applyNumberFormat="0" applyFill="0" applyAlignment="0" applyProtection="0"/>
    <xf numFmtId="0" fontId="55" fillId="23" borderId="0" applyNumberFormat="0" applyBorder="0" applyAlignment="0" applyProtection="0"/>
    <xf numFmtId="0" fontId="43" fillId="24" borderId="16" applyNumberFormat="0" applyFont="0" applyAlignment="0" applyProtection="0"/>
    <xf numFmtId="0" fontId="56" fillId="3" borderId="17" applyNumberFormat="0" applyAlignment="0" applyProtection="0"/>
    <xf numFmtId="0" fontId="57" fillId="0" borderId="0" applyNumberFormat="0" applyFill="0" applyBorder="0" applyAlignment="0" applyProtection="0"/>
    <xf numFmtId="0" fontId="58" fillId="0" borderId="18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44" fontId="15" fillId="0" borderId="0" applyFont="0" applyFill="0" applyBorder="0" applyAlignment="0" applyProtection="0"/>
    <xf numFmtId="0" fontId="43" fillId="0" borderId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7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21" borderId="0" applyNumberFormat="0" applyBorder="0" applyAlignment="0" applyProtection="0"/>
    <xf numFmtId="0" fontId="45" fillId="5" borderId="0" applyNumberFormat="0" applyBorder="0" applyAlignment="0" applyProtection="0"/>
    <xf numFmtId="0" fontId="46" fillId="3" borderId="10" applyNumberFormat="0" applyAlignment="0" applyProtection="0"/>
    <xf numFmtId="0" fontId="48" fillId="0" borderId="0" applyNumberFormat="0" applyFill="0" applyBorder="0" applyAlignment="0" applyProtection="0"/>
    <xf numFmtId="0" fontId="51" fillId="0" borderId="14" applyNumberFormat="0" applyFill="0" applyAlignment="0" applyProtection="0"/>
    <xf numFmtId="0" fontId="52" fillId="0" borderId="15" applyNumberFormat="0" applyFill="0" applyAlignment="0" applyProtection="0"/>
    <xf numFmtId="0" fontId="56" fillId="3" borderId="17" applyNumberFormat="0" applyAlignment="0" applyProtection="0"/>
    <xf numFmtId="0" fontId="57" fillId="0" borderId="0" applyNumberFormat="0" applyFill="0" applyBorder="0" applyAlignment="0" applyProtection="0"/>
    <xf numFmtId="0" fontId="46" fillId="3" borderId="19" applyNumberFormat="0" applyAlignment="0" applyProtection="0"/>
    <xf numFmtId="0" fontId="56" fillId="3" borderId="20" applyNumberFormat="0" applyAlignment="0" applyProtection="0"/>
    <xf numFmtId="0" fontId="58" fillId="0" borderId="21" applyNumberFormat="0" applyFill="0" applyAlignment="0" applyProtection="0"/>
    <xf numFmtId="0" fontId="46" fillId="3" borderId="19" applyNumberFormat="0" applyAlignment="0" applyProtection="0"/>
    <xf numFmtId="0" fontId="53" fillId="9" borderId="19" applyNumberFormat="0" applyAlignment="0" applyProtection="0"/>
    <xf numFmtId="0" fontId="43" fillId="24" borderId="22" applyNumberFormat="0" applyFont="0" applyAlignment="0" applyProtection="0"/>
    <xf numFmtId="0" fontId="56" fillId="3" borderId="20" applyNumberFormat="0" applyAlignment="0" applyProtection="0"/>
    <xf numFmtId="0" fontId="46" fillId="3" borderId="23" applyNumberFormat="0" applyAlignment="0" applyProtection="0"/>
    <xf numFmtId="0" fontId="56" fillId="3" borderId="24" applyNumberFormat="0" applyAlignment="0" applyProtection="0"/>
    <xf numFmtId="0" fontId="58" fillId="0" borderId="25" applyNumberFormat="0" applyFill="0" applyAlignment="0" applyProtection="0"/>
    <xf numFmtId="0" fontId="46" fillId="3" borderId="23" applyNumberFormat="0" applyAlignment="0" applyProtection="0"/>
    <xf numFmtId="0" fontId="53" fillId="9" borderId="23" applyNumberFormat="0" applyAlignment="0" applyProtection="0"/>
    <xf numFmtId="0" fontId="43" fillId="24" borderId="26" applyNumberFormat="0" applyFont="0" applyAlignment="0" applyProtection="0"/>
    <xf numFmtId="0" fontId="56" fillId="3" borderId="24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6" fillId="3" borderId="27" applyNumberFormat="0" applyAlignment="0" applyProtection="0"/>
    <xf numFmtId="0" fontId="56" fillId="3" borderId="28" applyNumberFormat="0" applyAlignment="0" applyProtection="0"/>
    <xf numFmtId="0" fontId="58" fillId="0" borderId="29" applyNumberFormat="0" applyFill="0" applyAlignment="0" applyProtection="0"/>
    <xf numFmtId="0" fontId="46" fillId="3" borderId="27" applyNumberFormat="0" applyAlignment="0" applyProtection="0"/>
    <xf numFmtId="0" fontId="53" fillId="9" borderId="27" applyNumberFormat="0" applyAlignment="0" applyProtection="0"/>
    <xf numFmtId="0" fontId="43" fillId="24" borderId="30" applyNumberFormat="0" applyFont="0" applyAlignment="0" applyProtection="0"/>
    <xf numFmtId="0" fontId="56" fillId="3" borderId="28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63" fillId="0" borderId="0"/>
    <xf numFmtId="43" fontId="63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5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9" fillId="0" borderId="0"/>
    <xf numFmtId="43" fontId="9" fillId="0" borderId="0" applyFont="0" applyFill="0" applyBorder="0" applyAlignment="0" applyProtection="0"/>
    <xf numFmtId="0" fontId="66" fillId="0" borderId="0"/>
    <xf numFmtId="167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63" fillId="0" borderId="0"/>
    <xf numFmtId="43" fontId="6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164" fontId="1" fillId="0" borderId="0" applyFont="0" applyFill="0" applyBorder="0" applyAlignment="0" applyProtection="0"/>
  </cellStyleXfs>
  <cellXfs count="581">
    <xf numFmtId="0" fontId="0" fillId="0" borderId="0" xfId="0"/>
    <xf numFmtId="0" fontId="22" fillId="0" borderId="0" xfId="0" applyFont="1"/>
    <xf numFmtId="43" fontId="0" fillId="0" borderId="0" xfId="2" applyFont="1" applyAlignment="1">
      <alignment horizontal="center"/>
    </xf>
    <xf numFmtId="0" fontId="22" fillId="0" borderId="0" xfId="7" applyFont="1"/>
    <xf numFmtId="0" fontId="28" fillId="0" borderId="0" xfId="7" applyFont="1"/>
    <xf numFmtId="0" fontId="15" fillId="0" borderId="0" xfId="7" applyAlignment="1">
      <alignment horizontal="center"/>
    </xf>
    <xf numFmtId="0" fontId="15" fillId="0" borderId="0" xfId="7"/>
    <xf numFmtId="0" fontId="27" fillId="0" borderId="0" xfId="7" applyFont="1" applyAlignment="1">
      <alignment horizontal="center"/>
    </xf>
    <xf numFmtId="0" fontId="31" fillId="0" borderId="0" xfId="7" applyFont="1" applyAlignment="1">
      <alignment horizontal="center"/>
    </xf>
    <xf numFmtId="43" fontId="0" fillId="0" borderId="0" xfId="2" applyFont="1" applyFill="1" applyAlignment="1">
      <alignment horizontal="center"/>
    </xf>
    <xf numFmtId="49" fontId="23" fillId="0" borderId="0" xfId="7" applyNumberFormat="1" applyFont="1" applyAlignment="1">
      <alignment horizontal="center"/>
    </xf>
    <xf numFmtId="43" fontId="23" fillId="0" borderId="0" xfId="4" applyFont="1" applyFill="1" applyAlignment="1">
      <alignment horizontal="center"/>
    </xf>
    <xf numFmtId="43" fontId="23" fillId="0" borderId="0" xfId="2" applyFont="1" applyFill="1" applyAlignment="1">
      <alignment horizontal="center"/>
    </xf>
    <xf numFmtId="43" fontId="22" fillId="0" borderId="0" xfId="2" applyFont="1" applyFill="1" applyAlignment="1">
      <alignment horizontal="center"/>
    </xf>
    <xf numFmtId="0" fontId="25" fillId="0" borderId="0" xfId="7" applyFont="1"/>
    <xf numFmtId="0" fontId="26" fillId="0" borderId="0" xfId="7" applyFont="1"/>
    <xf numFmtId="0" fontId="18" fillId="0" borderId="0" xfId="7" applyFont="1"/>
    <xf numFmtId="43" fontId="18" fillId="0" borderId="0" xfId="2" applyFont="1" applyFill="1" applyAlignment="1">
      <alignment wrapText="1"/>
    </xf>
    <xf numFmtId="0" fontId="23" fillId="0" borderId="0" xfId="7" applyFont="1"/>
    <xf numFmtId="43" fontId="22" fillId="0" borderId="0" xfId="7" applyNumberFormat="1" applyFont="1"/>
    <xf numFmtId="0" fontId="22" fillId="0" borderId="0" xfId="7" applyFont="1" applyAlignment="1">
      <alignment horizontal="center"/>
    </xf>
    <xf numFmtId="43" fontId="15" fillId="0" borderId="0" xfId="7" applyNumberFormat="1"/>
    <xf numFmtId="43" fontId="18" fillId="0" borderId="0" xfId="2" applyFont="1" applyFill="1"/>
    <xf numFmtId="49" fontId="34" fillId="0" borderId="0" xfId="7" applyNumberFormat="1" applyFont="1" applyAlignment="1" applyProtection="1">
      <alignment horizontal="center"/>
      <protection locked="0"/>
    </xf>
    <xf numFmtId="43" fontId="15" fillId="0" borderId="0" xfId="2" applyFont="1" applyFill="1" applyBorder="1" applyAlignment="1"/>
    <xf numFmtId="0" fontId="27" fillId="0" borderId="0" xfId="7" applyFont="1"/>
    <xf numFmtId="0" fontId="41" fillId="0" borderId="0" xfId="7" applyFont="1" applyAlignment="1">
      <alignment horizontal="center"/>
    </xf>
    <xf numFmtId="43" fontId="15" fillId="0" borderId="0" xfId="2" applyFont="1" applyAlignment="1">
      <alignment horizontal="center"/>
    </xf>
    <xf numFmtId="0" fontId="15" fillId="0" borderId="0" xfId="7" applyAlignment="1">
      <alignment wrapText="1"/>
    </xf>
    <xf numFmtId="0" fontId="15" fillId="0" borderId="0" xfId="7" applyAlignment="1">
      <alignment horizontal="center" wrapText="1"/>
    </xf>
    <xf numFmtId="43" fontId="34" fillId="0" borderId="0" xfId="10" applyFont="1" applyFill="1" applyAlignment="1">
      <alignment horizontal="center" wrapText="1"/>
    </xf>
    <xf numFmtId="43" fontId="18" fillId="0" borderId="0" xfId="2" applyFont="1" applyFill="1" applyAlignment="1">
      <alignment horizontal="right"/>
    </xf>
    <xf numFmtId="0" fontId="23" fillId="0" borderId="0" xfId="0" applyFont="1"/>
    <xf numFmtId="49" fontId="34" fillId="0" borderId="0" xfId="0" applyNumberFormat="1" applyFont="1" applyAlignment="1" applyProtection="1">
      <alignment horizontal="center"/>
      <protection locked="0"/>
    </xf>
    <xf numFmtId="49" fontId="37" fillId="0" borderId="0" xfId="0" applyNumberFormat="1" applyFont="1" applyAlignment="1" applyProtection="1">
      <alignment horizontal="center"/>
      <protection locked="0"/>
    </xf>
    <xf numFmtId="43" fontId="24" fillId="0" borderId="0" xfId="4" applyFont="1" applyFill="1" applyAlignment="1">
      <alignment horizontal="center"/>
    </xf>
    <xf numFmtId="43" fontId="18" fillId="0" borderId="0" xfId="2" applyFont="1" applyFill="1" applyAlignment="1">
      <alignment horizontal="center"/>
    </xf>
    <xf numFmtId="43" fontId="37" fillId="0" borderId="0" xfId="2" applyFont="1" applyFill="1" applyBorder="1" applyAlignment="1" applyProtection="1">
      <alignment horizontal="center"/>
      <protection locked="0"/>
    </xf>
    <xf numFmtId="0" fontId="37" fillId="0" borderId="0" xfId="0" applyFont="1" applyAlignment="1">
      <alignment horizontal="center"/>
    </xf>
    <xf numFmtId="0" fontId="18" fillId="0" borderId="0" xfId="7" applyFont="1" applyAlignment="1">
      <alignment horizontal="center"/>
    </xf>
    <xf numFmtId="0" fontId="18" fillId="0" borderId="0" xfId="7" applyFont="1" applyAlignment="1">
      <alignment horizontal="left" wrapText="1"/>
    </xf>
    <xf numFmtId="0" fontId="23" fillId="0" borderId="0" xfId="7" applyFont="1" applyAlignment="1">
      <alignment horizontal="center"/>
    </xf>
    <xf numFmtId="0" fontId="24" fillId="0" borderId="0" xfId="7" applyFont="1" applyAlignment="1">
      <alignment horizontal="center"/>
    </xf>
    <xf numFmtId="43" fontId="37" fillId="0" borderId="0" xfId="2" applyFont="1" applyFill="1" applyAlignment="1">
      <alignment horizontal="center"/>
    </xf>
    <xf numFmtId="0" fontId="24" fillId="0" borderId="0" xfId="7" applyFont="1"/>
    <xf numFmtId="43" fontId="18" fillId="0" borderId="0" xfId="2" applyFont="1" applyFill="1" applyAlignment="1"/>
    <xf numFmtId="0" fontId="39" fillId="0" borderId="0" xfId="0" applyFont="1" applyAlignment="1">
      <alignment horizontal="left"/>
    </xf>
    <xf numFmtId="43" fontId="39" fillId="0" borderId="0" xfId="0" applyNumberFormat="1" applyFont="1"/>
    <xf numFmtId="0" fontId="65" fillId="0" borderId="0" xfId="2" applyNumberFormat="1" applyFont="1" applyFill="1" applyBorder="1" applyAlignment="1"/>
    <xf numFmtId="43" fontId="64" fillId="0" borderId="0" xfId="2" applyFont="1" applyFill="1" applyBorder="1" applyAlignment="1"/>
    <xf numFmtId="43" fontId="42" fillId="0" borderId="0" xfId="2" applyFont="1" applyFill="1" applyBorder="1" applyAlignment="1"/>
    <xf numFmtId="43" fontId="18" fillId="0" borderId="0" xfId="2" applyFont="1" applyFill="1" applyBorder="1" applyAlignment="1">
      <alignment horizontal="center"/>
    </xf>
    <xf numFmtId="43" fontId="23" fillId="0" borderId="0" xfId="2" applyFont="1" applyFill="1" applyAlignment="1"/>
    <xf numFmtId="43" fontId="37" fillId="0" borderId="0" xfId="2" applyFont="1" applyFill="1" applyBorder="1" applyAlignment="1"/>
    <xf numFmtId="43" fontId="20" fillId="0" borderId="0" xfId="2" applyFont="1"/>
    <xf numFmtId="49" fontId="22" fillId="0" borderId="0" xfId="0" applyNumberFormat="1" applyFont="1" applyAlignment="1" applyProtection="1">
      <alignment horizontal="center"/>
      <protection locked="0"/>
    </xf>
    <xf numFmtId="49" fontId="23" fillId="0" borderId="0" xfId="0" applyNumberFormat="1" applyFont="1" applyAlignment="1" applyProtection="1">
      <alignment horizontal="center"/>
      <protection locked="0"/>
    </xf>
    <xf numFmtId="43" fontId="23" fillId="0" borderId="0" xfId="2" applyFont="1" applyFill="1" applyBorder="1" applyAlignment="1" applyProtection="1">
      <alignment horizontal="center"/>
      <protection locked="0"/>
    </xf>
    <xf numFmtId="43" fontId="20" fillId="0" borderId="0" xfId="2" applyFont="1" applyAlignment="1">
      <alignment horizontal="left"/>
    </xf>
    <xf numFmtId="43" fontId="42" fillId="25" borderId="1" xfId="2" applyFont="1" applyFill="1" applyBorder="1" applyAlignment="1">
      <alignment horizontal="center"/>
    </xf>
    <xf numFmtId="0" fontId="34" fillId="0" borderId="0" xfId="7" applyFont="1" applyAlignment="1">
      <alignment horizontal="center"/>
    </xf>
    <xf numFmtId="0" fontId="34" fillId="0" borderId="0" xfId="7" applyFont="1" applyAlignment="1">
      <alignment horizontal="center" wrapText="1"/>
    </xf>
    <xf numFmtId="0" fontId="34" fillId="0" borderId="0" xfId="7" applyFont="1"/>
    <xf numFmtId="0" fontId="18" fillId="0" borderId="0" xfId="0" applyFont="1"/>
    <xf numFmtId="43" fontId="67" fillId="0" borderId="0" xfId="7" applyNumberFormat="1" applyFont="1"/>
    <xf numFmtId="49" fontId="37" fillId="0" borderId="0" xfId="0" applyNumberFormat="1" applyFont="1" applyProtection="1">
      <protection locked="0"/>
    </xf>
    <xf numFmtId="43" fontId="37" fillId="0" borderId="0" xfId="2" applyFont="1" applyFill="1" applyAlignment="1"/>
    <xf numFmtId="43" fontId="71" fillId="0" borderId="0" xfId="2" applyFont="1" applyFill="1"/>
    <xf numFmtId="0" fontId="24" fillId="0" borderId="0" xfId="7" applyFont="1" applyAlignment="1">
      <alignment horizontal="left" wrapText="1"/>
    </xf>
    <xf numFmtId="0" fontId="18" fillId="0" borderId="1" xfId="7" applyFont="1" applyBorder="1" applyAlignment="1">
      <alignment wrapText="1"/>
    </xf>
    <xf numFmtId="0" fontId="18" fillId="0" borderId="1" xfId="7" applyFont="1" applyBorder="1"/>
    <xf numFmtId="43" fontId="18" fillId="0" borderId="1" xfId="7" applyNumberFormat="1" applyFont="1" applyBorder="1"/>
    <xf numFmtId="0" fontId="18" fillId="0" borderId="0" xfId="0" applyFont="1" applyAlignment="1">
      <alignment horizontal="center"/>
    </xf>
    <xf numFmtId="43" fontId="18" fillId="0" borderId="0" xfId="2" applyFont="1" applyFill="1" applyBorder="1" applyAlignment="1">
      <alignment horizontal="right"/>
    </xf>
    <xf numFmtId="0" fontId="39" fillId="0" borderId="0" xfId="7" applyFont="1"/>
    <xf numFmtId="0" fontId="16" fillId="25" borderId="31" xfId="7" applyFont="1" applyFill="1" applyBorder="1"/>
    <xf numFmtId="43" fontId="68" fillId="0" borderId="0" xfId="2" applyFont="1" applyFill="1" applyBorder="1" applyAlignment="1">
      <alignment horizontal="right"/>
    </xf>
    <xf numFmtId="43" fontId="18" fillId="0" borderId="0" xfId="2" applyFont="1" applyFill="1" applyBorder="1" applyAlignment="1"/>
    <xf numFmtId="0" fontId="23" fillId="0" borderId="0" xfId="2" applyNumberFormat="1" applyFont="1" applyFill="1" applyBorder="1" applyAlignment="1">
      <alignment horizontal="center"/>
    </xf>
    <xf numFmtId="0" fontId="37" fillId="0" borderId="0" xfId="2" applyNumberFormat="1" applyFont="1" applyFill="1" applyBorder="1" applyAlignment="1" applyProtection="1">
      <alignment horizontal="center"/>
      <protection locked="0"/>
    </xf>
    <xf numFmtId="0" fontId="23" fillId="0" borderId="0" xfId="2" applyNumberFormat="1" applyFont="1" applyFill="1" applyAlignment="1">
      <alignment horizontal="center"/>
    </xf>
    <xf numFmtId="0" fontId="20" fillId="0" borderId="0" xfId="0" applyFont="1"/>
    <xf numFmtId="43" fontId="20" fillId="0" borderId="0" xfId="0" applyNumberFormat="1" applyFont="1"/>
    <xf numFmtId="43" fontId="76" fillId="0" borderId="0" xfId="0" applyNumberFormat="1" applyFont="1"/>
    <xf numFmtId="0" fontId="40" fillId="0" borderId="0" xfId="0" applyFont="1"/>
    <xf numFmtId="43" fontId="18" fillId="0" borderId="1" xfId="4" applyFont="1" applyFill="1" applyBorder="1"/>
    <xf numFmtId="43" fontId="39" fillId="0" borderId="1" xfId="4" applyFont="1" applyFill="1" applyBorder="1"/>
    <xf numFmtId="43" fontId="39" fillId="0" borderId="1" xfId="7" applyNumberFormat="1" applyFont="1" applyBorder="1"/>
    <xf numFmtId="0" fontId="18" fillId="25" borderId="1" xfId="7" applyFont="1" applyFill="1" applyBorder="1" applyAlignment="1">
      <alignment horizontal="center"/>
    </xf>
    <xf numFmtId="0" fontId="40" fillId="25" borderId="1" xfId="7" applyFont="1" applyFill="1" applyBorder="1" applyAlignment="1">
      <alignment horizontal="left" wrapText="1"/>
    </xf>
    <xf numFmtId="49" fontId="24" fillId="0" borderId="0" xfId="7" applyNumberFormat="1" applyFont="1" applyAlignment="1">
      <alignment horizontal="center"/>
    </xf>
    <xf numFmtId="49" fontId="18" fillId="0" borderId="0" xfId="7" applyNumberFormat="1" applyFont="1" applyAlignment="1">
      <alignment horizontal="center"/>
    </xf>
    <xf numFmtId="49" fontId="42" fillId="25" borderId="1" xfId="7" applyNumberFormat="1" applyFont="1" applyFill="1" applyBorder="1" applyAlignment="1">
      <alignment horizontal="center"/>
    </xf>
    <xf numFmtId="0" fontId="15" fillId="0" borderId="0" xfId="7" applyAlignment="1">
      <alignment horizontal="left"/>
    </xf>
    <xf numFmtId="49" fontId="15" fillId="0" borderId="0" xfId="7" applyNumberFormat="1" applyAlignment="1">
      <alignment horizontal="center"/>
    </xf>
    <xf numFmtId="43" fontId="42" fillId="0" borderId="0" xfId="2" applyFont="1" applyBorder="1" applyAlignment="1">
      <alignment horizontal="center"/>
    </xf>
    <xf numFmtId="43" fontId="0" fillId="0" borderId="0" xfId="2" applyFont="1" applyBorder="1" applyAlignment="1">
      <alignment horizontal="center"/>
    </xf>
    <xf numFmtId="43" fontId="21" fillId="0" borderId="0" xfId="2" applyFont="1" applyBorder="1" applyAlignment="1" applyProtection="1">
      <alignment horizontal="center"/>
      <protection locked="0"/>
    </xf>
    <xf numFmtId="43" fontId="22" fillId="0" borderId="3" xfId="2" applyFont="1" applyBorder="1" applyAlignment="1">
      <alignment horizontal="center"/>
    </xf>
    <xf numFmtId="43" fontId="18" fillId="0" borderId="1" xfId="2" applyFont="1" applyFill="1" applyBorder="1" applyAlignment="1">
      <alignment horizontal="right"/>
    </xf>
    <xf numFmtId="43" fontId="18" fillId="0" borderId="1" xfId="2" applyFont="1" applyFill="1" applyBorder="1" applyAlignment="1">
      <alignment wrapText="1"/>
    </xf>
    <xf numFmtId="0" fontId="18" fillId="0" borderId="1" xfId="7" applyFont="1" applyBorder="1" applyAlignment="1">
      <alignment horizontal="center"/>
    </xf>
    <xf numFmtId="43" fontId="62" fillId="0" borderId="0" xfId="2" applyFont="1" applyFill="1" applyAlignment="1">
      <alignment horizontal="center"/>
    </xf>
    <xf numFmtId="43" fontId="20" fillId="0" borderId="0" xfId="2" applyFont="1" applyAlignment="1">
      <alignment horizontal="center"/>
    </xf>
    <xf numFmtId="43" fontId="62" fillId="0" borderId="0" xfId="2" applyFont="1" applyAlignment="1">
      <alignment horizontal="center"/>
    </xf>
    <xf numFmtId="43" fontId="18" fillId="0" borderId="1" xfId="2" applyFont="1" applyFill="1" applyBorder="1" applyAlignment="1"/>
    <xf numFmtId="0" fontId="79" fillId="0" borderId="0" xfId="0" applyFont="1"/>
    <xf numFmtId="43" fontId="18" fillId="0" borderId="0" xfId="2" applyFont="1" applyAlignment="1">
      <alignment horizontal="center"/>
    </xf>
    <xf numFmtId="0" fontId="74" fillId="0" borderId="0" xfId="0" applyFont="1" applyAlignment="1">
      <alignment horizontal="center"/>
    </xf>
    <xf numFmtId="49" fontId="73" fillId="0" borderId="0" xfId="0" applyNumberFormat="1" applyFont="1" applyAlignment="1">
      <alignment horizontal="left"/>
    </xf>
    <xf numFmtId="43" fontId="19" fillId="0" borderId="0" xfId="2" applyFont="1" applyFill="1" applyBorder="1" applyAlignment="1"/>
    <xf numFmtId="43" fontId="19" fillId="0" borderId="0" xfId="2" applyFont="1" applyFill="1" applyBorder="1" applyAlignment="1">
      <alignment horizontal="center"/>
    </xf>
    <xf numFmtId="43" fontId="37" fillId="27" borderId="2" xfId="2" applyFont="1" applyFill="1" applyBorder="1" applyAlignment="1">
      <alignment horizontal="center" wrapText="1"/>
    </xf>
    <xf numFmtId="0" fontId="37" fillId="27" borderId="2" xfId="0" applyFont="1" applyFill="1" applyBorder="1" applyAlignment="1">
      <alignment horizontal="center" wrapText="1"/>
    </xf>
    <xf numFmtId="43" fontId="37" fillId="27" borderId="1" xfId="2" applyFont="1" applyFill="1" applyBorder="1" applyAlignment="1">
      <alignment horizontal="center" wrapText="1"/>
    </xf>
    <xf numFmtId="43" fontId="37" fillId="0" borderId="0" xfId="0" applyNumberFormat="1" applyFont="1" applyAlignment="1">
      <alignment horizontal="center"/>
    </xf>
    <xf numFmtId="43" fontId="42" fillId="0" borderId="1" xfId="2" applyFont="1" applyFill="1" applyBorder="1" applyAlignment="1">
      <alignment horizontal="center" wrapText="1"/>
    </xf>
    <xf numFmtId="43" fontId="42" fillId="25" borderId="1" xfId="2" applyFont="1" applyFill="1" applyBorder="1" applyAlignment="1"/>
    <xf numFmtId="43" fontId="42" fillId="0" borderId="34" xfId="2" applyFont="1" applyFill="1" applyBorder="1" applyAlignment="1"/>
    <xf numFmtId="43" fontId="42" fillId="0" borderId="31" xfId="2" applyFont="1" applyFill="1" applyBorder="1" applyAlignment="1"/>
    <xf numFmtId="43" fontId="18" fillId="0" borderId="1" xfId="2" applyFont="1" applyFill="1" applyBorder="1" applyAlignment="1">
      <alignment horizontal="left"/>
    </xf>
    <xf numFmtId="43" fontId="18" fillId="0" borderId="8" xfId="2" applyFont="1" applyFill="1" applyBorder="1" applyAlignment="1"/>
    <xf numFmtId="43" fontId="42" fillId="0" borderId="32" xfId="2" applyFont="1" applyFill="1" applyBorder="1" applyAlignment="1"/>
    <xf numFmtId="43" fontId="69" fillId="0" borderId="1" xfId="2" applyFont="1" applyFill="1" applyBorder="1" applyAlignment="1"/>
    <xf numFmtId="43" fontId="18" fillId="0" borderId="2" xfId="2" applyFont="1" applyFill="1" applyBorder="1" applyAlignment="1"/>
    <xf numFmtId="43" fontId="42" fillId="0" borderId="2" xfId="2" applyFont="1" applyFill="1" applyBorder="1" applyAlignment="1"/>
    <xf numFmtId="43" fontId="18" fillId="0" borderId="31" xfId="2" applyFont="1" applyFill="1" applyBorder="1" applyAlignment="1"/>
    <xf numFmtId="43" fontId="42" fillId="25" borderId="32" xfId="2" applyFont="1" applyFill="1" applyBorder="1" applyAlignment="1"/>
    <xf numFmtId="43" fontId="42" fillId="0" borderId="1" xfId="2" applyFont="1" applyFill="1" applyBorder="1" applyAlignment="1"/>
    <xf numFmtId="43" fontId="18" fillId="0" borderId="1" xfId="2" applyFont="1" applyFill="1" applyBorder="1" applyAlignment="1">
      <alignment horizontal="center"/>
    </xf>
    <xf numFmtId="43" fontId="18" fillId="0" borderId="2" xfId="2" applyFont="1" applyFill="1" applyBorder="1" applyAlignment="1">
      <alignment horizontal="right"/>
    </xf>
    <xf numFmtId="43" fontId="18" fillId="0" borderId="32" xfId="2" applyFont="1" applyFill="1" applyBorder="1" applyAlignment="1"/>
    <xf numFmtId="43" fontId="18" fillId="0" borderId="32" xfId="2" applyFont="1" applyFill="1" applyBorder="1" applyAlignment="1">
      <alignment horizontal="left"/>
    </xf>
    <xf numFmtId="43" fontId="42" fillId="25" borderId="36" xfId="2" applyFont="1" applyFill="1" applyBorder="1" applyAlignment="1"/>
    <xf numFmtId="43" fontId="42" fillId="25" borderId="32" xfId="2" applyFont="1" applyFill="1" applyBorder="1" applyAlignment="1">
      <alignment horizontal="right"/>
    </xf>
    <xf numFmtId="43" fontId="42" fillId="0" borderId="9" xfId="2" applyFont="1" applyFill="1" applyBorder="1" applyAlignment="1">
      <alignment horizontal="left"/>
    </xf>
    <xf numFmtId="43" fontId="42" fillId="0" borderId="9" xfId="2" applyFont="1" applyFill="1" applyBorder="1" applyAlignment="1"/>
    <xf numFmtId="43" fontId="18" fillId="0" borderId="8" xfId="2" applyFont="1" applyFill="1" applyBorder="1" applyAlignment="1">
      <alignment horizontal="left"/>
    </xf>
    <xf numFmtId="43" fontId="42" fillId="0" borderId="32" xfId="2" applyFont="1" applyFill="1" applyBorder="1" applyAlignment="1">
      <alignment horizontal="left"/>
    </xf>
    <xf numFmtId="43" fontId="42" fillId="25" borderId="32" xfId="2" applyFont="1" applyFill="1" applyBorder="1" applyAlignment="1">
      <alignment horizontal="left"/>
    </xf>
    <xf numFmtId="43" fontId="18" fillId="25" borderId="32" xfId="2" applyFont="1" applyFill="1" applyBorder="1" applyAlignment="1">
      <alignment horizontal="left"/>
    </xf>
    <xf numFmtId="43" fontId="42" fillId="0" borderId="8" xfId="2" applyFont="1" applyFill="1" applyBorder="1" applyAlignment="1"/>
    <xf numFmtId="43" fontId="18" fillId="0" borderId="8" xfId="2" applyFont="1" applyFill="1" applyBorder="1" applyAlignment="1">
      <alignment horizontal="right"/>
    </xf>
    <xf numFmtId="43" fontId="18" fillId="0" borderId="31" xfId="2" applyFont="1" applyFill="1" applyBorder="1" applyAlignment="1">
      <alignment horizontal="right"/>
    </xf>
    <xf numFmtId="43" fontId="18" fillId="0" borderId="32" xfId="2" applyFont="1" applyFill="1" applyBorder="1" applyAlignment="1">
      <alignment horizontal="right"/>
    </xf>
    <xf numFmtId="43" fontId="18" fillId="0" borderId="33" xfId="2" applyFont="1" applyFill="1" applyBorder="1" applyAlignment="1"/>
    <xf numFmtId="43" fontId="42" fillId="25" borderId="7" xfId="2" applyFont="1" applyFill="1" applyBorder="1" applyAlignment="1"/>
    <xf numFmtId="0" fontId="37" fillId="27" borderId="2" xfId="0" applyFont="1" applyFill="1" applyBorder="1" applyAlignment="1">
      <alignment horizontal="center"/>
    </xf>
    <xf numFmtId="43" fontId="23" fillId="0" borderId="0" xfId="4" applyFont="1" applyFill="1" applyAlignment="1"/>
    <xf numFmtId="43" fontId="80" fillId="0" borderId="0" xfId="2" applyFont="1" applyFill="1"/>
    <xf numFmtId="49" fontId="81" fillId="0" borderId="1" xfId="0" applyNumberFormat="1" applyFont="1" applyBorder="1" applyAlignment="1">
      <alignment horizontal="left"/>
    </xf>
    <xf numFmtId="49" fontId="81" fillId="25" borderId="1" xfId="0" applyNumberFormat="1" applyFont="1" applyFill="1" applyBorder="1" applyAlignment="1">
      <alignment horizontal="left" wrapText="1"/>
    </xf>
    <xf numFmtId="49" fontId="77" fillId="0" borderId="1" xfId="0" applyNumberFormat="1" applyFont="1" applyBorder="1" applyAlignment="1">
      <alignment horizontal="left"/>
    </xf>
    <xf numFmtId="49" fontId="77" fillId="0" borderId="1" xfId="0" applyNumberFormat="1" applyFont="1" applyBorder="1" applyAlignment="1">
      <alignment wrapText="1"/>
    </xf>
    <xf numFmtId="0" fontId="69" fillId="0" borderId="1" xfId="0" applyFont="1" applyBorder="1" applyAlignment="1">
      <alignment wrapText="1"/>
    </xf>
    <xf numFmtId="0" fontId="70" fillId="0" borderId="1" xfId="0" applyFont="1" applyBorder="1" applyAlignment="1">
      <alignment wrapText="1"/>
    </xf>
    <xf numFmtId="0" fontId="18" fillId="0" borderId="1" xfId="0" applyFont="1" applyBorder="1" applyAlignment="1">
      <alignment horizontal="left"/>
    </xf>
    <xf numFmtId="0" fontId="18" fillId="0" borderId="1" xfId="0" applyFont="1" applyBorder="1" applyAlignment="1">
      <alignment wrapText="1"/>
    </xf>
    <xf numFmtId="0" fontId="18" fillId="0" borderId="1" xfId="0" applyFont="1" applyBorder="1"/>
    <xf numFmtId="0" fontId="81" fillId="0" borderId="1" xfId="0" applyFont="1" applyBorder="1" applyAlignment="1">
      <alignment horizontal="left"/>
    </xf>
    <xf numFmtId="0" fontId="70" fillId="25" borderId="1" xfId="0" applyFont="1" applyFill="1" applyBorder="1"/>
    <xf numFmtId="0" fontId="70" fillId="0" borderId="1" xfId="0" applyFont="1" applyBorder="1"/>
    <xf numFmtId="0" fontId="69" fillId="0" borderId="1" xfId="0" applyFont="1" applyBorder="1" applyAlignment="1">
      <alignment horizontal="left" wrapText="1"/>
    </xf>
    <xf numFmtId="49" fontId="77" fillId="0" borderId="1" xfId="0" applyNumberFormat="1" applyFont="1" applyBorder="1" applyAlignment="1">
      <alignment horizontal="left" wrapText="1"/>
    </xf>
    <xf numFmtId="49" fontId="81" fillId="0" borderId="1" xfId="0" applyNumberFormat="1" applyFont="1" applyBorder="1" applyAlignment="1">
      <alignment horizontal="left" wrapText="1"/>
    </xf>
    <xf numFmtId="49" fontId="81" fillId="0" borderId="1" xfId="0" applyNumberFormat="1" applyFont="1" applyBorder="1" applyAlignment="1">
      <alignment wrapText="1"/>
    </xf>
    <xf numFmtId="0" fontId="68" fillId="0" borderId="1" xfId="0" applyFont="1" applyBorder="1" applyAlignment="1">
      <alignment horizontal="left" wrapText="1"/>
    </xf>
    <xf numFmtId="49" fontId="81" fillId="25" borderId="1" xfId="0" applyNumberFormat="1" applyFont="1" applyFill="1" applyBorder="1" applyAlignment="1">
      <alignment wrapText="1"/>
    </xf>
    <xf numFmtId="0" fontId="69" fillId="0" borderId="1" xfId="0" applyFont="1" applyBorder="1"/>
    <xf numFmtId="0" fontId="42" fillId="0" borderId="1" xfId="0" applyFont="1" applyBorder="1"/>
    <xf numFmtId="0" fontId="42" fillId="25" borderId="1" xfId="0" applyFont="1" applyFill="1" applyBorder="1" applyAlignment="1">
      <alignment wrapText="1"/>
    </xf>
    <xf numFmtId="0" fontId="16" fillId="25" borderId="31" xfId="7" applyFont="1" applyFill="1" applyBorder="1" applyAlignment="1">
      <alignment horizontal="center"/>
    </xf>
    <xf numFmtId="0" fontId="42" fillId="25" borderId="6" xfId="2" applyNumberFormat="1" applyFont="1" applyFill="1" applyBorder="1" applyAlignment="1">
      <alignment horizontal="center"/>
    </xf>
    <xf numFmtId="43" fontId="42" fillId="25" borderId="6" xfId="7" applyNumberFormat="1" applyFont="1" applyFill="1" applyBorder="1" applyAlignment="1">
      <alignment horizontal="center"/>
    </xf>
    <xf numFmtId="43" fontId="18" fillId="0" borderId="1" xfId="2" applyFont="1" applyBorder="1" applyAlignment="1">
      <alignment horizontal="center"/>
    </xf>
    <xf numFmtId="17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43" fontId="18" fillId="0" borderId="0" xfId="2" applyFont="1" applyFill="1" applyAlignment="1">
      <alignment horizontal="center" wrapText="1"/>
    </xf>
    <xf numFmtId="43" fontId="68" fillId="0" borderId="0" xfId="2" applyFont="1" applyFill="1" applyAlignment="1"/>
    <xf numFmtId="0" fontId="35" fillId="0" borderId="0" xfId="0" applyFont="1" applyAlignment="1">
      <alignment horizontal="center"/>
    </xf>
    <xf numFmtId="49" fontId="21" fillId="0" borderId="0" xfId="7" applyNumberFormat="1" applyFont="1" applyAlignment="1" applyProtection="1">
      <alignment horizontal="left"/>
      <protection locked="0"/>
    </xf>
    <xf numFmtId="0" fontId="22" fillId="0" borderId="3" xfId="7" applyFont="1" applyBorder="1" applyAlignment="1">
      <alignment horizontal="left"/>
    </xf>
    <xf numFmtId="0" fontId="62" fillId="0" borderId="0" xfId="0" applyFont="1" applyAlignment="1">
      <alignment horizontal="center"/>
    </xf>
    <xf numFmtId="0" fontId="35" fillId="27" borderId="2" xfId="0" applyFont="1" applyFill="1" applyBorder="1" applyAlignment="1">
      <alignment horizontal="center"/>
    </xf>
    <xf numFmtId="49" fontId="84" fillId="0" borderId="1" xfId="0" applyNumberFormat="1" applyFont="1" applyBorder="1" applyAlignment="1">
      <alignment horizontal="center"/>
    </xf>
    <xf numFmtId="0" fontId="85" fillId="25" borderId="1" xfId="0" applyFont="1" applyFill="1" applyBorder="1" applyAlignment="1">
      <alignment horizontal="center"/>
    </xf>
    <xf numFmtId="49" fontId="83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 wrapText="1"/>
    </xf>
    <xf numFmtId="0" fontId="86" fillId="0" borderId="1" xfId="0" applyFont="1" applyBorder="1" applyAlignment="1">
      <alignment horizontal="center" wrapText="1"/>
    </xf>
    <xf numFmtId="0" fontId="4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85" fillId="0" borderId="1" xfId="0" applyFont="1" applyBorder="1" applyAlignment="1">
      <alignment horizontal="center"/>
    </xf>
    <xf numFmtId="0" fontId="40" fillId="0" borderId="1" xfId="2" applyNumberFormat="1" applyFont="1" applyFill="1" applyBorder="1" applyAlignment="1">
      <alignment horizontal="center"/>
    </xf>
    <xf numFmtId="0" fontId="40" fillId="25" borderId="1" xfId="2" applyNumberFormat="1" applyFont="1" applyFill="1" applyBorder="1" applyAlignment="1">
      <alignment horizontal="center"/>
    </xf>
    <xf numFmtId="0" fontId="20" fillId="0" borderId="1" xfId="2" applyNumberFormat="1" applyFont="1" applyFill="1" applyBorder="1" applyAlignment="1">
      <alignment horizontal="center"/>
    </xf>
    <xf numFmtId="49" fontId="84" fillId="25" borderId="1" xfId="0" applyNumberFormat="1" applyFont="1" applyFill="1" applyBorder="1" applyAlignment="1">
      <alignment horizontal="center"/>
    </xf>
    <xf numFmtId="0" fontId="82" fillId="0" borderId="1" xfId="0" applyFont="1" applyBorder="1" applyAlignment="1">
      <alignment horizontal="center"/>
    </xf>
    <xf numFmtId="0" fontId="87" fillId="0" borderId="1" xfId="0" applyFont="1" applyBorder="1" applyAlignment="1">
      <alignment horizontal="center"/>
    </xf>
    <xf numFmtId="49" fontId="83" fillId="25" borderId="1" xfId="0" applyNumberFormat="1" applyFont="1" applyFill="1" applyBorder="1" applyAlignment="1">
      <alignment horizontal="center"/>
    </xf>
    <xf numFmtId="0" fontId="40" fillId="25" borderId="1" xfId="0" applyFont="1" applyFill="1" applyBorder="1" applyAlignment="1">
      <alignment horizontal="center" vertical="top"/>
    </xf>
    <xf numFmtId="0" fontId="42" fillId="25" borderId="1" xfId="0" applyFont="1" applyFill="1" applyBorder="1"/>
    <xf numFmtId="49" fontId="84" fillId="2" borderId="8" xfId="0" applyNumberFormat="1" applyFont="1" applyFill="1" applyBorder="1" applyAlignment="1">
      <alignment horizontal="center"/>
    </xf>
    <xf numFmtId="0" fontId="75" fillId="2" borderId="8" xfId="0" applyFont="1" applyFill="1" applyBorder="1"/>
    <xf numFmtId="0" fontId="20" fillId="2" borderId="0" xfId="0" applyFont="1" applyFill="1"/>
    <xf numFmtId="49" fontId="83" fillId="2" borderId="1" xfId="0" applyNumberFormat="1" applyFont="1" applyFill="1" applyBorder="1" applyAlignment="1">
      <alignment horizontal="center"/>
    </xf>
    <xf numFmtId="49" fontId="77" fillId="2" borderId="1" xfId="0" applyNumberFormat="1" applyFont="1" applyFill="1" applyBorder="1" applyAlignment="1">
      <alignment horizontal="left"/>
    </xf>
    <xf numFmtId="43" fontId="18" fillId="2" borderId="1" xfId="2" applyFont="1" applyFill="1" applyBorder="1" applyAlignment="1"/>
    <xf numFmtId="43" fontId="18" fillId="2" borderId="1" xfId="2" applyFont="1" applyFill="1" applyBorder="1" applyAlignment="1">
      <alignment horizontal="left"/>
    </xf>
    <xf numFmtId="49" fontId="77" fillId="2" borderId="1" xfId="0" applyNumberFormat="1" applyFont="1" applyFill="1" applyBorder="1" applyAlignment="1">
      <alignment wrapText="1"/>
    </xf>
    <xf numFmtId="0" fontId="20" fillId="2" borderId="1" xfId="0" applyFont="1" applyFill="1" applyBorder="1" applyAlignment="1">
      <alignment horizontal="center" wrapText="1"/>
    </xf>
    <xf numFmtId="43" fontId="18" fillId="0" borderId="0" xfId="4" applyFont="1" applyFill="1" applyAlignment="1">
      <alignment horizontal="left"/>
    </xf>
    <xf numFmtId="17" fontId="18" fillId="0" borderId="0" xfId="0" applyNumberFormat="1" applyFont="1" applyAlignment="1">
      <alignment horizontal="left"/>
    </xf>
    <xf numFmtId="43" fontId="68" fillId="0" borderId="0" xfId="2" applyFont="1" applyFill="1" applyBorder="1" applyAlignment="1">
      <alignment horizontal="center"/>
    </xf>
    <xf numFmtId="43" fontId="68" fillId="0" borderId="0" xfId="2" applyFont="1" applyFill="1" applyAlignment="1">
      <alignment horizontal="center"/>
    </xf>
    <xf numFmtId="43" fontId="18" fillId="0" borderId="0" xfId="2" applyFont="1" applyBorder="1" applyAlignment="1">
      <alignment horizontal="center"/>
    </xf>
    <xf numFmtId="43" fontId="83" fillId="0" borderId="1" xfId="144" applyFont="1" applyBorder="1" applyAlignment="1">
      <alignment horizontal="right"/>
    </xf>
    <xf numFmtId="43" fontId="42" fillId="2" borderId="1" xfId="2" applyFont="1" applyFill="1" applyBorder="1" applyAlignment="1"/>
    <xf numFmtId="43" fontId="79" fillId="0" borderId="0" xfId="2" applyFont="1" applyBorder="1"/>
    <xf numFmtId="43" fontId="23" fillId="0" borderId="0" xfId="0" applyNumberFormat="1" applyFont="1"/>
    <xf numFmtId="43" fontId="28" fillId="0" borderId="0" xfId="2" applyFont="1" applyBorder="1"/>
    <xf numFmtId="43" fontId="27" fillId="0" borderId="0" xfId="2" applyFont="1" applyBorder="1"/>
    <xf numFmtId="49" fontId="83" fillId="0" borderId="0" xfId="0" applyNumberFormat="1" applyFont="1" applyAlignment="1">
      <alignment horizontal="center"/>
    </xf>
    <xf numFmtId="0" fontId="42" fillId="0" borderId="0" xfId="0" applyFont="1" applyAlignment="1">
      <alignment wrapText="1"/>
    </xf>
    <xf numFmtId="0" fontId="73" fillId="0" borderId="1" xfId="143" applyFont="1" applyBorder="1" applyAlignment="1">
      <alignment horizontal="center" wrapText="1"/>
    </xf>
    <xf numFmtId="0" fontId="18" fillId="0" borderId="0" xfId="0" applyFont="1" applyAlignment="1">
      <alignment horizontal="left" wrapText="1"/>
    </xf>
    <xf numFmtId="0" fontId="24" fillId="0" borderId="0" xfId="7" applyFont="1" applyAlignment="1">
      <alignment wrapText="1"/>
    </xf>
    <xf numFmtId="0" fontId="18" fillId="0" borderId="0" xfId="7" applyFont="1" applyAlignment="1">
      <alignment wrapText="1"/>
    </xf>
    <xf numFmtId="0" fontId="18" fillId="25" borderId="1" xfId="7" applyFont="1" applyFill="1" applyBorder="1" applyAlignment="1">
      <alignment wrapText="1"/>
    </xf>
    <xf numFmtId="43" fontId="37" fillId="0" borderId="0" xfId="2" applyFont="1" applyFill="1" applyBorder="1" applyAlignment="1" applyProtection="1">
      <protection locked="0"/>
    </xf>
    <xf numFmtId="0" fontId="68" fillId="0" borderId="0" xfId="0" applyFont="1" applyAlignment="1">
      <alignment horizontal="left"/>
    </xf>
    <xf numFmtId="0" fontId="68" fillId="0" borderId="0" xfId="145" applyFont="1"/>
    <xf numFmtId="17" fontId="18" fillId="0" borderId="0" xfId="145" applyNumberFormat="1" applyFont="1" applyAlignment="1">
      <alignment horizontal="left"/>
    </xf>
    <xf numFmtId="49" fontId="18" fillId="0" borderId="0" xfId="145" applyNumberFormat="1" applyFont="1" applyAlignment="1">
      <alignment horizontal="center"/>
    </xf>
    <xf numFmtId="0" fontId="68" fillId="0" borderId="0" xfId="145" applyFont="1" applyAlignment="1">
      <alignment horizontal="center"/>
    </xf>
    <xf numFmtId="0" fontId="68" fillId="0" borderId="0" xfId="145" applyFont="1" applyAlignment="1">
      <alignment horizontal="left"/>
    </xf>
    <xf numFmtId="0" fontId="68" fillId="0" borderId="0" xfId="145" applyFont="1" applyAlignment="1">
      <alignment horizontal="left" wrapText="1"/>
    </xf>
    <xf numFmtId="43" fontId="40" fillId="0" borderId="1" xfId="7" applyNumberFormat="1" applyFont="1" applyBorder="1" applyAlignment="1">
      <alignment wrapText="1"/>
    </xf>
    <xf numFmtId="0" fontId="20" fillId="0" borderId="0" xfId="7" applyFont="1" applyAlignment="1">
      <alignment horizontal="left"/>
    </xf>
    <xf numFmtId="43" fontId="80" fillId="0" borderId="0" xfId="2" applyFont="1" applyFill="1" applyAlignment="1">
      <alignment horizontal="center"/>
    </xf>
    <xf numFmtId="43" fontId="75" fillId="0" borderId="1" xfId="2" applyFont="1" applyFill="1" applyBorder="1" applyAlignment="1"/>
    <xf numFmtId="43" fontId="75" fillId="0" borderId="32" xfId="2" applyFont="1" applyFill="1" applyBorder="1" applyAlignment="1"/>
    <xf numFmtId="43" fontId="70" fillId="0" borderId="31" xfId="2" applyFont="1" applyFill="1" applyBorder="1" applyAlignment="1"/>
    <xf numFmtId="43" fontId="69" fillId="0" borderId="1" xfId="2" applyFont="1" applyFill="1" applyBorder="1" applyAlignment="1">
      <alignment horizontal="right"/>
    </xf>
    <xf numFmtId="43" fontId="68" fillId="0" borderId="1" xfId="2" applyFont="1" applyFill="1" applyBorder="1" applyAlignment="1"/>
    <xf numFmtId="43" fontId="18" fillId="0" borderId="31" xfId="2" applyFont="1" applyFill="1" applyBorder="1" applyAlignment="1">
      <alignment wrapText="1"/>
    </xf>
    <xf numFmtId="43" fontId="69" fillId="0" borderId="8" xfId="2" applyFont="1" applyFill="1" applyBorder="1" applyAlignment="1"/>
    <xf numFmtId="43" fontId="23" fillId="0" borderId="0" xfId="2" applyFont="1" applyFill="1" applyBorder="1" applyAlignment="1"/>
    <xf numFmtId="43" fontId="42" fillId="25" borderId="9" xfId="2" applyFont="1" applyFill="1" applyBorder="1" applyAlignment="1"/>
    <xf numFmtId="43" fontId="70" fillId="0" borderId="32" xfId="2" applyFont="1" applyFill="1" applyBorder="1" applyAlignment="1"/>
    <xf numFmtId="0" fontId="34" fillId="0" borderId="0" xfId="7" applyFont="1" applyAlignment="1">
      <alignment horizontal="left"/>
    </xf>
    <xf numFmtId="0" fontId="36" fillId="0" borderId="0" xfId="7" applyFont="1" applyAlignment="1">
      <alignment vertical="center"/>
    </xf>
    <xf numFmtId="0" fontId="91" fillId="0" borderId="0" xfId="7" applyFont="1" applyAlignment="1">
      <alignment vertical="center"/>
    </xf>
    <xf numFmtId="0" fontId="34" fillId="0" borderId="0" xfId="7" applyFont="1" applyAlignment="1">
      <alignment horizontal="left" wrapText="1"/>
    </xf>
    <xf numFmtId="43" fontId="42" fillId="0" borderId="1" xfId="2" applyFont="1" applyFill="1" applyBorder="1" applyAlignment="1">
      <alignment horizontal="center"/>
    </xf>
    <xf numFmtId="0" fontId="42" fillId="25" borderId="31" xfId="0" applyFont="1" applyFill="1" applyBorder="1" applyAlignment="1">
      <alignment horizontal="center"/>
    </xf>
    <xf numFmtId="43" fontId="42" fillId="25" borderId="31" xfId="2" applyFont="1" applyFill="1" applyBorder="1" applyAlignment="1">
      <alignment horizontal="center"/>
    </xf>
    <xf numFmtId="43" fontId="99" fillId="0" borderId="1" xfId="2" applyFont="1" applyFill="1" applyBorder="1" applyAlignment="1"/>
    <xf numFmtId="43" fontId="42" fillId="2" borderId="1" xfId="2" applyFont="1" applyFill="1" applyBorder="1" applyAlignment="1">
      <alignment horizontal="center" wrapText="1"/>
    </xf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left" wrapText="1"/>
    </xf>
    <xf numFmtId="17" fontId="18" fillId="0" borderId="0" xfId="145" applyNumberFormat="1" applyFont="1" applyAlignment="1">
      <alignment horizontal="center"/>
    </xf>
    <xf numFmtId="49" fontId="18" fillId="0" borderId="0" xfId="0" applyNumberFormat="1" applyFont="1" applyAlignment="1" applyProtection="1">
      <alignment horizontal="left"/>
      <protection locked="0"/>
    </xf>
    <xf numFmtId="43" fontId="18" fillId="0" borderId="0" xfId="2" applyFont="1" applyFill="1" applyBorder="1" applyAlignment="1" applyProtection="1">
      <alignment horizontal="center"/>
      <protection locked="0"/>
    </xf>
    <xf numFmtId="0" fontId="32" fillId="0" borderId="0" xfId="0" applyFont="1" applyAlignment="1">
      <alignment horizontal="center"/>
    </xf>
    <xf numFmtId="0" fontId="87" fillId="0" borderId="0" xfId="145" applyFont="1"/>
    <xf numFmtId="0" fontId="18" fillId="0" borderId="1" xfId="131" applyFont="1" applyBorder="1" applyAlignment="1">
      <alignment horizontal="center" wrapText="1"/>
    </xf>
    <xf numFmtId="0" fontId="18" fillId="0" borderId="1" xfId="131" applyFont="1" applyBorder="1" applyAlignment="1">
      <alignment wrapText="1"/>
    </xf>
    <xf numFmtId="168" fontId="18" fillId="0" borderId="1" xfId="0" applyNumberFormat="1" applyFont="1" applyBorder="1" applyAlignment="1">
      <alignment horizontal="left" wrapText="1"/>
    </xf>
    <xf numFmtId="43" fontId="20" fillId="0" borderId="1" xfId="2" applyFont="1" applyFill="1" applyBorder="1"/>
    <xf numFmtId="168" fontId="100" fillId="0" borderId="1" xfId="0" applyNumberFormat="1" applyFont="1" applyBorder="1" applyAlignment="1">
      <alignment horizontal="left"/>
    </xf>
    <xf numFmtId="0" fontId="100" fillId="0" borderId="1" xfId="0" applyFont="1" applyBorder="1" applyAlignment="1">
      <alignment horizontal="left"/>
    </xf>
    <xf numFmtId="168" fontId="68" fillId="0" borderId="0" xfId="0" applyNumberFormat="1" applyFont="1" applyAlignment="1">
      <alignment horizontal="center" wrapText="1"/>
    </xf>
    <xf numFmtId="0" fontId="42" fillId="25" borderId="1" xfId="7" applyFont="1" applyFill="1" applyBorder="1" applyAlignment="1">
      <alignment horizontal="center"/>
    </xf>
    <xf numFmtId="43" fontId="18" fillId="0" borderId="0" xfId="2" applyFont="1"/>
    <xf numFmtId="43" fontId="22" fillId="0" borderId="0" xfId="10" applyFont="1" applyFill="1" applyBorder="1"/>
    <xf numFmtId="43" fontId="24" fillId="0" borderId="0" xfId="2" applyFont="1" applyFill="1" applyAlignment="1">
      <alignment horizontal="right"/>
    </xf>
    <xf numFmtId="43" fontId="24" fillId="0" borderId="0" xfId="2" applyFont="1" applyFill="1" applyAlignment="1"/>
    <xf numFmtId="43" fontId="40" fillId="25" borderId="7" xfId="2" applyFont="1" applyFill="1" applyBorder="1" applyAlignment="1">
      <alignment horizontal="right"/>
    </xf>
    <xf numFmtId="43" fontId="37" fillId="0" borderId="0" xfId="2" applyFont="1" applyAlignment="1" applyProtection="1">
      <alignment horizontal="center"/>
      <protection locked="0"/>
    </xf>
    <xf numFmtId="43" fontId="15" fillId="0" borderId="0" xfId="2"/>
    <xf numFmtId="43" fontId="18" fillId="0" borderId="1" xfId="2" applyFont="1" applyBorder="1"/>
    <xf numFmtId="43" fontId="32" fillId="0" borderId="0" xfId="0" applyNumberFormat="1" applyFont="1" applyAlignment="1">
      <alignment horizontal="center"/>
    </xf>
    <xf numFmtId="0" fontId="37" fillId="26" borderId="2" xfId="0" applyFont="1" applyFill="1" applyBorder="1" applyAlignment="1">
      <alignment horizontal="center" wrapText="1"/>
    </xf>
    <xf numFmtId="0" fontId="22" fillId="0" borderId="0" xfId="7" applyFont="1" applyAlignment="1">
      <alignment horizontal="left"/>
    </xf>
    <xf numFmtId="43" fontId="23" fillId="0" borderId="0" xfId="2" applyFont="1" applyFill="1" applyAlignment="1">
      <alignment horizontal="right"/>
    </xf>
    <xf numFmtId="43" fontId="34" fillId="0" borderId="0" xfId="2" applyFont="1" applyFill="1" applyBorder="1" applyAlignment="1">
      <alignment horizontal="right"/>
    </xf>
    <xf numFmtId="0" fontId="93" fillId="0" borderId="0" xfId="7" applyFont="1"/>
    <xf numFmtId="43" fontId="22" fillId="0" borderId="0" xfId="2" applyFont="1" applyFill="1" applyBorder="1" applyAlignment="1">
      <alignment horizontal="right"/>
    </xf>
    <xf numFmtId="43" fontId="34" fillId="0" borderId="3" xfId="2" applyFont="1" applyFill="1" applyBorder="1" applyAlignment="1">
      <alignment horizontal="right"/>
    </xf>
    <xf numFmtId="0" fontId="94" fillId="0" borderId="0" xfId="7" applyFont="1" applyAlignment="1">
      <alignment horizontal="left" vertical="center"/>
    </xf>
    <xf numFmtId="0" fontId="94" fillId="0" borderId="0" xfId="7" applyFont="1" applyAlignment="1">
      <alignment vertical="center"/>
    </xf>
    <xf numFmtId="43" fontId="92" fillId="0" borderId="0" xfId="2" applyFont="1" applyFill="1" applyBorder="1" applyAlignment="1">
      <alignment horizontal="right" vertical="center" wrapText="1"/>
    </xf>
    <xf numFmtId="43" fontId="90" fillId="0" borderId="3" xfId="2" applyFont="1" applyFill="1" applyBorder="1" applyAlignment="1">
      <alignment horizontal="right" vertical="center"/>
    </xf>
    <xf numFmtId="43" fontId="34" fillId="0" borderId="0" xfId="2" applyFont="1" applyFill="1" applyAlignment="1">
      <alignment horizontal="right"/>
    </xf>
    <xf numFmtId="43" fontId="91" fillId="0" borderId="0" xfId="2" applyFont="1" applyFill="1" applyBorder="1" applyAlignment="1">
      <alignment horizontal="right" vertical="center"/>
    </xf>
    <xf numFmtId="0" fontId="91" fillId="0" borderId="0" xfId="7" applyFont="1" applyAlignment="1">
      <alignment vertical="center" wrapText="1"/>
    </xf>
    <xf numFmtId="0" fontId="96" fillId="0" borderId="0" xfId="7" applyFont="1" applyAlignment="1">
      <alignment vertical="center"/>
    </xf>
    <xf numFmtId="0" fontId="97" fillId="0" borderId="0" xfId="7" applyFont="1" applyAlignment="1">
      <alignment vertical="center" wrapText="1"/>
    </xf>
    <xf numFmtId="43" fontId="90" fillId="0" borderId="0" xfId="2" applyFont="1" applyFill="1" applyBorder="1" applyAlignment="1">
      <alignment horizontal="right" vertical="center"/>
    </xf>
    <xf numFmtId="0" fontId="38" fillId="0" borderId="0" xfId="7" applyFont="1" applyAlignment="1">
      <alignment vertical="center"/>
    </xf>
    <xf numFmtId="0" fontId="15" fillId="0" borderId="0" xfId="7" applyAlignment="1">
      <alignment vertical="center"/>
    </xf>
    <xf numFmtId="43" fontId="22" fillId="0" borderId="0" xfId="2" applyFont="1" applyFill="1"/>
    <xf numFmtId="0" fontId="92" fillId="0" borderId="0" xfId="7" applyFont="1" applyAlignment="1">
      <alignment vertical="center"/>
    </xf>
    <xf numFmtId="43" fontId="22" fillId="0" borderId="0" xfId="2" applyFont="1" applyFill="1" applyAlignment="1">
      <alignment horizontal="right"/>
    </xf>
    <xf numFmtId="0" fontId="98" fillId="0" borderId="0" xfId="7" applyFont="1" applyAlignment="1">
      <alignment vertical="center"/>
    </xf>
    <xf numFmtId="0" fontId="94" fillId="0" borderId="0" xfId="7" applyFont="1" applyAlignment="1">
      <alignment vertical="center" wrapText="1"/>
    </xf>
    <xf numFmtId="0" fontId="36" fillId="0" borderId="0" xfId="7" applyFont="1" applyAlignment="1">
      <alignment vertical="center" wrapText="1"/>
    </xf>
    <xf numFmtId="0" fontId="38" fillId="0" borderId="0" xfId="7" applyFont="1" applyAlignment="1">
      <alignment vertical="center" wrapText="1"/>
    </xf>
    <xf numFmtId="43" fontId="91" fillId="0" borderId="3" xfId="2" applyFont="1" applyFill="1" applyBorder="1" applyAlignment="1">
      <alignment horizontal="right" vertical="center"/>
    </xf>
    <xf numFmtId="0" fontId="98" fillId="0" borderId="0" xfId="7" applyFont="1" applyAlignment="1">
      <alignment vertical="center" wrapText="1"/>
    </xf>
    <xf numFmtId="0" fontId="98" fillId="0" borderId="0" xfId="7" applyFont="1" applyAlignment="1">
      <alignment horizontal="left" vertical="center"/>
    </xf>
    <xf numFmtId="0" fontId="34" fillId="0" borderId="0" xfId="7" applyFont="1" applyAlignment="1">
      <alignment horizontal="right"/>
    </xf>
    <xf numFmtId="43" fontId="22" fillId="0" borderId="0" xfId="2" applyFont="1" applyFill="1" applyAlignment="1">
      <alignment horizontal="left"/>
    </xf>
    <xf numFmtId="43" fontId="37" fillId="0" borderId="3" xfId="2" applyFont="1" applyFill="1" applyBorder="1" applyAlignment="1">
      <alignment horizontal="right"/>
    </xf>
    <xf numFmtId="43" fontId="36" fillId="0" borderId="0" xfId="2" applyFont="1" applyFill="1" applyAlignment="1">
      <alignment horizontal="right" vertical="center"/>
    </xf>
    <xf numFmtId="43" fontId="38" fillId="0" borderId="0" xfId="2" applyFont="1" applyFill="1" applyBorder="1" applyAlignment="1">
      <alignment horizontal="right" vertical="center"/>
    </xf>
    <xf numFmtId="0" fontId="0" fillId="0" borderId="39" xfId="0" applyBorder="1"/>
    <xf numFmtId="0" fontId="0" fillId="0" borderId="4" xfId="0" applyBorder="1"/>
    <xf numFmtId="43" fontId="18" fillId="0" borderId="1" xfId="2" applyFont="1" applyFill="1" applyBorder="1"/>
    <xf numFmtId="0" fontId="92" fillId="25" borderId="0" xfId="7" applyFont="1" applyFill="1" applyAlignment="1">
      <alignment vertical="center"/>
    </xf>
    <xf numFmtId="43" fontId="90" fillId="25" borderId="5" xfId="2" applyFont="1" applyFill="1" applyBorder="1" applyAlignment="1">
      <alignment horizontal="right"/>
    </xf>
    <xf numFmtId="0" fontId="1" fillId="0" borderId="0" xfId="152"/>
    <xf numFmtId="0" fontId="103" fillId="0" borderId="0" xfId="152" applyFont="1"/>
    <xf numFmtId="164" fontId="102" fillId="0" borderId="0" xfId="153" applyFont="1" applyFill="1" applyBorder="1"/>
    <xf numFmtId="164" fontId="104" fillId="0" borderId="0" xfId="153" applyFont="1" applyFill="1" applyBorder="1"/>
    <xf numFmtId="164" fontId="103" fillId="0" borderId="0" xfId="152" applyNumberFormat="1" applyFont="1"/>
    <xf numFmtId="43" fontId="1" fillId="0" borderId="0" xfId="152" applyNumberFormat="1"/>
    <xf numFmtId="0" fontId="39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wrapText="1"/>
    </xf>
    <xf numFmtId="0" fontId="34" fillId="0" borderId="0" xfId="7" applyFont="1" applyAlignment="1">
      <alignment wrapText="1"/>
    </xf>
    <xf numFmtId="0" fontId="39" fillId="0" borderId="0" xfId="0" applyFont="1"/>
    <xf numFmtId="43" fontId="19" fillId="0" borderId="0" xfId="2" applyFont="1" applyFill="1" applyAlignment="1"/>
    <xf numFmtId="49" fontId="27" fillId="0" borderId="0" xfId="0" applyNumberFormat="1" applyFont="1" applyAlignment="1" applyProtection="1">
      <alignment horizontal="center"/>
      <protection locked="0"/>
    </xf>
    <xf numFmtId="0" fontId="27" fillId="0" borderId="0" xfId="7" applyFont="1" applyAlignment="1">
      <alignment horizontal="left" wrapText="1"/>
    </xf>
    <xf numFmtId="43" fontId="28" fillId="0" borderId="0" xfId="10" applyFont="1" applyFill="1" applyBorder="1"/>
    <xf numFmtId="49" fontId="19" fillId="0" borderId="0" xfId="0" applyNumberFormat="1" applyFont="1" applyProtection="1">
      <protection locked="0"/>
    </xf>
    <xf numFmtId="0" fontId="28" fillId="0" borderId="0" xfId="0" applyFont="1"/>
    <xf numFmtId="49" fontId="19" fillId="0" borderId="0" xfId="0" applyNumberFormat="1" applyFont="1" applyAlignment="1" applyProtection="1">
      <alignment horizontal="left"/>
      <protection locked="0"/>
    </xf>
    <xf numFmtId="43" fontId="27" fillId="0" borderId="0" xfId="10" applyFont="1" applyFill="1" applyAlignment="1">
      <alignment horizontal="center" wrapText="1"/>
    </xf>
    <xf numFmtId="43" fontId="19" fillId="0" borderId="0" xfId="2" applyFont="1" applyFill="1" applyBorder="1" applyAlignment="1" applyProtection="1">
      <alignment horizontal="center"/>
      <protection locked="0"/>
    </xf>
    <xf numFmtId="43" fontId="28" fillId="0" borderId="0" xfId="2" applyFont="1" applyFill="1" applyAlignment="1"/>
    <xf numFmtId="0" fontId="27" fillId="0" borderId="0" xfId="0" applyFont="1"/>
    <xf numFmtId="0" fontId="28" fillId="0" borderId="0" xfId="0" applyFont="1" applyAlignment="1">
      <alignment horizontal="center"/>
    </xf>
    <xf numFmtId="49" fontId="18" fillId="0" borderId="0" xfId="0" applyNumberFormat="1" applyFont="1" applyProtection="1">
      <protection locked="0"/>
    </xf>
    <xf numFmtId="0" fontId="20" fillId="29" borderId="1" xfId="0" applyFont="1" applyFill="1" applyBorder="1" applyAlignment="1">
      <alignment horizontal="center"/>
    </xf>
    <xf numFmtId="0" fontId="20" fillId="29" borderId="1" xfId="0" applyFont="1" applyFill="1" applyBorder="1" applyAlignment="1">
      <alignment horizontal="left" wrapText="1"/>
    </xf>
    <xf numFmtId="0" fontId="20" fillId="29" borderId="1" xfId="0" applyFont="1" applyFill="1" applyBorder="1" applyAlignment="1">
      <alignment wrapText="1"/>
    </xf>
    <xf numFmtId="0" fontId="106" fillId="0" borderId="0" xfId="145" applyFont="1" applyAlignment="1">
      <alignment horizontal="center"/>
    </xf>
    <xf numFmtId="0" fontId="106" fillId="0" borderId="0" xfId="145" applyFont="1" applyAlignment="1">
      <alignment horizontal="left"/>
    </xf>
    <xf numFmtId="43" fontId="106" fillId="0" borderId="0" xfId="2" applyFont="1" applyFill="1" applyAlignment="1">
      <alignment horizontal="center"/>
    </xf>
    <xf numFmtId="0" fontId="106" fillId="0" borderId="0" xfId="145" applyFont="1" applyAlignment="1">
      <alignment horizontal="left" wrapText="1"/>
    </xf>
    <xf numFmtId="49" fontId="35" fillId="0" borderId="4" xfId="7" applyNumberFormat="1" applyFont="1" applyBorder="1" applyAlignment="1" applyProtection="1">
      <alignment horizontal="center" wrapText="1"/>
      <protection locked="0"/>
    </xf>
    <xf numFmtId="49" fontId="35" fillId="0" borderId="0" xfId="7" applyNumberFormat="1" applyFont="1" applyAlignment="1" applyProtection="1">
      <alignment horizontal="center"/>
      <protection locked="0"/>
    </xf>
    <xf numFmtId="0" fontId="20" fillId="0" borderId="0" xfId="0" applyFont="1" applyAlignment="1">
      <alignment horizontal="left"/>
    </xf>
    <xf numFmtId="43" fontId="20" fillId="0" borderId="0" xfId="2" applyFont="1" applyFill="1" applyAlignment="1">
      <alignment wrapText="1"/>
    </xf>
    <xf numFmtId="0" fontId="40" fillId="0" borderId="1" xfId="0" applyFont="1" applyBorder="1" applyAlignment="1">
      <alignment wrapText="1"/>
    </xf>
    <xf numFmtId="43" fontId="40" fillId="25" borderId="1" xfId="2" applyFont="1" applyFill="1" applyBorder="1" applyAlignment="1">
      <alignment horizontal="center"/>
    </xf>
    <xf numFmtId="43" fontId="40" fillId="25" borderId="1" xfId="2" applyFont="1" applyFill="1" applyBorder="1" applyAlignment="1">
      <alignment horizontal="center" wrapText="1"/>
    </xf>
    <xf numFmtId="43" fontId="87" fillId="0" borderId="0" xfId="2" applyFont="1" applyFill="1" applyAlignment="1"/>
    <xf numFmtId="43" fontId="87" fillId="0" borderId="0" xfId="2" applyFont="1" applyFill="1" applyAlignment="1">
      <alignment horizontal="center"/>
    </xf>
    <xf numFmtId="0" fontId="75" fillId="25" borderId="7" xfId="145" applyFont="1" applyFill="1" applyBorder="1"/>
    <xf numFmtId="43" fontId="82" fillId="25" borderId="7" xfId="2" applyFont="1" applyFill="1" applyBorder="1" applyAlignment="1"/>
    <xf numFmtId="43" fontId="82" fillId="25" borderId="7" xfId="2" applyFont="1" applyFill="1" applyBorder="1" applyAlignment="1">
      <alignment horizontal="center"/>
    </xf>
    <xf numFmtId="43" fontId="101" fillId="0" borderId="1" xfId="2" applyFont="1" applyFill="1" applyBorder="1" applyAlignment="1"/>
    <xf numFmtId="43" fontId="39" fillId="0" borderId="0" xfId="2" applyFont="1"/>
    <xf numFmtId="0" fontId="16" fillId="25" borderId="41" xfId="7" applyFont="1" applyFill="1" applyBorder="1" applyAlignment="1">
      <alignment horizontal="center"/>
    </xf>
    <xf numFmtId="0" fontId="16" fillId="25" borderId="42" xfId="7" applyFont="1" applyFill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63" fillId="0" borderId="0" xfId="143"/>
    <xf numFmtId="0" fontId="63" fillId="0" borderId="1" xfId="143" applyBorder="1"/>
    <xf numFmtId="43" fontId="21" fillId="0" borderId="0" xfId="2" applyFont="1" applyFill="1" applyBorder="1" applyAlignment="1" applyProtection="1">
      <alignment horizontal="center"/>
      <protection locked="0"/>
    </xf>
    <xf numFmtId="43" fontId="22" fillId="0" borderId="3" xfId="2" applyFont="1" applyFill="1" applyBorder="1" applyAlignment="1">
      <alignment horizontal="center"/>
    </xf>
    <xf numFmtId="168" fontId="100" fillId="25" borderId="1" xfId="0" applyNumberFormat="1" applyFont="1" applyFill="1" applyBorder="1" applyAlignment="1">
      <alignment horizontal="left"/>
    </xf>
    <xf numFmtId="0" fontId="100" fillId="25" borderId="1" xfId="0" applyFont="1" applyFill="1" applyBorder="1" applyAlignment="1">
      <alignment horizontal="left"/>
    </xf>
    <xf numFmtId="0" fontId="40" fillId="25" borderId="1" xfId="0" applyFont="1" applyFill="1" applyBorder="1" applyAlignment="1">
      <alignment wrapText="1"/>
    </xf>
    <xf numFmtId="43" fontId="35" fillId="0" borderId="0" xfId="2" applyFont="1" applyFill="1" applyAlignment="1" applyProtection="1">
      <alignment horizontal="center"/>
      <protection locked="0"/>
    </xf>
    <xf numFmtId="43" fontId="35" fillId="0" borderId="0" xfId="2" applyFont="1" applyAlignment="1" applyProtection="1">
      <alignment wrapText="1"/>
      <protection locked="0"/>
    </xf>
    <xf numFmtId="43" fontId="35" fillId="0" borderId="0" xfId="2" applyFont="1" applyAlignment="1" applyProtection="1">
      <alignment horizontal="center"/>
      <protection locked="0"/>
    </xf>
    <xf numFmtId="43" fontId="18" fillId="25" borderId="8" xfId="2" applyFont="1" applyFill="1" applyBorder="1"/>
    <xf numFmtId="43" fontId="40" fillId="0" borderId="7" xfId="2" applyFont="1" applyBorder="1"/>
    <xf numFmtId="43" fontId="18" fillId="0" borderId="8" xfId="2" applyFont="1" applyFill="1" applyBorder="1"/>
    <xf numFmtId="43" fontId="40" fillId="25" borderId="40" xfId="2" applyFont="1" applyFill="1" applyBorder="1"/>
    <xf numFmtId="168" fontId="100" fillId="0" borderId="0" xfId="0" applyNumberFormat="1" applyFont="1" applyAlignment="1">
      <alignment horizontal="left"/>
    </xf>
    <xf numFmtId="0" fontId="100" fillId="0" borderId="0" xfId="0" applyFont="1" applyAlignment="1">
      <alignment horizontal="left"/>
    </xf>
    <xf numFmtId="0" fontId="40" fillId="0" borderId="0" xfId="0" applyFont="1" applyAlignment="1">
      <alignment wrapText="1"/>
    </xf>
    <xf numFmtId="43" fontId="40" fillId="0" borderId="0" xfId="2" applyFont="1" applyBorder="1"/>
    <xf numFmtId="43" fontId="18" fillId="0" borderId="0" xfId="2" applyFont="1" applyFill="1" applyBorder="1"/>
    <xf numFmtId="0" fontId="18" fillId="0" borderId="0" xfId="0" applyFont="1" applyAlignment="1">
      <alignment wrapText="1"/>
    </xf>
    <xf numFmtId="0" fontId="40" fillId="25" borderId="1" xfId="7" applyFont="1" applyFill="1" applyBorder="1" applyAlignment="1">
      <alignment horizontal="center"/>
    </xf>
    <xf numFmtId="43" fontId="39" fillId="0" borderId="0" xfId="2" applyFont="1" applyProtection="1">
      <protection locked="0"/>
    </xf>
    <xf numFmtId="0" fontId="105" fillId="0" borderId="0" xfId="152" applyFont="1"/>
    <xf numFmtId="43" fontId="23" fillId="0" borderId="0" xfId="10" applyFont="1" applyFill="1"/>
    <xf numFmtId="43" fontId="83" fillId="0" borderId="1" xfId="144" applyFont="1" applyFill="1" applyBorder="1" applyAlignment="1">
      <alignment horizontal="right"/>
    </xf>
    <xf numFmtId="43" fontId="90" fillId="0" borderId="0" xfId="2" applyFont="1" applyFill="1" applyBorder="1" applyAlignment="1">
      <alignment vertical="center"/>
    </xf>
    <xf numFmtId="0" fontId="95" fillId="0" borderId="0" xfId="7" applyFont="1" applyAlignment="1">
      <alignment vertical="center"/>
    </xf>
    <xf numFmtId="43" fontId="109" fillId="0" borderId="0" xfId="2" applyFont="1"/>
    <xf numFmtId="0" fontId="94" fillId="0" borderId="0" xfId="7" applyFont="1"/>
    <xf numFmtId="0" fontId="94" fillId="0" borderId="0" xfId="7" applyFont="1" applyAlignment="1">
      <alignment wrapText="1"/>
    </xf>
    <xf numFmtId="0" fontId="36" fillId="0" borderId="0" xfId="7" applyFont="1"/>
    <xf numFmtId="0" fontId="98" fillId="0" borderId="0" xfId="7" applyFont="1"/>
    <xf numFmtId="43" fontId="92" fillId="0" borderId="35" xfId="2" applyFont="1" applyFill="1" applyBorder="1" applyAlignment="1">
      <alignment horizontal="right" vertical="center"/>
    </xf>
    <xf numFmtId="49" fontId="88" fillId="25" borderId="1" xfId="143" applyNumberFormat="1" applyFont="1" applyFill="1" applyBorder="1" applyAlignment="1">
      <alignment horizontal="left"/>
    </xf>
    <xf numFmtId="43" fontId="40" fillId="0" borderId="5" xfId="2" applyFont="1" applyFill="1" applyBorder="1" applyAlignment="1"/>
    <xf numFmtId="0" fontId="39" fillId="0" borderId="0" xfId="7" applyFont="1" applyAlignment="1">
      <alignment horizontal="center" wrapText="1"/>
    </xf>
    <xf numFmtId="0" fontId="40" fillId="0" borderId="43" xfId="0" applyFont="1" applyBorder="1" applyAlignment="1">
      <alignment wrapText="1"/>
    </xf>
    <xf numFmtId="168" fontId="18" fillId="0" borderId="1" xfId="0" applyNumberFormat="1" applyFont="1" applyBorder="1" applyAlignment="1">
      <alignment horizontal="left"/>
    </xf>
    <xf numFmtId="43" fontId="82" fillId="0" borderId="38" xfId="2" applyFont="1" applyFill="1" applyBorder="1"/>
    <xf numFmtId="0" fontId="39" fillId="0" borderId="0" xfId="7" applyFont="1" applyAlignment="1">
      <alignment horizontal="left" wrapText="1"/>
    </xf>
    <xf numFmtId="43" fontId="39" fillId="0" borderId="0" xfId="2" applyFont="1" applyFill="1" applyBorder="1"/>
    <xf numFmtId="0" fontId="19" fillId="0" borderId="0" xfId="7" applyFont="1" applyAlignment="1">
      <alignment horizontal="center"/>
    </xf>
    <xf numFmtId="43" fontId="39" fillId="0" borderId="0" xfId="2" applyFont="1" applyFill="1" applyAlignment="1"/>
    <xf numFmtId="0" fontId="39" fillId="0" borderId="0" xfId="7" applyFont="1" applyAlignment="1">
      <alignment horizontal="center"/>
    </xf>
    <xf numFmtId="43" fontId="39" fillId="0" borderId="0" xfId="2" applyFont="1" applyFill="1" applyProtection="1">
      <protection locked="0"/>
    </xf>
    <xf numFmtId="0" fontId="112" fillId="0" borderId="0" xfId="145" applyFont="1"/>
    <xf numFmtId="0" fontId="39" fillId="28" borderId="1" xfId="0" applyFont="1" applyFill="1" applyBorder="1" applyAlignment="1">
      <alignment horizontal="center"/>
    </xf>
    <xf numFmtId="43" fontId="39" fillId="28" borderId="1" xfId="2" applyFont="1" applyFill="1" applyBorder="1" applyAlignment="1">
      <alignment horizontal="center"/>
    </xf>
    <xf numFmtId="0" fontId="39" fillId="28" borderId="1" xfId="0" applyFont="1" applyFill="1" applyBorder="1" applyAlignment="1">
      <alignment horizontal="center" wrapText="1"/>
    </xf>
    <xf numFmtId="0" fontId="39" fillId="0" borderId="5" xfId="145" applyFont="1" applyBorder="1"/>
    <xf numFmtId="43" fontId="39" fillId="0" borderId="0" xfId="2" applyFont="1" applyAlignment="1" applyProtection="1">
      <alignment horizontal="left"/>
      <protection locked="0"/>
    </xf>
    <xf numFmtId="43" fontId="39" fillId="0" borderId="0" xfId="2" applyFont="1" applyFill="1" applyAlignment="1" applyProtection="1">
      <alignment horizontal="left"/>
      <protection locked="0"/>
    </xf>
    <xf numFmtId="43" fontId="18" fillId="0" borderId="1" xfId="2" applyFont="1" applyBorder="1" applyAlignment="1">
      <alignment horizontal="right"/>
    </xf>
    <xf numFmtId="43" fontId="39" fillId="25" borderId="1" xfId="2" applyFont="1" applyFill="1" applyBorder="1" applyAlignment="1">
      <alignment horizontal="center"/>
    </xf>
    <xf numFmtId="43" fontId="19" fillId="25" borderId="7" xfId="2" applyFont="1" applyFill="1" applyBorder="1" applyAlignment="1">
      <alignment horizontal="left"/>
    </xf>
    <xf numFmtId="43" fontId="19" fillId="29" borderId="33" xfId="2" applyFont="1" applyFill="1" applyBorder="1" applyAlignment="1"/>
    <xf numFmtId="0" fontId="28" fillId="0" borderId="0" xfId="7" applyFont="1" applyAlignment="1">
      <alignment horizontal="center"/>
    </xf>
    <xf numFmtId="0" fontId="28" fillId="0" borderId="0" xfId="7" applyFont="1" applyAlignment="1">
      <alignment horizontal="center" wrapText="1"/>
    </xf>
    <xf numFmtId="43" fontId="68" fillId="0" borderId="1" xfId="2" applyFont="1" applyFill="1" applyBorder="1"/>
    <xf numFmtId="0" fontId="68" fillId="0" borderId="0" xfId="145" applyFont="1" applyAlignment="1">
      <alignment horizontal="right"/>
    </xf>
    <xf numFmtId="0" fontId="68" fillId="0" borderId="0" xfId="0" applyFont="1" applyAlignment="1">
      <alignment horizontal="right"/>
    </xf>
    <xf numFmtId="0" fontId="68" fillId="0" borderId="0" xfId="0" applyFont="1"/>
    <xf numFmtId="17" fontId="18" fillId="0" borderId="0" xfId="145" applyNumberFormat="1" applyFont="1" applyAlignment="1">
      <alignment horizontal="right"/>
    </xf>
    <xf numFmtId="0" fontId="68" fillId="0" borderId="1" xfId="145" applyFont="1" applyBorder="1" applyAlignment="1">
      <alignment horizontal="right"/>
    </xf>
    <xf numFmtId="0" fontId="68" fillId="0" borderId="1" xfId="145" applyFont="1" applyBorder="1" applyAlignment="1">
      <alignment horizontal="left"/>
    </xf>
    <xf numFmtId="0" fontId="68" fillId="0" borderId="1" xfId="145" applyFont="1" applyBorder="1"/>
    <xf numFmtId="0" fontId="75" fillId="0" borderId="0" xfId="145" applyFont="1" applyAlignment="1">
      <alignment horizontal="left"/>
    </xf>
    <xf numFmtId="43" fontId="68" fillId="0" borderId="0" xfId="145" applyNumberFormat="1" applyFont="1" applyAlignment="1">
      <alignment horizontal="left" wrapText="1"/>
    </xf>
    <xf numFmtId="0" fontId="28" fillId="0" borderId="0" xfId="7" applyFont="1" applyAlignment="1">
      <alignment horizontal="left" wrapText="1"/>
    </xf>
    <xf numFmtId="43" fontId="40" fillId="0" borderId="0" xfId="2" applyFont="1" applyFill="1" applyProtection="1">
      <protection locked="0"/>
    </xf>
    <xf numFmtId="43" fontId="40" fillId="0" borderId="0" xfId="2" applyFont="1" applyFill="1" applyAlignment="1" applyProtection="1">
      <alignment horizontal="left"/>
      <protection locked="0"/>
    </xf>
    <xf numFmtId="0" fontId="35" fillId="0" borderId="0" xfId="7" applyFont="1" applyAlignment="1">
      <alignment horizontal="center"/>
    </xf>
    <xf numFmtId="43" fontId="20" fillId="0" borderId="1" xfId="2" applyFont="1" applyBorder="1"/>
    <xf numFmtId="0" fontId="18" fillId="0" borderId="1" xfId="145" applyFont="1" applyBorder="1" applyAlignment="1">
      <alignment horizontal="left"/>
    </xf>
    <xf numFmtId="0" fontId="18" fillId="0" borderId="0" xfId="145" applyFont="1" applyAlignment="1">
      <alignment horizontal="left"/>
    </xf>
    <xf numFmtId="43" fontId="18" fillId="0" borderId="0" xfId="2" applyFont="1" applyFill="1" applyBorder="1" applyAlignment="1">
      <alignment horizontal="left"/>
    </xf>
    <xf numFmtId="0" fontId="42" fillId="25" borderId="1" xfId="7" applyFont="1" applyFill="1" applyBorder="1" applyAlignment="1">
      <alignment horizontal="left"/>
    </xf>
    <xf numFmtId="43" fontId="18" fillId="0" borderId="1" xfId="2" applyFont="1" applyFill="1" applyBorder="1" applyAlignment="1">
      <alignment horizontal="left" wrapText="1"/>
    </xf>
    <xf numFmtId="0" fontId="18" fillId="0" borderId="1" xfId="131" applyFont="1" applyBorder="1" applyAlignment="1">
      <alignment horizontal="left" wrapText="1"/>
    </xf>
    <xf numFmtId="0" fontId="42" fillId="25" borderId="7" xfId="145" applyFont="1" applyFill="1" applyBorder="1" applyAlignment="1">
      <alignment horizontal="left"/>
    </xf>
    <xf numFmtId="43" fontId="18" fillId="0" borderId="0" xfId="10" applyFont="1" applyFill="1" applyBorder="1" applyAlignment="1">
      <alignment horizontal="left"/>
    </xf>
    <xf numFmtId="43" fontId="18" fillId="0" borderId="0" xfId="2" applyFont="1" applyFill="1" applyAlignment="1">
      <alignment horizontal="left"/>
    </xf>
    <xf numFmtId="0" fontId="20" fillId="0" borderId="0" xfId="7" applyFont="1"/>
    <xf numFmtId="43" fontId="20" fillId="0" borderId="44" xfId="2" applyFont="1" applyFill="1" applyBorder="1"/>
    <xf numFmtId="43" fontId="20" fillId="0" borderId="1" xfId="2" applyFont="1" applyBorder="1" applyAlignment="1">
      <alignment horizontal="left"/>
    </xf>
    <xf numFmtId="0" fontId="72" fillId="0" borderId="0" xfId="143" applyFont="1" applyAlignment="1">
      <alignment horizontal="center" vertical="center"/>
    </xf>
    <xf numFmtId="49" fontId="83" fillId="0" borderId="1" xfId="143" applyNumberFormat="1" applyFont="1" applyBorder="1" applyAlignment="1">
      <alignment horizontal="left" vertical="center"/>
    </xf>
    <xf numFmtId="49" fontId="83" fillId="0" borderId="1" xfId="143" applyNumberFormat="1" applyFont="1" applyBorder="1" applyAlignment="1">
      <alignment horizontal="left" vertical="center" wrapText="1"/>
    </xf>
    <xf numFmtId="43" fontId="83" fillId="0" borderId="1" xfId="144" applyFont="1" applyBorder="1" applyAlignment="1">
      <alignment horizontal="right" vertical="center"/>
    </xf>
    <xf numFmtId="0" fontId="20" fillId="0" borderId="32" xfId="0" applyFont="1" applyBorder="1"/>
    <xf numFmtId="43" fontId="71" fillId="0" borderId="0" xfId="2" applyFont="1"/>
    <xf numFmtId="43" fontId="84" fillId="0" borderId="1" xfId="144" applyFont="1" applyBorder="1" applyAlignment="1">
      <alignment horizontal="right"/>
    </xf>
    <xf numFmtId="0" fontId="72" fillId="0" borderId="0" xfId="143" applyFont="1" applyAlignment="1">
      <alignment horizontal="center"/>
    </xf>
    <xf numFmtId="43" fontId="84" fillId="0" borderId="1" xfId="144" applyFont="1" applyFill="1" applyBorder="1" applyAlignment="1">
      <alignment horizontal="right"/>
    </xf>
    <xf numFmtId="0" fontId="117" fillId="0" borderId="0" xfId="143" applyFont="1"/>
    <xf numFmtId="43" fontId="116" fillId="0" borderId="0" xfId="2" applyFont="1" applyFill="1"/>
    <xf numFmtId="43" fontId="20" fillId="0" borderId="8" xfId="2" applyFont="1" applyFill="1" applyBorder="1"/>
    <xf numFmtId="43" fontId="118" fillId="0" borderId="0" xfId="2" applyFont="1" applyFill="1"/>
    <xf numFmtId="43" fontId="119" fillId="0" borderId="0" xfId="2" applyFont="1" applyBorder="1"/>
    <xf numFmtId="43" fontId="42" fillId="0" borderId="31" xfId="2" applyFont="1" applyFill="1" applyBorder="1" applyAlignment="1">
      <alignment horizontal="left"/>
    </xf>
    <xf numFmtId="43" fontId="42" fillId="0" borderId="31" xfId="2" applyFont="1" applyFill="1" applyBorder="1" applyAlignment="1">
      <alignment horizontal="center"/>
    </xf>
    <xf numFmtId="0" fontId="113" fillId="0" borderId="0" xfId="0" applyFont="1"/>
    <xf numFmtId="0" fontId="28" fillId="0" borderId="3" xfId="0" applyFont="1" applyBorder="1"/>
    <xf numFmtId="43" fontId="120" fillId="0" borderId="0" xfId="2" applyFont="1"/>
    <xf numFmtId="0" fontId="94" fillId="25" borderId="0" xfId="7" applyFont="1" applyFill="1" applyAlignment="1">
      <alignment horizontal="left" vertical="center"/>
    </xf>
    <xf numFmtId="0" fontId="94" fillId="25" borderId="0" xfId="7" applyFont="1" applyFill="1" applyAlignment="1">
      <alignment vertical="center"/>
    </xf>
    <xf numFmtId="43" fontId="90" fillId="25" borderId="3" xfId="2" applyFont="1" applyFill="1" applyBorder="1" applyAlignment="1">
      <alignment horizontal="right" vertical="center"/>
    </xf>
    <xf numFmtId="0" fontId="121" fillId="0" borderId="0" xfId="0" applyFont="1" applyAlignment="1">
      <alignment horizontal="center" vertical="center"/>
    </xf>
    <xf numFmtId="0" fontId="122" fillId="0" borderId="0" xfId="0" applyFont="1" applyAlignment="1">
      <alignment horizontal="center" vertical="center"/>
    </xf>
    <xf numFmtId="0" fontId="126" fillId="0" borderId="0" xfId="0" applyFont="1" applyAlignment="1">
      <alignment horizontal="center"/>
    </xf>
    <xf numFmtId="0" fontId="127" fillId="0" borderId="0" xfId="0" applyFont="1"/>
    <xf numFmtId="16" fontId="128" fillId="0" borderId="0" xfId="0" applyNumberFormat="1" applyFont="1"/>
    <xf numFmtId="0" fontId="103" fillId="0" borderId="0" xfId="0" applyFont="1"/>
    <xf numFmtId="4" fontId="18" fillId="0" borderId="0" xfId="0" applyNumberFormat="1" applyFont="1" applyAlignment="1">
      <alignment horizontal="right"/>
    </xf>
    <xf numFmtId="43" fontId="102" fillId="0" borderId="0" xfId="2" applyFont="1" applyFill="1"/>
    <xf numFmtId="0" fontId="105" fillId="0" borderId="0" xfId="0" applyFont="1"/>
    <xf numFmtId="164" fontId="104" fillId="0" borderId="6" xfId="0" applyNumberFormat="1" applyFont="1" applyBorder="1"/>
    <xf numFmtId="43" fontId="102" fillId="0" borderId="0" xfId="2" applyFont="1" applyFill="1" applyBorder="1"/>
    <xf numFmtId="43" fontId="104" fillId="0" borderId="0" xfId="2" applyFont="1" applyFill="1" applyBorder="1"/>
    <xf numFmtId="164" fontId="103" fillId="0" borderId="0" xfId="0" applyNumberFormat="1" applyFont="1"/>
    <xf numFmtId="43" fontId="102" fillId="0" borderId="35" xfId="2" applyFont="1" applyFill="1" applyBorder="1"/>
    <xf numFmtId="43" fontId="0" fillId="0" borderId="0" xfId="0" applyNumberFormat="1"/>
    <xf numFmtId="43" fontId="117" fillId="0" borderId="0" xfId="2" applyFont="1" applyBorder="1"/>
    <xf numFmtId="0" fontId="105" fillId="25" borderId="0" xfId="0" applyFont="1" applyFill="1"/>
    <xf numFmtId="0" fontId="103" fillId="25" borderId="0" xfId="0" applyFont="1" applyFill="1"/>
    <xf numFmtId="43" fontId="104" fillId="25" borderId="6" xfId="2" applyFont="1" applyFill="1" applyBorder="1"/>
    <xf numFmtId="0" fontId="32" fillId="0" borderId="0" xfId="7" applyFont="1" applyAlignment="1">
      <alignment horizontal="center"/>
    </xf>
    <xf numFmtId="0" fontId="39" fillId="0" borderId="0" xfId="7" applyFont="1" applyAlignment="1">
      <alignment horizontal="left"/>
    </xf>
    <xf numFmtId="43" fontId="39" fillId="0" borderId="0" xfId="2" applyFont="1" applyBorder="1" applyAlignment="1">
      <alignment horizontal="center"/>
    </xf>
    <xf numFmtId="43" fontId="67" fillId="0" borderId="0" xfId="7" applyNumberFormat="1" applyFont="1" applyAlignment="1">
      <alignment horizontal="center"/>
    </xf>
    <xf numFmtId="0" fontId="42" fillId="0" borderId="0" xfId="0" applyFont="1" applyAlignment="1">
      <alignment horizontal="left"/>
    </xf>
    <xf numFmtId="43" fontId="35" fillId="0" borderId="0" xfId="2" applyFont="1" applyBorder="1" applyAlignment="1" applyProtection="1">
      <alignment horizontal="center"/>
      <protection locked="0"/>
    </xf>
    <xf numFmtId="49" fontId="34" fillId="0" borderId="0" xfId="7" applyNumberFormat="1" applyFont="1" applyAlignment="1" applyProtection="1">
      <alignment horizontal="left"/>
      <protection locked="0"/>
    </xf>
    <xf numFmtId="43" fontId="0" fillId="0" borderId="0" xfId="2" applyFont="1" applyFill="1" applyBorder="1" applyAlignment="1">
      <alignment horizontal="center"/>
    </xf>
    <xf numFmtId="43" fontId="40" fillId="0" borderId="46" xfId="2" applyFont="1" applyBorder="1" applyAlignment="1">
      <alignment wrapText="1"/>
    </xf>
    <xf numFmtId="43" fontId="40" fillId="0" borderId="6" xfId="2" applyFont="1" applyBorder="1"/>
    <xf numFmtId="0" fontId="22" fillId="0" borderId="0" xfId="7" applyFont="1" applyFill="1" applyAlignment="1">
      <alignment horizontal="left"/>
    </xf>
    <xf numFmtId="0" fontId="22" fillId="0" borderId="0" xfId="7" applyFont="1" applyFill="1"/>
    <xf numFmtId="0" fontId="34" fillId="0" borderId="0" xfId="7" applyFont="1" applyFill="1"/>
    <xf numFmtId="0" fontId="105" fillId="0" borderId="0" xfId="0" applyFont="1" applyFill="1"/>
    <xf numFmtId="0" fontId="103" fillId="0" borderId="0" xfId="0" applyFont="1" applyFill="1"/>
    <xf numFmtId="0" fontId="0" fillId="0" borderId="0" xfId="0" applyFill="1"/>
    <xf numFmtId="164" fontId="103" fillId="0" borderId="0" xfId="0" applyNumberFormat="1" applyFont="1" applyFill="1"/>
    <xf numFmtId="0" fontId="34" fillId="0" borderId="3" xfId="7" applyFont="1" applyBorder="1" applyAlignment="1">
      <alignment horizontal="center"/>
    </xf>
    <xf numFmtId="0" fontId="34" fillId="0" borderId="0" xfId="7" applyFont="1" applyAlignment="1">
      <alignment horizontal="center"/>
    </xf>
    <xf numFmtId="0" fontId="27" fillId="0" borderId="0" xfId="7" applyFont="1" applyAlignment="1">
      <alignment horizontal="center"/>
    </xf>
    <xf numFmtId="0" fontId="33" fillId="0" borderId="0" xfId="7" applyFont="1" applyAlignment="1">
      <alignment horizontal="center"/>
    </xf>
    <xf numFmtId="0" fontId="31" fillId="0" borderId="0" xfId="7" applyFont="1" applyAlignment="1">
      <alignment horizontal="center"/>
    </xf>
    <xf numFmtId="0" fontId="21" fillId="0" borderId="0" xfId="7" applyFont="1" applyAlignment="1">
      <alignment horizontal="center"/>
    </xf>
    <xf numFmtId="0" fontId="32" fillId="0" borderId="0" xfId="7" applyFont="1" applyAlignment="1">
      <alignment horizontal="center"/>
    </xf>
    <xf numFmtId="0" fontId="98" fillId="0" borderId="0" xfId="7" applyFont="1" applyAlignment="1">
      <alignment vertical="center"/>
    </xf>
    <xf numFmtId="0" fontId="94" fillId="0" borderId="0" xfId="7" applyFont="1" applyAlignment="1">
      <alignment vertical="center"/>
    </xf>
    <xf numFmtId="43" fontId="90" fillId="0" borderId="0" xfId="2" applyFont="1" applyFill="1" applyBorder="1" applyAlignment="1">
      <alignment horizontal="right" vertical="center"/>
    </xf>
    <xf numFmtId="43" fontId="91" fillId="0" borderId="0" xfId="2" applyFont="1" applyFill="1" applyBorder="1" applyAlignment="1">
      <alignment horizontal="right" vertical="center"/>
    </xf>
    <xf numFmtId="0" fontId="27" fillId="0" borderId="3" xfId="7" applyFont="1" applyBorder="1" applyAlignment="1">
      <alignment horizontal="center"/>
    </xf>
    <xf numFmtId="0" fontId="32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79" fillId="0" borderId="0" xfId="0" applyFont="1" applyAlignment="1">
      <alignment horizontal="center"/>
    </xf>
    <xf numFmtId="43" fontId="19" fillId="0" borderId="3" xfId="2" applyFont="1" applyBorder="1" applyAlignment="1">
      <alignment horizontal="center"/>
    </xf>
    <xf numFmtId="43" fontId="39" fillId="0" borderId="0" xfId="2" applyFont="1" applyAlignment="1">
      <alignment horizontal="center"/>
    </xf>
    <xf numFmtId="43" fontId="40" fillId="29" borderId="33" xfId="2" applyFont="1" applyFill="1" applyBorder="1" applyAlignment="1">
      <alignment horizontal="center"/>
    </xf>
    <xf numFmtId="43" fontId="40" fillId="29" borderId="37" xfId="2" applyFont="1" applyFill="1" applyBorder="1" applyAlignment="1">
      <alignment horizontal="center"/>
    </xf>
    <xf numFmtId="0" fontId="20" fillId="0" borderId="0" xfId="7" applyFont="1" applyAlignment="1">
      <alignment horizontal="center" wrapText="1"/>
    </xf>
    <xf numFmtId="0" fontId="107" fillId="0" borderId="0" xfId="7" applyFont="1" applyAlignment="1">
      <alignment horizontal="center" wrapText="1"/>
    </xf>
    <xf numFmtId="0" fontId="39" fillId="0" borderId="0" xfId="7" applyFont="1" applyAlignment="1">
      <alignment horizontal="center" wrapText="1"/>
    </xf>
    <xf numFmtId="43" fontId="39" fillId="0" borderId="0" xfId="2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11" fillId="0" borderId="0" xfId="7" applyFont="1" applyAlignment="1">
      <alignment horizontal="center" wrapText="1"/>
    </xf>
    <xf numFmtId="0" fontId="40" fillId="0" borderId="33" xfId="0" applyFont="1" applyBorder="1" applyAlignment="1">
      <alignment horizontal="center" wrapText="1"/>
    </xf>
    <xf numFmtId="0" fontId="40" fillId="0" borderId="37" xfId="0" applyFont="1" applyBorder="1" applyAlignment="1">
      <alignment horizontal="center" wrapText="1"/>
    </xf>
    <xf numFmtId="0" fontId="40" fillId="0" borderId="0" xfId="7" applyFont="1" applyAlignment="1">
      <alignment horizontal="center" wrapText="1"/>
    </xf>
    <xf numFmtId="0" fontId="27" fillId="0" borderId="0" xfId="7" applyFont="1" applyAlignment="1">
      <alignment horizontal="center" wrapText="1"/>
    </xf>
    <xf numFmtId="0" fontId="27" fillId="0" borderId="0" xfId="0" applyFont="1" applyAlignment="1">
      <alignment horizontal="center"/>
    </xf>
    <xf numFmtId="43" fontId="27" fillId="0" borderId="0" xfId="2" applyFont="1" applyFill="1" applyBorder="1" applyAlignment="1">
      <alignment horizontal="center"/>
    </xf>
    <xf numFmtId="43" fontId="35" fillId="0" borderId="0" xfId="2" applyFont="1" applyFill="1" applyAlignment="1">
      <alignment horizontal="center"/>
    </xf>
    <xf numFmtId="43" fontId="35" fillId="0" borderId="3" xfId="2" applyFont="1" applyFill="1" applyBorder="1" applyAlignment="1">
      <alignment horizontal="center"/>
    </xf>
    <xf numFmtId="43" fontId="40" fillId="0" borderId="0" xfId="2" applyFont="1" applyFill="1" applyAlignment="1" applyProtection="1">
      <alignment horizontal="center"/>
      <protection locked="0"/>
    </xf>
    <xf numFmtId="0" fontId="35" fillId="0" borderId="0" xfId="7" applyFont="1" applyAlignment="1">
      <alignment horizontal="center"/>
    </xf>
    <xf numFmtId="0" fontId="16" fillId="0" borderId="33" xfId="7" applyFont="1" applyBorder="1" applyAlignment="1">
      <alignment horizontal="left" wrapText="1"/>
    </xf>
    <xf numFmtId="0" fontId="16" fillId="0" borderId="45" xfId="7" applyFont="1" applyBorder="1" applyAlignment="1">
      <alignment horizontal="left" wrapText="1"/>
    </xf>
    <xf numFmtId="0" fontId="16" fillId="0" borderId="37" xfId="7" applyFont="1" applyBorder="1" applyAlignment="1">
      <alignment horizontal="left" wrapText="1"/>
    </xf>
    <xf numFmtId="43" fontId="22" fillId="0" borderId="3" xfId="2" applyFont="1" applyBorder="1" applyAlignment="1">
      <alignment horizontal="center"/>
    </xf>
    <xf numFmtId="0" fontId="79" fillId="0" borderId="0" xfId="7" applyFont="1" applyAlignment="1">
      <alignment horizontal="center" wrapText="1"/>
    </xf>
    <xf numFmtId="0" fontId="79" fillId="0" borderId="0" xfId="7" applyFont="1" applyAlignment="1">
      <alignment horizontal="center"/>
    </xf>
    <xf numFmtId="43" fontId="21" fillId="0" borderId="3" xfId="2" applyFont="1" applyBorder="1" applyAlignment="1" applyProtection="1">
      <alignment horizontal="center"/>
      <protection locked="0"/>
    </xf>
    <xf numFmtId="49" fontId="37" fillId="0" borderId="0" xfId="7" applyNumberFormat="1" applyFont="1" applyAlignment="1" applyProtection="1">
      <alignment horizontal="center" wrapText="1"/>
      <protection locked="0"/>
    </xf>
    <xf numFmtId="4" fontId="110" fillId="0" borderId="4" xfId="0" applyNumberFormat="1" applyFont="1" applyBorder="1" applyAlignment="1">
      <alignment horizontal="right" wrapText="1"/>
    </xf>
    <xf numFmtId="0" fontId="42" fillId="0" borderId="0" xfId="7" applyFont="1" applyAlignment="1">
      <alignment horizontal="center" wrapText="1"/>
    </xf>
    <xf numFmtId="0" fontId="78" fillId="0" borderId="0" xfId="7" applyFont="1" applyAlignment="1">
      <alignment horizontal="center" wrapText="1"/>
    </xf>
    <xf numFmtId="0" fontId="32" fillId="0" borderId="0" xfId="7" applyFont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7" applyFont="1" applyAlignment="1">
      <alignment horizontal="center" wrapText="1"/>
    </xf>
    <xf numFmtId="49" fontId="37" fillId="0" borderId="0" xfId="0" applyNumberFormat="1" applyFont="1" applyAlignment="1" applyProtection="1">
      <alignment horizontal="center"/>
      <protection locked="0"/>
    </xf>
    <xf numFmtId="49" fontId="37" fillId="0" borderId="3" xfId="0" applyNumberFormat="1" applyFont="1" applyBorder="1" applyAlignment="1" applyProtection="1">
      <alignment horizontal="center"/>
      <protection locked="0"/>
    </xf>
    <xf numFmtId="49" fontId="37" fillId="0" borderId="4" xfId="0" applyNumberFormat="1" applyFont="1" applyBorder="1" applyAlignment="1" applyProtection="1">
      <alignment horizontal="center"/>
      <protection locked="0"/>
    </xf>
    <xf numFmtId="0" fontId="16" fillId="0" borderId="1" xfId="7" applyFont="1" applyBorder="1" applyAlignment="1">
      <alignment horizontal="left" wrapText="1"/>
    </xf>
    <xf numFmtId="49" fontId="34" fillId="0" borderId="0" xfId="0" applyNumberFormat="1" applyFont="1" applyAlignment="1" applyProtection="1">
      <alignment horizontal="center"/>
      <protection locked="0"/>
    </xf>
    <xf numFmtId="49" fontId="37" fillId="0" borderId="0" xfId="7" applyNumberFormat="1" applyFont="1" applyAlignment="1" applyProtection="1">
      <alignment horizontal="center"/>
      <protection locked="0"/>
    </xf>
    <xf numFmtId="49" fontId="34" fillId="0" borderId="0" xfId="7" applyNumberFormat="1" applyFont="1" applyAlignment="1" applyProtection="1">
      <alignment horizontal="center"/>
      <protection locked="0"/>
    </xf>
    <xf numFmtId="0" fontId="28" fillId="0" borderId="0" xfId="7" applyFont="1" applyAlignment="1">
      <alignment horizontal="center"/>
    </xf>
    <xf numFmtId="17" fontId="19" fillId="0" borderId="0" xfId="7" applyNumberFormat="1" applyFont="1" applyAlignment="1">
      <alignment horizontal="center" wrapText="1"/>
    </xf>
    <xf numFmtId="0" fontId="129" fillId="0" borderId="0" xfId="0" applyFont="1" applyAlignment="1">
      <alignment horizontal="center"/>
    </xf>
    <xf numFmtId="0" fontId="12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35" xfId="0" applyFont="1" applyBorder="1" applyAlignment="1">
      <alignment horizontal="center"/>
    </xf>
    <xf numFmtId="0" fontId="123" fillId="0" borderId="0" xfId="0" applyFont="1" applyAlignment="1">
      <alignment horizontal="center"/>
    </xf>
    <xf numFmtId="0" fontId="124" fillId="0" borderId="0" xfId="0" applyFont="1" applyAlignment="1">
      <alignment horizontal="center"/>
    </xf>
    <xf numFmtId="0" fontId="125" fillId="0" borderId="0" xfId="0" applyFont="1" applyAlignment="1">
      <alignment horizontal="center"/>
    </xf>
    <xf numFmtId="0" fontId="34" fillId="0" borderId="0" xfId="7" applyFont="1" applyAlignment="1">
      <alignment horizontal="center" wrapText="1"/>
    </xf>
    <xf numFmtId="0" fontId="114" fillId="0" borderId="0" xfId="143" applyFont="1" applyAlignment="1">
      <alignment horizontal="center" vertical="center"/>
    </xf>
    <xf numFmtId="0" fontId="108" fillId="0" borderId="0" xfId="143" applyFont="1" applyAlignment="1">
      <alignment horizontal="center"/>
    </xf>
    <xf numFmtId="0" fontId="115" fillId="0" borderId="0" xfId="143" applyFont="1" applyAlignment="1">
      <alignment horizontal="center" vertical="center"/>
    </xf>
  </cellXfs>
  <cellStyles count="154">
    <cellStyle name="20% - Accent1" xfId="13"/>
    <cellStyle name="20% - Accent1 2" xfId="57"/>
    <cellStyle name="20% - Accent2" xfId="14"/>
    <cellStyle name="20% - Accent2 2" xfId="58"/>
    <cellStyle name="20% - Accent3" xfId="15"/>
    <cellStyle name="20% - Accent3 2" xfId="59"/>
    <cellStyle name="20% - Accent4" xfId="16"/>
    <cellStyle name="20% - Accent4 2" xfId="60"/>
    <cellStyle name="20% - Accent5" xfId="17"/>
    <cellStyle name="20% - Accent5 2" xfId="61"/>
    <cellStyle name="20% - Accent6" xfId="18"/>
    <cellStyle name="20% - Accent6 2" xfId="62"/>
    <cellStyle name="40% - Accent1" xfId="19"/>
    <cellStyle name="40% - Accent1 2" xfId="63"/>
    <cellStyle name="40% - Accent2" xfId="20"/>
    <cellStyle name="40% - Accent2 2" xfId="64"/>
    <cellStyle name="40% - Accent3" xfId="21"/>
    <cellStyle name="40% - Accent3 2" xfId="65"/>
    <cellStyle name="40% - Accent4" xfId="22"/>
    <cellStyle name="40% - Accent4 2" xfId="66"/>
    <cellStyle name="40% - Accent5" xfId="23"/>
    <cellStyle name="40% - Accent5 2" xfId="67"/>
    <cellStyle name="40% - Accent6" xfId="24"/>
    <cellStyle name="40% - Accent6 2" xfId="68"/>
    <cellStyle name="60% - Accent1" xfId="25"/>
    <cellStyle name="60% - Accent1 2" xfId="69"/>
    <cellStyle name="60% - Accent2" xfId="26"/>
    <cellStyle name="60% - Accent2 2" xfId="70"/>
    <cellStyle name="60% - Accent3" xfId="27"/>
    <cellStyle name="60% - Accent3 2" xfId="71"/>
    <cellStyle name="60% - Accent4" xfId="28"/>
    <cellStyle name="60% - Accent4 2" xfId="72"/>
    <cellStyle name="60% - Accent5" xfId="29"/>
    <cellStyle name="60% - Accent5 2" xfId="73"/>
    <cellStyle name="60% - Accent6" xfId="30"/>
    <cellStyle name="60% - Accent6 2" xfId="74"/>
    <cellStyle name="Accent1" xfId="31"/>
    <cellStyle name="Accent1 2" xfId="75"/>
    <cellStyle name="Accent2" xfId="32"/>
    <cellStyle name="Accent2 2" xfId="76"/>
    <cellStyle name="Accent3" xfId="33"/>
    <cellStyle name="Accent3 2" xfId="77"/>
    <cellStyle name="Accent4" xfId="34"/>
    <cellStyle name="Accent4 2" xfId="78"/>
    <cellStyle name="Accent5" xfId="35"/>
    <cellStyle name="Accent5 2" xfId="79"/>
    <cellStyle name="Accent6" xfId="36"/>
    <cellStyle name="Accent6 2" xfId="80"/>
    <cellStyle name="Bad" xfId="37"/>
    <cellStyle name="Bad 2" xfId="81"/>
    <cellStyle name="Calculation" xfId="38"/>
    <cellStyle name="Calculation 2" xfId="82"/>
    <cellStyle name="Calculation 2 2" xfId="88"/>
    <cellStyle name="Calculation 2 3" xfId="95"/>
    <cellStyle name="Calculation 2 4" xfId="105"/>
    <cellStyle name="Calculation 3" xfId="91"/>
    <cellStyle name="Calculation 4" xfId="98"/>
    <cellStyle name="Calculation 5" xfId="108"/>
    <cellStyle name="Check Cell" xfId="39"/>
    <cellStyle name="Comma 2" xfId="153"/>
    <cellStyle name="Currency 2" xfId="130"/>
    <cellStyle name="Euro" xfId="1"/>
    <cellStyle name="Explanatory Text" xfId="40"/>
    <cellStyle name="Explanatory Text 2" xfId="83"/>
    <cellStyle name="Good" xfId="41"/>
    <cellStyle name="Heading 1" xfId="42"/>
    <cellStyle name="Heading 2" xfId="43"/>
    <cellStyle name="Heading 2 2" xfId="84"/>
    <cellStyle name="Heading 3" xfId="44"/>
    <cellStyle name="Heading 3 2" xfId="85"/>
    <cellStyle name="Heading 4" xfId="45"/>
    <cellStyle name="Hipervínculo 2" xfId="54"/>
    <cellStyle name="Input" xfId="46"/>
    <cellStyle name="Input 2" xfId="92"/>
    <cellStyle name="Input 3" xfId="99"/>
    <cellStyle name="Input 4" xfId="109"/>
    <cellStyle name="Linked Cell" xfId="47"/>
    <cellStyle name="Millares" xfId="2" builtinId="3"/>
    <cellStyle name="Millares 10" xfId="6"/>
    <cellStyle name="Millares 10 2" xfId="112"/>
    <cellStyle name="Millares 10 3" xfId="127"/>
    <cellStyle name="Millares 10 4" xfId="139"/>
    <cellStyle name="Millares 10 4 2" xfId="150"/>
    <cellStyle name="Millares 11" xfId="148"/>
    <cellStyle name="Millares 2" xfId="3"/>
    <cellStyle name="Millares 2 2" xfId="119"/>
    <cellStyle name="Millares 2 2 2" xfId="10"/>
    <cellStyle name="Millares 2 3" xfId="123"/>
    <cellStyle name="Millares 2 4" xfId="129"/>
    <cellStyle name="Millares 2 5" xfId="135"/>
    <cellStyle name="Millares 2 5 2" xfId="136"/>
    <cellStyle name="Millares 2 6" xfId="144"/>
    <cellStyle name="Millares 3" xfId="102"/>
    <cellStyle name="Millares 4" xfId="116"/>
    <cellStyle name="Millares 5" xfId="4"/>
    <cellStyle name="Millares 5 2" xfId="11"/>
    <cellStyle name="Millares 5 2 2" xfId="104"/>
    <cellStyle name="Millares 5 3" xfId="103"/>
    <cellStyle name="Millares 6" xfId="118"/>
    <cellStyle name="Millares 7" xfId="122"/>
    <cellStyle name="Millares 8" xfId="133"/>
    <cellStyle name="Millares 9" xfId="146"/>
    <cellStyle name="Moneda 2" xfId="9"/>
    <cellStyle name="Moneda 2 2" xfId="120"/>
    <cellStyle name="Moneda 2 3" xfId="124"/>
    <cellStyle name="Moneda 3" xfId="55"/>
    <cellStyle name="Neutral 2" xfId="48"/>
    <cellStyle name="Normal" xfId="0" builtinId="0"/>
    <cellStyle name="Normal 10" xfId="8"/>
    <cellStyle name="Normal 10 2" xfId="113"/>
    <cellStyle name="Normal 10 3" xfId="128"/>
    <cellStyle name="Normal 10 4" xfId="140"/>
    <cellStyle name="Normal 10 4 2" xfId="151"/>
    <cellStyle name="Normal 11" xfId="142"/>
    <cellStyle name="Normal 12" xfId="145"/>
    <cellStyle name="Normal 13" xfId="5"/>
    <cellStyle name="Normal 13 2" xfId="114"/>
    <cellStyle name="Normal 13 3" xfId="126"/>
    <cellStyle name="Normal 13 4" xfId="138"/>
    <cellStyle name="Normal 13 4 2" xfId="149"/>
    <cellStyle name="Normal 14" xfId="147"/>
    <cellStyle name="Normal 15" xfId="152"/>
    <cellStyle name="Normal 2" xfId="7"/>
    <cellStyle name="Normal 2 2" xfId="56"/>
    <cellStyle name="Normal 2 2 2" xfId="125"/>
    <cellStyle name="Normal 2 3" xfId="134"/>
    <cellStyle name="Normal 2 4" xfId="143"/>
    <cellStyle name="Normal 3" xfId="12"/>
    <cellStyle name="Normal 3 2" xfId="131"/>
    <cellStyle name="Normal 4" xfId="115"/>
    <cellStyle name="Normal 5" xfId="117"/>
    <cellStyle name="Normal 6" xfId="121"/>
    <cellStyle name="Normal 7" xfId="132"/>
    <cellStyle name="Normal 8" xfId="137"/>
    <cellStyle name="Normal 9" xfId="141"/>
    <cellStyle name="Note" xfId="49"/>
    <cellStyle name="Note 2" xfId="93"/>
    <cellStyle name="Note 3" xfId="100"/>
    <cellStyle name="Note 4" xfId="110"/>
    <cellStyle name="Output" xfId="50"/>
    <cellStyle name="Output 2" xfId="86"/>
    <cellStyle name="Output 2 2" xfId="89"/>
    <cellStyle name="Output 2 3" xfId="96"/>
    <cellStyle name="Output 2 4" xfId="106"/>
    <cellStyle name="Output 3" xfId="94"/>
    <cellStyle name="Output 4" xfId="101"/>
    <cellStyle name="Output 5" xfId="111"/>
    <cellStyle name="Title" xfId="51"/>
    <cellStyle name="Title 2" xfId="87"/>
    <cellStyle name="Total 2" xfId="52"/>
    <cellStyle name="Total 2 2" xfId="90"/>
    <cellStyle name="Total 2 3" xfId="97"/>
    <cellStyle name="Total 2 4" xfId="107"/>
    <cellStyle name="Warning Text" xfId="5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CCFF"/>
      <color rgb="FF007774"/>
      <color rgb="FF6600CC"/>
      <color rgb="FFFF00FF"/>
      <color rgb="FF00FF00"/>
      <color rgb="FF9F9FFF"/>
      <color rgb="FF66CCFF"/>
      <color rgb="FFFF9999"/>
      <color rgb="FF9966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6.png"/><Relationship Id="rId4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2.jpe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.emf"/><Relationship Id="rId1" Type="http://schemas.openxmlformats.org/officeDocument/2006/relationships/image" Target="../media/image1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581025</xdr:colOff>
      <xdr:row>1</xdr:row>
      <xdr:rowOff>76200</xdr:rowOff>
    </xdr:from>
    <xdr:to>
      <xdr:col>4</xdr:col>
      <xdr:colOff>1438275</xdr:colOff>
      <xdr:row>3</xdr:row>
      <xdr:rowOff>257174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0" y="257175"/>
          <a:ext cx="857250" cy="542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3152775</xdr:colOff>
      <xdr:row>0</xdr:row>
      <xdr:rowOff>66675</xdr:rowOff>
    </xdr:from>
    <xdr:to>
      <xdr:col>3</xdr:col>
      <xdr:colOff>0</xdr:colOff>
      <xdr:row>3</xdr:row>
      <xdr:rowOff>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4575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0</xdr:row>
      <xdr:rowOff>0</xdr:rowOff>
    </xdr:from>
    <xdr:to>
      <xdr:col>3</xdr:col>
      <xdr:colOff>1</xdr:colOff>
      <xdr:row>3</xdr:row>
      <xdr:rowOff>3106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457575" y="0"/>
          <a:ext cx="1" cy="54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2381250</xdr:colOff>
      <xdr:row>1</xdr:row>
      <xdr:rowOff>28575</xdr:rowOff>
    </xdr:from>
    <xdr:to>
      <xdr:col>3</xdr:col>
      <xdr:colOff>628648</xdr:colOff>
      <xdr:row>3</xdr:row>
      <xdr:rowOff>238125</xdr:rowOff>
    </xdr:to>
    <xdr:pic>
      <xdr:nvPicPr>
        <xdr:cNvPr id="5" name="4 Imagen" descr="Escudo de la República Dominicana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400425" y="209550"/>
          <a:ext cx="990598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95249</xdr:colOff>
      <xdr:row>0</xdr:row>
      <xdr:rowOff>19050</xdr:rowOff>
    </xdr:from>
    <xdr:to>
      <xdr:col>2</xdr:col>
      <xdr:colOff>1438274</xdr:colOff>
      <xdr:row>4</xdr:row>
      <xdr:rowOff>19050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4424" y="19050"/>
          <a:ext cx="1343025" cy="847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685800</xdr:colOff>
      <xdr:row>1</xdr:row>
      <xdr:rowOff>161925</xdr:rowOff>
    </xdr:from>
    <xdr:ext cx="1390650" cy="657225"/>
    <xdr:pic>
      <xdr:nvPicPr>
        <xdr:cNvPr id="6" name="Imagen 1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61925"/>
          <a:ext cx="1390650" cy="65722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702470</xdr:colOff>
      <xdr:row>1</xdr:row>
      <xdr:rowOff>11907</xdr:rowOff>
    </xdr:from>
    <xdr:to>
      <xdr:col>5</xdr:col>
      <xdr:colOff>539973</xdr:colOff>
      <xdr:row>3</xdr:row>
      <xdr:rowOff>243110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53376" y="297657"/>
          <a:ext cx="1087660" cy="802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0</xdr:colOff>
      <xdr:row>0</xdr:row>
      <xdr:rowOff>108790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828675" y="676275"/>
          <a:ext cx="4024" cy="80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583405</xdr:colOff>
      <xdr:row>0</xdr:row>
      <xdr:rowOff>190500</xdr:rowOff>
    </xdr:from>
    <xdr:to>
      <xdr:col>3</xdr:col>
      <xdr:colOff>416720</xdr:colOff>
      <xdr:row>3</xdr:row>
      <xdr:rowOff>132609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5191124" y="190500"/>
          <a:ext cx="1083471" cy="799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547686</xdr:colOff>
      <xdr:row>1</xdr:row>
      <xdr:rowOff>169</xdr:rowOff>
    </xdr:from>
    <xdr:to>
      <xdr:col>1</xdr:col>
      <xdr:colOff>2647546</xdr:colOff>
      <xdr:row>4</xdr:row>
      <xdr:rowOff>228977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9749" y="857419"/>
          <a:ext cx="2099860" cy="10860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257495</xdr:colOff>
      <xdr:row>0</xdr:row>
      <xdr:rowOff>331304</xdr:rowOff>
    </xdr:from>
    <xdr:to>
      <xdr:col>3</xdr:col>
      <xdr:colOff>1522343</xdr:colOff>
      <xdr:row>4</xdr:row>
      <xdr:rowOff>53422</xdr:rowOff>
    </xdr:to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587604" y="331304"/>
          <a:ext cx="1264848" cy="909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417306</xdr:colOff>
      <xdr:row>0</xdr:row>
      <xdr:rowOff>203751</xdr:rowOff>
    </xdr:from>
    <xdr:to>
      <xdr:col>5</xdr:col>
      <xdr:colOff>1780761</xdr:colOff>
      <xdr:row>3</xdr:row>
      <xdr:rowOff>196572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715349" y="203751"/>
          <a:ext cx="1363455" cy="931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3</xdr:row>
      <xdr:rowOff>159393</xdr:rowOff>
    </xdr:to>
    <xdr:pic>
      <xdr:nvPicPr>
        <xdr:cNvPr id="8" name="1 Imagen" descr="C:\Users\carmen lidia\Desktop\rosayddel\logo digega.jp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48750" y="31432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769729</xdr:colOff>
      <xdr:row>0</xdr:row>
      <xdr:rowOff>102980</xdr:rowOff>
    </xdr:from>
    <xdr:to>
      <xdr:col>2</xdr:col>
      <xdr:colOff>662609</xdr:colOff>
      <xdr:row>4</xdr:row>
      <xdr:rowOff>97183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91903" y="102980"/>
          <a:ext cx="2142988" cy="11813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1096818</xdr:colOff>
      <xdr:row>0</xdr:row>
      <xdr:rowOff>199737</xdr:rowOff>
    </xdr:from>
    <xdr:to>
      <xdr:col>4</xdr:col>
      <xdr:colOff>804718</xdr:colOff>
      <xdr:row>4</xdr:row>
      <xdr:rowOff>43295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201477" y="199737"/>
          <a:ext cx="1179946" cy="1113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967168</xdr:colOff>
      <xdr:row>0</xdr:row>
      <xdr:rowOff>271319</xdr:rowOff>
    </xdr:from>
    <xdr:to>
      <xdr:col>6</xdr:col>
      <xdr:colOff>2098964</xdr:colOff>
      <xdr:row>3</xdr:row>
      <xdr:rowOff>158750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34327" y="271319"/>
          <a:ext cx="1131796" cy="868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2</xdr:row>
      <xdr:rowOff>243124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934325" y="381000"/>
          <a:ext cx="0" cy="654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520700</xdr:colOff>
      <xdr:row>0</xdr:row>
      <xdr:rowOff>288635</xdr:rowOff>
    </xdr:from>
    <xdr:to>
      <xdr:col>2</xdr:col>
      <xdr:colOff>889000</xdr:colOff>
      <xdr:row>4</xdr:row>
      <xdr:rowOff>202044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90700" y="288635"/>
          <a:ext cx="1854777" cy="11834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652396</xdr:colOff>
      <xdr:row>0</xdr:row>
      <xdr:rowOff>156575</xdr:rowOff>
    </xdr:from>
    <xdr:ext cx="1904999" cy="966574"/>
    <xdr:pic>
      <xdr:nvPicPr>
        <xdr:cNvPr id="10" name="Imagen 3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7191" y="156575"/>
          <a:ext cx="1904999" cy="966574"/>
        </a:xfrm>
        <a:prstGeom prst="rect">
          <a:avLst/>
        </a:prstGeom>
      </xdr:spPr>
    </xdr:pic>
    <xdr:clientData/>
  </xdr:oneCellAnchor>
  <xdr:oneCellAnchor>
    <xdr:from>
      <xdr:col>5</xdr:col>
      <xdr:colOff>1043836</xdr:colOff>
      <xdr:row>0</xdr:row>
      <xdr:rowOff>234863</xdr:rowOff>
    </xdr:from>
    <xdr:ext cx="1075361" cy="965548"/>
    <xdr:pic>
      <xdr:nvPicPr>
        <xdr:cNvPr id="13" name="1 Imagen" descr="Escudo de la República Dominicana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5180035" y="234863"/>
          <a:ext cx="1075361" cy="965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52191</xdr:colOff>
      <xdr:row>0</xdr:row>
      <xdr:rowOff>260960</xdr:rowOff>
    </xdr:from>
    <xdr:ext cx="1135172" cy="822020"/>
    <xdr:pic>
      <xdr:nvPicPr>
        <xdr:cNvPr id="15" name="2 Imagen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959246" y="260960"/>
          <a:ext cx="1135172" cy="8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510760</xdr:colOff>
      <xdr:row>0</xdr:row>
      <xdr:rowOff>220868</xdr:rowOff>
    </xdr:from>
    <xdr:to>
      <xdr:col>4</xdr:col>
      <xdr:colOff>303695</xdr:colOff>
      <xdr:row>3</xdr:row>
      <xdr:rowOff>303695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371521" y="220868"/>
          <a:ext cx="1559892" cy="12423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400326</xdr:colOff>
      <xdr:row>1</xdr:row>
      <xdr:rowOff>13804</xdr:rowOff>
    </xdr:from>
    <xdr:to>
      <xdr:col>6</xdr:col>
      <xdr:colOff>1946414</xdr:colOff>
      <xdr:row>3</xdr:row>
      <xdr:rowOff>224048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540435" y="317500"/>
          <a:ext cx="1546088" cy="9832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289891</xdr:colOff>
      <xdr:row>0</xdr:row>
      <xdr:rowOff>272871</xdr:rowOff>
    </xdr:from>
    <xdr:to>
      <xdr:col>2</xdr:col>
      <xdr:colOff>786848</xdr:colOff>
      <xdr:row>4</xdr:row>
      <xdr:rowOff>137697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2717" y="272871"/>
          <a:ext cx="2636631" cy="14109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657229</xdr:colOff>
      <xdr:row>0</xdr:row>
      <xdr:rowOff>108513</xdr:rowOff>
    </xdr:from>
    <xdr:to>
      <xdr:col>4</xdr:col>
      <xdr:colOff>626962</xdr:colOff>
      <xdr:row>2</xdr:row>
      <xdr:rowOff>277310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565140" y="108513"/>
          <a:ext cx="1259828" cy="8198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1350380</xdr:colOff>
      <xdr:row>0</xdr:row>
      <xdr:rowOff>154779</xdr:rowOff>
    </xdr:from>
    <xdr:to>
      <xdr:col>6</xdr:col>
      <xdr:colOff>2544018</xdr:colOff>
      <xdr:row>2</xdr:row>
      <xdr:rowOff>156741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707310" y="154779"/>
          <a:ext cx="1193638" cy="653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156739</xdr:colOff>
      <xdr:row>0</xdr:row>
      <xdr:rowOff>0</xdr:rowOff>
    </xdr:from>
    <xdr:to>
      <xdr:col>2</xdr:col>
      <xdr:colOff>856044</xdr:colOff>
      <xdr:row>3</xdr:row>
      <xdr:rowOff>34777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7364" y="0"/>
          <a:ext cx="1947080" cy="100632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714375</xdr:colOff>
      <xdr:row>1</xdr:row>
      <xdr:rowOff>38100</xdr:rowOff>
    </xdr:from>
    <xdr:to>
      <xdr:col>3</xdr:col>
      <xdr:colOff>149887</xdr:colOff>
      <xdr:row>5</xdr:row>
      <xdr:rowOff>96477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2590800" y="200025"/>
          <a:ext cx="873787" cy="744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1200150</xdr:colOff>
      <xdr:row>2</xdr:row>
      <xdr:rowOff>85725</xdr:rowOff>
    </xdr:from>
    <xdr:to>
      <xdr:col>4</xdr:col>
      <xdr:colOff>828675</xdr:colOff>
      <xdr:row>5</xdr:row>
      <xdr:rowOff>95191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86250" y="409575"/>
          <a:ext cx="914400" cy="5333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1</xdr:row>
      <xdr:rowOff>47625</xdr:rowOff>
    </xdr:from>
    <xdr:to>
      <xdr:col>2</xdr:col>
      <xdr:colOff>152400</xdr:colOff>
      <xdr:row>5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5800" y="209550"/>
          <a:ext cx="1343025" cy="7715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2889888</xdr:colOff>
      <xdr:row>0</xdr:row>
      <xdr:rowOff>0</xdr:rowOff>
    </xdr:from>
    <xdr:to>
      <xdr:col>0</xdr:col>
      <xdr:colOff>3867149</xdr:colOff>
      <xdr:row>1</xdr:row>
      <xdr:rowOff>66675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89888" y="171451"/>
          <a:ext cx="977261" cy="54292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0</xdr:row>
      <xdr:rowOff>219076</xdr:rowOff>
    </xdr:from>
    <xdr:to>
      <xdr:col>6</xdr:col>
      <xdr:colOff>1076326</xdr:colOff>
      <xdr:row>3</xdr:row>
      <xdr:rowOff>126212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24525" y="219076"/>
          <a:ext cx="885826" cy="650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638174</xdr:colOff>
      <xdr:row>0</xdr:row>
      <xdr:rowOff>9525</xdr:rowOff>
    </xdr:from>
    <xdr:to>
      <xdr:col>1</xdr:col>
      <xdr:colOff>133350</xdr:colOff>
      <xdr:row>3</xdr:row>
      <xdr:rowOff>171383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174" y="257175"/>
          <a:ext cx="1352551" cy="904808"/>
        </a:xfrm>
        <a:prstGeom prst="rect">
          <a:avLst/>
        </a:prstGeom>
      </xdr:spPr>
    </xdr:pic>
    <xdr:clientData/>
  </xdr:twoCellAnchor>
  <xdr:twoCellAnchor>
    <xdr:from>
      <xdr:col>2</xdr:col>
      <xdr:colOff>619124</xdr:colOff>
      <xdr:row>1</xdr:row>
      <xdr:rowOff>28575</xdr:rowOff>
    </xdr:from>
    <xdr:to>
      <xdr:col>4</xdr:col>
      <xdr:colOff>295274</xdr:colOff>
      <xdr:row>3</xdr:row>
      <xdr:rowOff>161925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43274" y="276225"/>
          <a:ext cx="828675" cy="628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114300</xdr:colOff>
          <xdr:row>3</xdr:row>
          <xdr:rowOff>0</xdr:rowOff>
        </xdr:from>
        <xdr:to>
          <xdr:col>4</xdr:col>
          <xdr:colOff>19050</xdr:colOff>
          <xdr:row>4</xdr:row>
          <xdr:rowOff>66675</xdr:rowOff>
        </xdr:to>
        <xdr:sp macro="" textlink="">
          <xdr:nvSpPr>
            <xdr:cNvPr id="111617" name="Object 1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xmlns="" id="{00000000-0008-0000-09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ina%20Rodriguez/Documents/YANINA/CLASIFICADOR%20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 refreshError="1">
        <row r="322">
          <cell r="C322" t="str">
            <v xml:space="preserve"> Material para limpieza </v>
          </cell>
        </row>
        <row r="324">
          <cell r="C324" t="str">
            <v xml:space="preserve"> Útiles de escritorio, oficina, informática y de enseñanza 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774"/>
    <pageSetUpPr fitToPage="1"/>
  </sheetPr>
  <dimension ref="B1:G212"/>
  <sheetViews>
    <sheetView topLeftCell="A133" zoomScaleNormal="100" workbookViewId="0">
      <selection activeCell="F10" sqref="F10"/>
    </sheetView>
  </sheetViews>
  <sheetFormatPr baseColWidth="10" defaultColWidth="11.42578125" defaultRowHeight="12.75" x14ac:dyDescent="0.2"/>
  <cols>
    <col min="1" max="1" width="7.5703125" style="3" customWidth="1"/>
    <col min="2" max="2" width="7.7109375" style="283" customWidth="1"/>
    <col min="3" max="3" width="41.140625" style="3" customWidth="1"/>
    <col min="4" max="4" width="20.5703125" style="3" customWidth="1"/>
    <col min="5" max="5" width="24.7109375" style="303" customWidth="1"/>
    <col min="6" max="6" width="21.28515625" style="3" customWidth="1"/>
    <col min="7" max="7" width="16.7109375" style="3" customWidth="1"/>
    <col min="8" max="215" width="11.42578125" style="3"/>
    <col min="216" max="216" width="59" style="3" customWidth="1"/>
    <col min="217" max="217" width="21" style="3" customWidth="1"/>
    <col min="218" max="218" width="19.28515625" style="3" customWidth="1"/>
    <col min="219" max="226" width="0" style="3" hidden="1" customWidth="1"/>
    <col min="227" max="227" width="13.7109375" style="3" bestFit="1" customWidth="1"/>
    <col min="228" max="228" width="14.7109375" style="3" customWidth="1"/>
    <col min="229" max="471" width="11.42578125" style="3"/>
    <col min="472" max="472" width="59" style="3" customWidth="1"/>
    <col min="473" max="473" width="21" style="3" customWidth="1"/>
    <col min="474" max="474" width="19.28515625" style="3" customWidth="1"/>
    <col min="475" max="482" width="0" style="3" hidden="1" customWidth="1"/>
    <col min="483" max="483" width="13.7109375" style="3" bestFit="1" customWidth="1"/>
    <col min="484" max="484" width="14.7109375" style="3" customWidth="1"/>
    <col min="485" max="727" width="11.42578125" style="3"/>
    <col min="728" max="728" width="59" style="3" customWidth="1"/>
    <col min="729" max="729" width="21" style="3" customWidth="1"/>
    <col min="730" max="730" width="19.28515625" style="3" customWidth="1"/>
    <col min="731" max="738" width="0" style="3" hidden="1" customWidth="1"/>
    <col min="739" max="739" width="13.7109375" style="3" bestFit="1" customWidth="1"/>
    <col min="740" max="740" width="14.7109375" style="3" customWidth="1"/>
    <col min="741" max="983" width="11.42578125" style="3"/>
    <col min="984" max="984" width="59" style="3" customWidth="1"/>
    <col min="985" max="985" width="21" style="3" customWidth="1"/>
    <col min="986" max="986" width="19.28515625" style="3" customWidth="1"/>
    <col min="987" max="994" width="0" style="3" hidden="1" customWidth="1"/>
    <col min="995" max="995" width="13.7109375" style="3" bestFit="1" customWidth="1"/>
    <col min="996" max="996" width="14.7109375" style="3" customWidth="1"/>
    <col min="997" max="1239" width="11.42578125" style="3"/>
    <col min="1240" max="1240" width="59" style="3" customWidth="1"/>
    <col min="1241" max="1241" width="21" style="3" customWidth="1"/>
    <col min="1242" max="1242" width="19.28515625" style="3" customWidth="1"/>
    <col min="1243" max="1250" width="0" style="3" hidden="1" customWidth="1"/>
    <col min="1251" max="1251" width="13.7109375" style="3" bestFit="1" customWidth="1"/>
    <col min="1252" max="1252" width="14.7109375" style="3" customWidth="1"/>
    <col min="1253" max="1495" width="11.42578125" style="3"/>
    <col min="1496" max="1496" width="59" style="3" customWidth="1"/>
    <col min="1497" max="1497" width="21" style="3" customWidth="1"/>
    <col min="1498" max="1498" width="19.28515625" style="3" customWidth="1"/>
    <col min="1499" max="1506" width="0" style="3" hidden="1" customWidth="1"/>
    <col min="1507" max="1507" width="13.7109375" style="3" bestFit="1" customWidth="1"/>
    <col min="1508" max="1508" width="14.7109375" style="3" customWidth="1"/>
    <col min="1509" max="1751" width="11.42578125" style="3"/>
    <col min="1752" max="1752" width="59" style="3" customWidth="1"/>
    <col min="1753" max="1753" width="21" style="3" customWidth="1"/>
    <col min="1754" max="1754" width="19.28515625" style="3" customWidth="1"/>
    <col min="1755" max="1762" width="0" style="3" hidden="1" customWidth="1"/>
    <col min="1763" max="1763" width="13.7109375" style="3" bestFit="1" customWidth="1"/>
    <col min="1764" max="1764" width="14.7109375" style="3" customWidth="1"/>
    <col min="1765" max="2007" width="11.42578125" style="3"/>
    <col min="2008" max="2008" width="59" style="3" customWidth="1"/>
    <col min="2009" max="2009" width="21" style="3" customWidth="1"/>
    <col min="2010" max="2010" width="19.28515625" style="3" customWidth="1"/>
    <col min="2011" max="2018" width="0" style="3" hidden="1" customWidth="1"/>
    <col min="2019" max="2019" width="13.7109375" style="3" bestFit="1" customWidth="1"/>
    <col min="2020" max="2020" width="14.7109375" style="3" customWidth="1"/>
    <col min="2021" max="2263" width="11.42578125" style="3"/>
    <col min="2264" max="2264" width="59" style="3" customWidth="1"/>
    <col min="2265" max="2265" width="21" style="3" customWidth="1"/>
    <col min="2266" max="2266" width="19.28515625" style="3" customWidth="1"/>
    <col min="2267" max="2274" width="0" style="3" hidden="1" customWidth="1"/>
    <col min="2275" max="2275" width="13.7109375" style="3" bestFit="1" customWidth="1"/>
    <col min="2276" max="2276" width="14.7109375" style="3" customWidth="1"/>
    <col min="2277" max="2519" width="11.42578125" style="3"/>
    <col min="2520" max="2520" width="59" style="3" customWidth="1"/>
    <col min="2521" max="2521" width="21" style="3" customWidth="1"/>
    <col min="2522" max="2522" width="19.28515625" style="3" customWidth="1"/>
    <col min="2523" max="2530" width="0" style="3" hidden="1" customWidth="1"/>
    <col min="2531" max="2531" width="13.7109375" style="3" bestFit="1" customWidth="1"/>
    <col min="2532" max="2532" width="14.7109375" style="3" customWidth="1"/>
    <col min="2533" max="2775" width="11.42578125" style="3"/>
    <col min="2776" max="2776" width="59" style="3" customWidth="1"/>
    <col min="2777" max="2777" width="21" style="3" customWidth="1"/>
    <col min="2778" max="2778" width="19.28515625" style="3" customWidth="1"/>
    <col min="2779" max="2786" width="0" style="3" hidden="1" customWidth="1"/>
    <col min="2787" max="2787" width="13.7109375" style="3" bestFit="1" customWidth="1"/>
    <col min="2788" max="2788" width="14.7109375" style="3" customWidth="1"/>
    <col min="2789" max="3031" width="11.42578125" style="3"/>
    <col min="3032" max="3032" width="59" style="3" customWidth="1"/>
    <col min="3033" max="3033" width="21" style="3" customWidth="1"/>
    <col min="3034" max="3034" width="19.28515625" style="3" customWidth="1"/>
    <col min="3035" max="3042" width="0" style="3" hidden="1" customWidth="1"/>
    <col min="3043" max="3043" width="13.7109375" style="3" bestFit="1" customWidth="1"/>
    <col min="3044" max="3044" width="14.7109375" style="3" customWidth="1"/>
    <col min="3045" max="3287" width="11.42578125" style="3"/>
    <col min="3288" max="3288" width="59" style="3" customWidth="1"/>
    <col min="3289" max="3289" width="21" style="3" customWidth="1"/>
    <col min="3290" max="3290" width="19.28515625" style="3" customWidth="1"/>
    <col min="3291" max="3298" width="0" style="3" hidden="1" customWidth="1"/>
    <col min="3299" max="3299" width="13.7109375" style="3" bestFit="1" customWidth="1"/>
    <col min="3300" max="3300" width="14.7109375" style="3" customWidth="1"/>
    <col min="3301" max="3543" width="11.42578125" style="3"/>
    <col min="3544" max="3544" width="59" style="3" customWidth="1"/>
    <col min="3545" max="3545" width="21" style="3" customWidth="1"/>
    <col min="3546" max="3546" width="19.28515625" style="3" customWidth="1"/>
    <col min="3547" max="3554" width="0" style="3" hidden="1" customWidth="1"/>
    <col min="3555" max="3555" width="13.7109375" style="3" bestFit="1" customWidth="1"/>
    <col min="3556" max="3556" width="14.7109375" style="3" customWidth="1"/>
    <col min="3557" max="3799" width="11.42578125" style="3"/>
    <col min="3800" max="3800" width="59" style="3" customWidth="1"/>
    <col min="3801" max="3801" width="21" style="3" customWidth="1"/>
    <col min="3802" max="3802" width="19.28515625" style="3" customWidth="1"/>
    <col min="3803" max="3810" width="0" style="3" hidden="1" customWidth="1"/>
    <col min="3811" max="3811" width="13.7109375" style="3" bestFit="1" customWidth="1"/>
    <col min="3812" max="3812" width="14.7109375" style="3" customWidth="1"/>
    <col min="3813" max="4055" width="11.42578125" style="3"/>
    <col min="4056" max="4056" width="59" style="3" customWidth="1"/>
    <col min="4057" max="4057" width="21" style="3" customWidth="1"/>
    <col min="4058" max="4058" width="19.28515625" style="3" customWidth="1"/>
    <col min="4059" max="4066" width="0" style="3" hidden="1" customWidth="1"/>
    <col min="4067" max="4067" width="13.7109375" style="3" bestFit="1" customWidth="1"/>
    <col min="4068" max="4068" width="14.7109375" style="3" customWidth="1"/>
    <col min="4069" max="4311" width="11.42578125" style="3"/>
    <col min="4312" max="4312" width="59" style="3" customWidth="1"/>
    <col min="4313" max="4313" width="21" style="3" customWidth="1"/>
    <col min="4314" max="4314" width="19.28515625" style="3" customWidth="1"/>
    <col min="4315" max="4322" width="0" style="3" hidden="1" customWidth="1"/>
    <col min="4323" max="4323" width="13.7109375" style="3" bestFit="1" customWidth="1"/>
    <col min="4324" max="4324" width="14.7109375" style="3" customWidth="1"/>
    <col min="4325" max="4567" width="11.42578125" style="3"/>
    <col min="4568" max="4568" width="59" style="3" customWidth="1"/>
    <col min="4569" max="4569" width="21" style="3" customWidth="1"/>
    <col min="4570" max="4570" width="19.28515625" style="3" customWidth="1"/>
    <col min="4571" max="4578" width="0" style="3" hidden="1" customWidth="1"/>
    <col min="4579" max="4579" width="13.7109375" style="3" bestFit="1" customWidth="1"/>
    <col min="4580" max="4580" width="14.7109375" style="3" customWidth="1"/>
    <col min="4581" max="4823" width="11.42578125" style="3"/>
    <col min="4824" max="4824" width="59" style="3" customWidth="1"/>
    <col min="4825" max="4825" width="21" style="3" customWidth="1"/>
    <col min="4826" max="4826" width="19.28515625" style="3" customWidth="1"/>
    <col min="4827" max="4834" width="0" style="3" hidden="1" customWidth="1"/>
    <col min="4835" max="4835" width="13.7109375" style="3" bestFit="1" customWidth="1"/>
    <col min="4836" max="4836" width="14.7109375" style="3" customWidth="1"/>
    <col min="4837" max="5079" width="11.42578125" style="3"/>
    <col min="5080" max="5080" width="59" style="3" customWidth="1"/>
    <col min="5081" max="5081" width="21" style="3" customWidth="1"/>
    <col min="5082" max="5082" width="19.28515625" style="3" customWidth="1"/>
    <col min="5083" max="5090" width="0" style="3" hidden="1" customWidth="1"/>
    <col min="5091" max="5091" width="13.7109375" style="3" bestFit="1" customWidth="1"/>
    <col min="5092" max="5092" width="14.7109375" style="3" customWidth="1"/>
    <col min="5093" max="5335" width="11.42578125" style="3"/>
    <col min="5336" max="5336" width="59" style="3" customWidth="1"/>
    <col min="5337" max="5337" width="21" style="3" customWidth="1"/>
    <col min="5338" max="5338" width="19.28515625" style="3" customWidth="1"/>
    <col min="5339" max="5346" width="0" style="3" hidden="1" customWidth="1"/>
    <col min="5347" max="5347" width="13.7109375" style="3" bestFit="1" customWidth="1"/>
    <col min="5348" max="5348" width="14.7109375" style="3" customWidth="1"/>
    <col min="5349" max="5591" width="11.42578125" style="3"/>
    <col min="5592" max="5592" width="59" style="3" customWidth="1"/>
    <col min="5593" max="5593" width="21" style="3" customWidth="1"/>
    <col min="5594" max="5594" width="19.28515625" style="3" customWidth="1"/>
    <col min="5595" max="5602" width="0" style="3" hidden="1" customWidth="1"/>
    <col min="5603" max="5603" width="13.7109375" style="3" bestFit="1" customWidth="1"/>
    <col min="5604" max="5604" width="14.7109375" style="3" customWidth="1"/>
    <col min="5605" max="5847" width="11.42578125" style="3"/>
    <col min="5848" max="5848" width="59" style="3" customWidth="1"/>
    <col min="5849" max="5849" width="21" style="3" customWidth="1"/>
    <col min="5850" max="5850" width="19.28515625" style="3" customWidth="1"/>
    <col min="5851" max="5858" width="0" style="3" hidden="1" customWidth="1"/>
    <col min="5859" max="5859" width="13.7109375" style="3" bestFit="1" customWidth="1"/>
    <col min="5860" max="5860" width="14.7109375" style="3" customWidth="1"/>
    <col min="5861" max="6103" width="11.42578125" style="3"/>
    <col min="6104" max="6104" width="59" style="3" customWidth="1"/>
    <col min="6105" max="6105" width="21" style="3" customWidth="1"/>
    <col min="6106" max="6106" width="19.28515625" style="3" customWidth="1"/>
    <col min="6107" max="6114" width="0" style="3" hidden="1" customWidth="1"/>
    <col min="6115" max="6115" width="13.7109375" style="3" bestFit="1" customWidth="1"/>
    <col min="6116" max="6116" width="14.7109375" style="3" customWidth="1"/>
    <col min="6117" max="6359" width="11.42578125" style="3"/>
    <col min="6360" max="6360" width="59" style="3" customWidth="1"/>
    <col min="6361" max="6361" width="21" style="3" customWidth="1"/>
    <col min="6362" max="6362" width="19.28515625" style="3" customWidth="1"/>
    <col min="6363" max="6370" width="0" style="3" hidden="1" customWidth="1"/>
    <col min="6371" max="6371" width="13.7109375" style="3" bestFit="1" customWidth="1"/>
    <col min="6372" max="6372" width="14.7109375" style="3" customWidth="1"/>
    <col min="6373" max="6615" width="11.42578125" style="3"/>
    <col min="6616" max="6616" width="59" style="3" customWidth="1"/>
    <col min="6617" max="6617" width="21" style="3" customWidth="1"/>
    <col min="6618" max="6618" width="19.28515625" style="3" customWidth="1"/>
    <col min="6619" max="6626" width="0" style="3" hidden="1" customWidth="1"/>
    <col min="6627" max="6627" width="13.7109375" style="3" bestFit="1" customWidth="1"/>
    <col min="6628" max="6628" width="14.7109375" style="3" customWidth="1"/>
    <col min="6629" max="6871" width="11.42578125" style="3"/>
    <col min="6872" max="6872" width="59" style="3" customWidth="1"/>
    <col min="6873" max="6873" width="21" style="3" customWidth="1"/>
    <col min="6874" max="6874" width="19.28515625" style="3" customWidth="1"/>
    <col min="6875" max="6882" width="0" style="3" hidden="1" customWidth="1"/>
    <col min="6883" max="6883" width="13.7109375" style="3" bestFit="1" customWidth="1"/>
    <col min="6884" max="6884" width="14.7109375" style="3" customWidth="1"/>
    <col min="6885" max="7127" width="11.42578125" style="3"/>
    <col min="7128" max="7128" width="59" style="3" customWidth="1"/>
    <col min="7129" max="7129" width="21" style="3" customWidth="1"/>
    <col min="7130" max="7130" width="19.28515625" style="3" customWidth="1"/>
    <col min="7131" max="7138" width="0" style="3" hidden="1" customWidth="1"/>
    <col min="7139" max="7139" width="13.7109375" style="3" bestFit="1" customWidth="1"/>
    <col min="7140" max="7140" width="14.7109375" style="3" customWidth="1"/>
    <col min="7141" max="7383" width="11.42578125" style="3"/>
    <col min="7384" max="7384" width="59" style="3" customWidth="1"/>
    <col min="7385" max="7385" width="21" style="3" customWidth="1"/>
    <col min="7386" max="7386" width="19.28515625" style="3" customWidth="1"/>
    <col min="7387" max="7394" width="0" style="3" hidden="1" customWidth="1"/>
    <col min="7395" max="7395" width="13.7109375" style="3" bestFit="1" customWidth="1"/>
    <col min="7396" max="7396" width="14.7109375" style="3" customWidth="1"/>
    <col min="7397" max="7639" width="11.42578125" style="3"/>
    <col min="7640" max="7640" width="59" style="3" customWidth="1"/>
    <col min="7641" max="7641" width="21" style="3" customWidth="1"/>
    <col min="7642" max="7642" width="19.28515625" style="3" customWidth="1"/>
    <col min="7643" max="7650" width="0" style="3" hidden="1" customWidth="1"/>
    <col min="7651" max="7651" width="13.7109375" style="3" bestFit="1" customWidth="1"/>
    <col min="7652" max="7652" width="14.7109375" style="3" customWidth="1"/>
    <col min="7653" max="7895" width="11.42578125" style="3"/>
    <col min="7896" max="7896" width="59" style="3" customWidth="1"/>
    <col min="7897" max="7897" width="21" style="3" customWidth="1"/>
    <col min="7898" max="7898" width="19.28515625" style="3" customWidth="1"/>
    <col min="7899" max="7906" width="0" style="3" hidden="1" customWidth="1"/>
    <col min="7907" max="7907" width="13.7109375" style="3" bestFit="1" customWidth="1"/>
    <col min="7908" max="7908" width="14.7109375" style="3" customWidth="1"/>
    <col min="7909" max="8151" width="11.42578125" style="3"/>
    <col min="8152" max="8152" width="59" style="3" customWidth="1"/>
    <col min="8153" max="8153" width="21" style="3" customWidth="1"/>
    <col min="8154" max="8154" width="19.28515625" style="3" customWidth="1"/>
    <col min="8155" max="8162" width="0" style="3" hidden="1" customWidth="1"/>
    <col min="8163" max="8163" width="13.7109375" style="3" bestFit="1" customWidth="1"/>
    <col min="8164" max="8164" width="14.7109375" style="3" customWidth="1"/>
    <col min="8165" max="8407" width="11.42578125" style="3"/>
    <col min="8408" max="8408" width="59" style="3" customWidth="1"/>
    <col min="8409" max="8409" width="21" style="3" customWidth="1"/>
    <col min="8410" max="8410" width="19.28515625" style="3" customWidth="1"/>
    <col min="8411" max="8418" width="0" style="3" hidden="1" customWidth="1"/>
    <col min="8419" max="8419" width="13.7109375" style="3" bestFit="1" customWidth="1"/>
    <col min="8420" max="8420" width="14.7109375" style="3" customWidth="1"/>
    <col min="8421" max="8663" width="11.42578125" style="3"/>
    <col min="8664" max="8664" width="59" style="3" customWidth="1"/>
    <col min="8665" max="8665" width="21" style="3" customWidth="1"/>
    <col min="8666" max="8666" width="19.28515625" style="3" customWidth="1"/>
    <col min="8667" max="8674" width="0" style="3" hidden="1" customWidth="1"/>
    <col min="8675" max="8675" width="13.7109375" style="3" bestFit="1" customWidth="1"/>
    <col min="8676" max="8676" width="14.7109375" style="3" customWidth="1"/>
    <col min="8677" max="8919" width="11.42578125" style="3"/>
    <col min="8920" max="8920" width="59" style="3" customWidth="1"/>
    <col min="8921" max="8921" width="21" style="3" customWidth="1"/>
    <col min="8922" max="8922" width="19.28515625" style="3" customWidth="1"/>
    <col min="8923" max="8930" width="0" style="3" hidden="1" customWidth="1"/>
    <col min="8931" max="8931" width="13.7109375" style="3" bestFit="1" customWidth="1"/>
    <col min="8932" max="8932" width="14.7109375" style="3" customWidth="1"/>
    <col min="8933" max="9175" width="11.42578125" style="3"/>
    <col min="9176" max="9176" width="59" style="3" customWidth="1"/>
    <col min="9177" max="9177" width="21" style="3" customWidth="1"/>
    <col min="9178" max="9178" width="19.28515625" style="3" customWidth="1"/>
    <col min="9179" max="9186" width="0" style="3" hidden="1" customWidth="1"/>
    <col min="9187" max="9187" width="13.7109375" style="3" bestFit="1" customWidth="1"/>
    <col min="9188" max="9188" width="14.7109375" style="3" customWidth="1"/>
    <col min="9189" max="9431" width="11.42578125" style="3"/>
    <col min="9432" max="9432" width="59" style="3" customWidth="1"/>
    <col min="9433" max="9433" width="21" style="3" customWidth="1"/>
    <col min="9434" max="9434" width="19.28515625" style="3" customWidth="1"/>
    <col min="9435" max="9442" width="0" style="3" hidden="1" customWidth="1"/>
    <col min="9443" max="9443" width="13.7109375" style="3" bestFit="1" customWidth="1"/>
    <col min="9444" max="9444" width="14.7109375" style="3" customWidth="1"/>
    <col min="9445" max="9687" width="11.42578125" style="3"/>
    <col min="9688" max="9688" width="59" style="3" customWidth="1"/>
    <col min="9689" max="9689" width="21" style="3" customWidth="1"/>
    <col min="9690" max="9690" width="19.28515625" style="3" customWidth="1"/>
    <col min="9691" max="9698" width="0" style="3" hidden="1" customWidth="1"/>
    <col min="9699" max="9699" width="13.7109375" style="3" bestFit="1" customWidth="1"/>
    <col min="9700" max="9700" width="14.7109375" style="3" customWidth="1"/>
    <col min="9701" max="9943" width="11.42578125" style="3"/>
    <col min="9944" max="9944" width="59" style="3" customWidth="1"/>
    <col min="9945" max="9945" width="21" style="3" customWidth="1"/>
    <col min="9946" max="9946" width="19.28515625" style="3" customWidth="1"/>
    <col min="9947" max="9954" width="0" style="3" hidden="1" customWidth="1"/>
    <col min="9955" max="9955" width="13.7109375" style="3" bestFit="1" customWidth="1"/>
    <col min="9956" max="9956" width="14.7109375" style="3" customWidth="1"/>
    <col min="9957" max="10199" width="11.42578125" style="3"/>
    <col min="10200" max="10200" width="59" style="3" customWidth="1"/>
    <col min="10201" max="10201" width="21" style="3" customWidth="1"/>
    <col min="10202" max="10202" width="19.28515625" style="3" customWidth="1"/>
    <col min="10203" max="10210" width="0" style="3" hidden="1" customWidth="1"/>
    <col min="10211" max="10211" width="13.7109375" style="3" bestFit="1" customWidth="1"/>
    <col min="10212" max="10212" width="14.7109375" style="3" customWidth="1"/>
    <col min="10213" max="10455" width="11.42578125" style="3"/>
    <col min="10456" max="10456" width="59" style="3" customWidth="1"/>
    <col min="10457" max="10457" width="21" style="3" customWidth="1"/>
    <col min="10458" max="10458" width="19.28515625" style="3" customWidth="1"/>
    <col min="10459" max="10466" width="0" style="3" hidden="1" customWidth="1"/>
    <col min="10467" max="10467" width="13.7109375" style="3" bestFit="1" customWidth="1"/>
    <col min="10468" max="10468" width="14.7109375" style="3" customWidth="1"/>
    <col min="10469" max="10711" width="11.42578125" style="3"/>
    <col min="10712" max="10712" width="59" style="3" customWidth="1"/>
    <col min="10713" max="10713" width="21" style="3" customWidth="1"/>
    <col min="10714" max="10714" width="19.28515625" style="3" customWidth="1"/>
    <col min="10715" max="10722" width="0" style="3" hidden="1" customWidth="1"/>
    <col min="10723" max="10723" width="13.7109375" style="3" bestFit="1" customWidth="1"/>
    <col min="10724" max="10724" width="14.7109375" style="3" customWidth="1"/>
    <col min="10725" max="10967" width="11.42578125" style="3"/>
    <col min="10968" max="10968" width="59" style="3" customWidth="1"/>
    <col min="10969" max="10969" width="21" style="3" customWidth="1"/>
    <col min="10970" max="10970" width="19.28515625" style="3" customWidth="1"/>
    <col min="10971" max="10978" width="0" style="3" hidden="1" customWidth="1"/>
    <col min="10979" max="10979" width="13.7109375" style="3" bestFit="1" customWidth="1"/>
    <col min="10980" max="10980" width="14.7109375" style="3" customWidth="1"/>
    <col min="10981" max="11223" width="11.42578125" style="3"/>
    <col min="11224" max="11224" width="59" style="3" customWidth="1"/>
    <col min="11225" max="11225" width="21" style="3" customWidth="1"/>
    <col min="11226" max="11226" width="19.28515625" style="3" customWidth="1"/>
    <col min="11227" max="11234" width="0" style="3" hidden="1" customWidth="1"/>
    <col min="11235" max="11235" width="13.7109375" style="3" bestFit="1" customWidth="1"/>
    <col min="11236" max="11236" width="14.7109375" style="3" customWidth="1"/>
    <col min="11237" max="11479" width="11.42578125" style="3"/>
    <col min="11480" max="11480" width="59" style="3" customWidth="1"/>
    <col min="11481" max="11481" width="21" style="3" customWidth="1"/>
    <col min="11482" max="11482" width="19.28515625" style="3" customWidth="1"/>
    <col min="11483" max="11490" width="0" style="3" hidden="1" customWidth="1"/>
    <col min="11491" max="11491" width="13.7109375" style="3" bestFit="1" customWidth="1"/>
    <col min="11492" max="11492" width="14.7109375" style="3" customWidth="1"/>
    <col min="11493" max="11735" width="11.42578125" style="3"/>
    <col min="11736" max="11736" width="59" style="3" customWidth="1"/>
    <col min="11737" max="11737" width="21" style="3" customWidth="1"/>
    <col min="11738" max="11738" width="19.28515625" style="3" customWidth="1"/>
    <col min="11739" max="11746" width="0" style="3" hidden="1" customWidth="1"/>
    <col min="11747" max="11747" width="13.7109375" style="3" bestFit="1" customWidth="1"/>
    <col min="11748" max="11748" width="14.7109375" style="3" customWidth="1"/>
    <col min="11749" max="11991" width="11.42578125" style="3"/>
    <col min="11992" max="11992" width="59" style="3" customWidth="1"/>
    <col min="11993" max="11993" width="21" style="3" customWidth="1"/>
    <col min="11994" max="11994" width="19.28515625" style="3" customWidth="1"/>
    <col min="11995" max="12002" width="0" style="3" hidden="1" customWidth="1"/>
    <col min="12003" max="12003" width="13.7109375" style="3" bestFit="1" customWidth="1"/>
    <col min="12004" max="12004" width="14.7109375" style="3" customWidth="1"/>
    <col min="12005" max="12247" width="11.42578125" style="3"/>
    <col min="12248" max="12248" width="59" style="3" customWidth="1"/>
    <col min="12249" max="12249" width="21" style="3" customWidth="1"/>
    <col min="12250" max="12250" width="19.28515625" style="3" customWidth="1"/>
    <col min="12251" max="12258" width="0" style="3" hidden="1" customWidth="1"/>
    <col min="12259" max="12259" width="13.7109375" style="3" bestFit="1" customWidth="1"/>
    <col min="12260" max="12260" width="14.7109375" style="3" customWidth="1"/>
    <col min="12261" max="12503" width="11.42578125" style="3"/>
    <col min="12504" max="12504" width="59" style="3" customWidth="1"/>
    <col min="12505" max="12505" width="21" style="3" customWidth="1"/>
    <col min="12506" max="12506" width="19.28515625" style="3" customWidth="1"/>
    <col min="12507" max="12514" width="0" style="3" hidden="1" customWidth="1"/>
    <col min="12515" max="12515" width="13.7109375" style="3" bestFit="1" customWidth="1"/>
    <col min="12516" max="12516" width="14.7109375" style="3" customWidth="1"/>
    <col min="12517" max="12759" width="11.42578125" style="3"/>
    <col min="12760" max="12760" width="59" style="3" customWidth="1"/>
    <col min="12761" max="12761" width="21" style="3" customWidth="1"/>
    <col min="12762" max="12762" width="19.28515625" style="3" customWidth="1"/>
    <col min="12763" max="12770" width="0" style="3" hidden="1" customWidth="1"/>
    <col min="12771" max="12771" width="13.7109375" style="3" bestFit="1" customWidth="1"/>
    <col min="12772" max="12772" width="14.7109375" style="3" customWidth="1"/>
    <col min="12773" max="13015" width="11.42578125" style="3"/>
    <col min="13016" max="13016" width="59" style="3" customWidth="1"/>
    <col min="13017" max="13017" width="21" style="3" customWidth="1"/>
    <col min="13018" max="13018" width="19.28515625" style="3" customWidth="1"/>
    <col min="13019" max="13026" width="0" style="3" hidden="1" customWidth="1"/>
    <col min="13027" max="13027" width="13.7109375" style="3" bestFit="1" customWidth="1"/>
    <col min="13028" max="13028" width="14.7109375" style="3" customWidth="1"/>
    <col min="13029" max="13271" width="11.42578125" style="3"/>
    <col min="13272" max="13272" width="59" style="3" customWidth="1"/>
    <col min="13273" max="13273" width="21" style="3" customWidth="1"/>
    <col min="13274" max="13274" width="19.28515625" style="3" customWidth="1"/>
    <col min="13275" max="13282" width="0" style="3" hidden="1" customWidth="1"/>
    <col min="13283" max="13283" width="13.7109375" style="3" bestFit="1" customWidth="1"/>
    <col min="13284" max="13284" width="14.7109375" style="3" customWidth="1"/>
    <col min="13285" max="13527" width="11.42578125" style="3"/>
    <col min="13528" max="13528" width="59" style="3" customWidth="1"/>
    <col min="13529" max="13529" width="21" style="3" customWidth="1"/>
    <col min="13530" max="13530" width="19.28515625" style="3" customWidth="1"/>
    <col min="13531" max="13538" width="0" style="3" hidden="1" customWidth="1"/>
    <col min="13539" max="13539" width="13.7109375" style="3" bestFit="1" customWidth="1"/>
    <col min="13540" max="13540" width="14.7109375" style="3" customWidth="1"/>
    <col min="13541" max="13783" width="11.42578125" style="3"/>
    <col min="13784" max="13784" width="59" style="3" customWidth="1"/>
    <col min="13785" max="13785" width="21" style="3" customWidth="1"/>
    <col min="13786" max="13786" width="19.28515625" style="3" customWidth="1"/>
    <col min="13787" max="13794" width="0" style="3" hidden="1" customWidth="1"/>
    <col min="13795" max="13795" width="13.7109375" style="3" bestFit="1" customWidth="1"/>
    <col min="13796" max="13796" width="14.7109375" style="3" customWidth="1"/>
    <col min="13797" max="14039" width="11.42578125" style="3"/>
    <col min="14040" max="14040" width="59" style="3" customWidth="1"/>
    <col min="14041" max="14041" width="21" style="3" customWidth="1"/>
    <col min="14042" max="14042" width="19.28515625" style="3" customWidth="1"/>
    <col min="14043" max="14050" width="0" style="3" hidden="1" customWidth="1"/>
    <col min="14051" max="14051" width="13.7109375" style="3" bestFit="1" customWidth="1"/>
    <col min="14052" max="14052" width="14.7109375" style="3" customWidth="1"/>
    <col min="14053" max="14295" width="11.42578125" style="3"/>
    <col min="14296" max="14296" width="59" style="3" customWidth="1"/>
    <col min="14297" max="14297" width="21" style="3" customWidth="1"/>
    <col min="14298" max="14298" width="19.28515625" style="3" customWidth="1"/>
    <col min="14299" max="14306" width="0" style="3" hidden="1" customWidth="1"/>
    <col min="14307" max="14307" width="13.7109375" style="3" bestFit="1" customWidth="1"/>
    <col min="14308" max="14308" width="14.7109375" style="3" customWidth="1"/>
    <col min="14309" max="14551" width="11.42578125" style="3"/>
    <col min="14552" max="14552" width="59" style="3" customWidth="1"/>
    <col min="14553" max="14553" width="21" style="3" customWidth="1"/>
    <col min="14554" max="14554" width="19.28515625" style="3" customWidth="1"/>
    <col min="14555" max="14562" width="0" style="3" hidden="1" customWidth="1"/>
    <col min="14563" max="14563" width="13.7109375" style="3" bestFit="1" customWidth="1"/>
    <col min="14564" max="14564" width="14.7109375" style="3" customWidth="1"/>
    <col min="14565" max="14807" width="11.42578125" style="3"/>
    <col min="14808" max="14808" width="59" style="3" customWidth="1"/>
    <col min="14809" max="14809" width="21" style="3" customWidth="1"/>
    <col min="14810" max="14810" width="19.28515625" style="3" customWidth="1"/>
    <col min="14811" max="14818" width="0" style="3" hidden="1" customWidth="1"/>
    <col min="14819" max="14819" width="13.7109375" style="3" bestFit="1" customWidth="1"/>
    <col min="14820" max="14820" width="14.7109375" style="3" customWidth="1"/>
    <col min="14821" max="15063" width="11.42578125" style="3"/>
    <col min="15064" max="15064" width="59" style="3" customWidth="1"/>
    <col min="15065" max="15065" width="21" style="3" customWidth="1"/>
    <col min="15066" max="15066" width="19.28515625" style="3" customWidth="1"/>
    <col min="15067" max="15074" width="0" style="3" hidden="1" customWidth="1"/>
    <col min="15075" max="15075" width="13.7109375" style="3" bestFit="1" customWidth="1"/>
    <col min="15076" max="15076" width="14.7109375" style="3" customWidth="1"/>
    <col min="15077" max="15319" width="11.42578125" style="3"/>
    <col min="15320" max="15320" width="59" style="3" customWidth="1"/>
    <col min="15321" max="15321" width="21" style="3" customWidth="1"/>
    <col min="15322" max="15322" width="19.28515625" style="3" customWidth="1"/>
    <col min="15323" max="15330" width="0" style="3" hidden="1" customWidth="1"/>
    <col min="15331" max="15331" width="13.7109375" style="3" bestFit="1" customWidth="1"/>
    <col min="15332" max="15332" width="14.7109375" style="3" customWidth="1"/>
    <col min="15333" max="15575" width="11.42578125" style="3"/>
    <col min="15576" max="15576" width="59" style="3" customWidth="1"/>
    <col min="15577" max="15577" width="21" style="3" customWidth="1"/>
    <col min="15578" max="15578" width="19.28515625" style="3" customWidth="1"/>
    <col min="15579" max="15586" width="0" style="3" hidden="1" customWidth="1"/>
    <col min="15587" max="15587" width="13.7109375" style="3" bestFit="1" customWidth="1"/>
    <col min="15588" max="15588" width="14.7109375" style="3" customWidth="1"/>
    <col min="15589" max="15831" width="11.42578125" style="3"/>
    <col min="15832" max="15832" width="59" style="3" customWidth="1"/>
    <col min="15833" max="15833" width="21" style="3" customWidth="1"/>
    <col min="15834" max="15834" width="19.28515625" style="3" customWidth="1"/>
    <col min="15835" max="15842" width="0" style="3" hidden="1" customWidth="1"/>
    <col min="15843" max="15843" width="13.7109375" style="3" bestFit="1" customWidth="1"/>
    <col min="15844" max="15844" width="14.7109375" style="3" customWidth="1"/>
    <col min="15845" max="16384" width="11.42578125" style="3"/>
  </cols>
  <sheetData>
    <row r="1" spans="2:5" ht="14.25" x14ac:dyDescent="0.2">
      <c r="C1" s="18"/>
      <c r="D1" s="18"/>
      <c r="E1" s="284"/>
    </row>
    <row r="2" spans="2:5" ht="14.25" x14ac:dyDescent="0.2">
      <c r="C2" s="18"/>
      <c r="D2" s="18"/>
      <c r="E2" s="284"/>
    </row>
    <row r="3" spans="2:5" ht="14.25" x14ac:dyDescent="0.2">
      <c r="C3" s="18"/>
      <c r="D3" s="18"/>
      <c r="E3" s="284"/>
    </row>
    <row r="4" spans="2:5" ht="24" customHeight="1" x14ac:dyDescent="0.2">
      <c r="C4" s="18"/>
      <c r="D4" s="18"/>
      <c r="E4" s="284"/>
    </row>
    <row r="5" spans="2:5" x14ac:dyDescent="0.2">
      <c r="B5" s="20"/>
      <c r="C5" s="517" t="s">
        <v>9</v>
      </c>
      <c r="D5" s="517"/>
      <c r="E5" s="517"/>
    </row>
    <row r="6" spans="2:5" ht="20.25" x14ac:dyDescent="0.3">
      <c r="B6" s="20"/>
      <c r="C6" s="518" t="s">
        <v>10</v>
      </c>
      <c r="D6" s="518"/>
      <c r="E6" s="518"/>
    </row>
    <row r="7" spans="2:5" ht="16.5" x14ac:dyDescent="0.25">
      <c r="B7" s="20"/>
      <c r="C7" s="515" t="s">
        <v>11</v>
      </c>
      <c r="D7" s="515"/>
      <c r="E7" s="515"/>
    </row>
    <row r="8" spans="2:5" ht="16.5" x14ac:dyDescent="0.25">
      <c r="B8" s="20"/>
      <c r="C8" s="516" t="s">
        <v>12</v>
      </c>
      <c r="D8" s="516"/>
      <c r="E8" s="516"/>
    </row>
    <row r="9" spans="2:5" ht="18" x14ac:dyDescent="0.25">
      <c r="B9" s="20"/>
      <c r="C9" s="514" t="s">
        <v>461</v>
      </c>
      <c r="D9" s="514"/>
      <c r="E9" s="514"/>
    </row>
    <row r="10" spans="2:5" ht="14.25" customHeight="1" x14ac:dyDescent="0.2">
      <c r="B10" s="60"/>
      <c r="C10" s="513" t="s">
        <v>923</v>
      </c>
      <c r="D10" s="513"/>
      <c r="E10" s="513"/>
    </row>
    <row r="11" spans="2:5" x14ac:dyDescent="0.2">
      <c r="C11" s="513" t="s">
        <v>44</v>
      </c>
      <c r="D11" s="513"/>
      <c r="E11" s="513"/>
    </row>
    <row r="12" spans="2:5" ht="15.75" customHeight="1" x14ac:dyDescent="0.2">
      <c r="C12" s="60"/>
      <c r="D12" s="60"/>
      <c r="E12" s="285"/>
    </row>
    <row r="13" spans="2:5" ht="17.25" customHeight="1" thickBot="1" x14ac:dyDescent="0.25">
      <c r="C13" s="286" t="s">
        <v>37</v>
      </c>
      <c r="D13" s="286"/>
      <c r="E13" s="313"/>
    </row>
    <row r="14" spans="2:5" ht="13.5" customHeight="1" x14ac:dyDescent="0.2">
      <c r="C14" s="18"/>
      <c r="D14" s="18"/>
      <c r="E14" s="287"/>
    </row>
    <row r="15" spans="2:5" s="506" customFormat="1" ht="16.5" customHeight="1" x14ac:dyDescent="0.2">
      <c r="B15" s="505"/>
      <c r="C15" s="506" t="s">
        <v>38</v>
      </c>
      <c r="E15" s="284">
        <v>40417906.880000003</v>
      </c>
    </row>
    <row r="16" spans="2:5" s="506" customFormat="1" ht="16.5" customHeight="1" x14ac:dyDescent="0.2">
      <c r="B16" s="505"/>
      <c r="C16" s="506" t="s">
        <v>39</v>
      </c>
      <c r="E16" s="284">
        <v>37385</v>
      </c>
    </row>
    <row r="17" spans="2:6" s="506" customFormat="1" ht="16.5" customHeight="1" x14ac:dyDescent="0.2">
      <c r="B17" s="505"/>
      <c r="C17" s="506" t="s">
        <v>40</v>
      </c>
      <c r="E17" s="284">
        <v>1994202.78</v>
      </c>
    </row>
    <row r="18" spans="2:6" s="506" customFormat="1" ht="16.5" customHeight="1" thickBot="1" x14ac:dyDescent="0.25">
      <c r="B18" s="505"/>
      <c r="C18" s="507" t="s">
        <v>41</v>
      </c>
      <c r="D18" s="507"/>
      <c r="E18" s="288">
        <f>SUM(E15:E17)</f>
        <v>42449494.660000004</v>
      </c>
    </row>
    <row r="19" spans="2:6" x14ac:dyDescent="0.2">
      <c r="C19" s="62"/>
      <c r="D19" s="62"/>
      <c r="E19" s="287"/>
    </row>
    <row r="20" spans="2:6" x14ac:dyDescent="0.2">
      <c r="C20" s="62"/>
      <c r="D20" s="62"/>
      <c r="E20" s="287"/>
      <c r="F20" s="19"/>
    </row>
    <row r="21" spans="2:6" ht="16.5" customHeight="1" x14ac:dyDescent="0.2">
      <c r="B21" s="289" t="s">
        <v>128</v>
      </c>
      <c r="C21" s="290" t="s">
        <v>129</v>
      </c>
      <c r="D21" s="290"/>
      <c r="E21" s="291">
        <f>E22+E40+E83+E126+E138+E154</f>
        <v>46129847.090000011</v>
      </c>
    </row>
    <row r="22" spans="2:6" ht="19.5" customHeight="1" thickBot="1" x14ac:dyDescent="0.25">
      <c r="B22" s="473" t="s">
        <v>130</v>
      </c>
      <c r="C22" s="474" t="s">
        <v>131</v>
      </c>
      <c r="D22" s="474"/>
      <c r="E22" s="475">
        <f>E23+E30+E36</f>
        <v>40263703.610000007</v>
      </c>
    </row>
    <row r="23" spans="2:6" ht="19.5" customHeight="1" x14ac:dyDescent="0.2">
      <c r="B23" s="290" t="s">
        <v>249</v>
      </c>
      <c r="C23" s="395" t="s">
        <v>250</v>
      </c>
      <c r="D23" s="395"/>
      <c r="E23" s="293">
        <f>E24+E25+E26+E27+E28+E29</f>
        <v>34368307.080000006</v>
      </c>
      <c r="F23" s="19"/>
    </row>
    <row r="24" spans="2:6" ht="17.25" customHeight="1" x14ac:dyDescent="0.2">
      <c r="B24" s="250" t="s">
        <v>35</v>
      </c>
      <c r="C24" s="250" t="s">
        <v>36</v>
      </c>
      <c r="D24" s="250"/>
      <c r="E24" s="294">
        <v>27446916.84</v>
      </c>
    </row>
    <row r="25" spans="2:6" ht="17.25" customHeight="1" x14ac:dyDescent="0.2">
      <c r="B25" s="250" t="s">
        <v>24</v>
      </c>
      <c r="C25" s="250" t="s">
        <v>25</v>
      </c>
      <c r="D25" s="250"/>
      <c r="E25" s="294">
        <v>5765650</v>
      </c>
    </row>
    <row r="26" spans="2:6" ht="17.25" customHeight="1" x14ac:dyDescent="0.2">
      <c r="B26" s="250" t="s">
        <v>29</v>
      </c>
      <c r="C26" s="250" t="s">
        <v>30</v>
      </c>
      <c r="D26" s="250"/>
      <c r="E26" s="294">
        <v>355300</v>
      </c>
    </row>
    <row r="27" spans="2:6" ht="17.25" customHeight="1" x14ac:dyDescent="0.2">
      <c r="B27" s="250" t="s">
        <v>376</v>
      </c>
      <c r="C27" s="250" t="s">
        <v>381</v>
      </c>
      <c r="D27" s="250"/>
      <c r="E27" s="294">
        <v>50000</v>
      </c>
    </row>
    <row r="28" spans="2:6" ht="17.25" customHeight="1" x14ac:dyDescent="0.2">
      <c r="B28" s="295" t="s">
        <v>275</v>
      </c>
      <c r="C28" s="250" t="s">
        <v>276</v>
      </c>
      <c r="D28" s="250"/>
      <c r="E28" s="294">
        <v>750440.24</v>
      </c>
    </row>
    <row r="29" spans="2:6" s="6" customFormat="1" ht="17.25" customHeight="1" x14ac:dyDescent="0.2">
      <c r="B29" s="250" t="s">
        <v>277</v>
      </c>
      <c r="C29" s="250" t="s">
        <v>278</v>
      </c>
      <c r="D29" s="250"/>
      <c r="E29" s="294">
        <v>0</v>
      </c>
      <c r="F29" s="3"/>
    </row>
    <row r="30" spans="2:6" ht="17.25" customHeight="1" thickBot="1" x14ac:dyDescent="0.25">
      <c r="B30" s="296" t="s">
        <v>318</v>
      </c>
      <c r="C30" s="250" t="s">
        <v>330</v>
      </c>
      <c r="D30" s="250"/>
      <c r="E30" s="292">
        <f>SUM(E31)</f>
        <v>716990.59</v>
      </c>
    </row>
    <row r="31" spans="2:6" ht="17.25" customHeight="1" x14ac:dyDescent="0.2">
      <c r="B31" s="250" t="s">
        <v>63</v>
      </c>
      <c r="C31" s="250" t="s">
        <v>64</v>
      </c>
      <c r="D31" s="250"/>
      <c r="E31" s="294">
        <v>716990.59</v>
      </c>
    </row>
    <row r="32" spans="2:6" ht="17.25" customHeight="1" thickBot="1" x14ac:dyDescent="0.25">
      <c r="B32" s="289">
        <v>213</v>
      </c>
      <c r="C32" s="250" t="s">
        <v>319</v>
      </c>
      <c r="D32" s="250"/>
      <c r="E32" s="292" t="s">
        <v>444</v>
      </c>
    </row>
    <row r="33" spans="2:7" ht="17.25" customHeight="1" x14ac:dyDescent="0.2">
      <c r="B33" s="297" t="s">
        <v>313</v>
      </c>
      <c r="C33" s="250" t="s">
        <v>371</v>
      </c>
      <c r="D33" s="250"/>
      <c r="E33" s="298">
        <v>0</v>
      </c>
    </row>
    <row r="34" spans="2:7" ht="17.25" customHeight="1" x14ac:dyDescent="0.2">
      <c r="B34" s="299" t="s">
        <v>133</v>
      </c>
      <c r="C34" s="250" t="s">
        <v>132</v>
      </c>
      <c r="D34" s="250"/>
      <c r="E34" s="298" t="s">
        <v>444</v>
      </c>
    </row>
    <row r="35" spans="2:7" ht="17.25" customHeight="1" x14ac:dyDescent="0.2">
      <c r="B35" s="300" t="s">
        <v>271</v>
      </c>
      <c r="C35" s="250" t="s">
        <v>272</v>
      </c>
      <c r="D35" s="250"/>
      <c r="E35" s="294" t="s">
        <v>444</v>
      </c>
    </row>
    <row r="36" spans="2:7" ht="17.25" customHeight="1" thickBot="1" x14ac:dyDescent="0.25">
      <c r="B36" s="290" t="s">
        <v>134</v>
      </c>
      <c r="C36" s="250" t="s">
        <v>135</v>
      </c>
      <c r="D36" s="250"/>
      <c r="E36" s="292">
        <f>SUM(E37:E39)</f>
        <v>5178405.9400000004</v>
      </c>
    </row>
    <row r="37" spans="2:7" ht="17.25" customHeight="1" x14ac:dyDescent="0.2">
      <c r="B37" s="250" t="s">
        <v>31</v>
      </c>
      <c r="C37" s="250" t="s">
        <v>32</v>
      </c>
      <c r="D37" s="250"/>
      <c r="E37" s="294">
        <v>2390777.5499999998</v>
      </c>
    </row>
    <row r="38" spans="2:7" ht="17.25" customHeight="1" x14ac:dyDescent="0.2">
      <c r="B38" s="250" t="s">
        <v>33</v>
      </c>
      <c r="C38" s="250" t="s">
        <v>34</v>
      </c>
      <c r="D38" s="250"/>
      <c r="E38" s="294">
        <v>2398879.86</v>
      </c>
    </row>
    <row r="39" spans="2:7" ht="17.25" customHeight="1" x14ac:dyDescent="0.2">
      <c r="B39" s="250" t="s">
        <v>27</v>
      </c>
      <c r="C39" s="250" t="s">
        <v>28</v>
      </c>
      <c r="D39" s="250"/>
      <c r="E39" s="294">
        <v>388748.52999999997</v>
      </c>
    </row>
    <row r="40" spans="2:7" ht="17.25" customHeight="1" thickBot="1" x14ac:dyDescent="0.3">
      <c r="B40" s="473">
        <v>2.2000000000000002</v>
      </c>
      <c r="C40" s="474" t="s">
        <v>95</v>
      </c>
      <c r="D40" s="474"/>
      <c r="E40" s="475">
        <f>E41+E50+E53+E55+E59+FE7762+E67+E70+E79</f>
        <v>2048943.02</v>
      </c>
      <c r="F40" s="472"/>
      <c r="G40" s="19"/>
    </row>
    <row r="41" spans="2:7" ht="17.25" customHeight="1" x14ac:dyDescent="0.2">
      <c r="B41" s="290" t="s">
        <v>136</v>
      </c>
      <c r="C41" s="290" t="s">
        <v>137</v>
      </c>
      <c r="D41" s="290"/>
      <c r="E41" s="293">
        <f>E42+E43+E44+E45+E46+E47+E48</f>
        <v>1451688.6600000001</v>
      </c>
    </row>
    <row r="42" spans="2:7" ht="17.25" customHeight="1" x14ac:dyDescent="0.2">
      <c r="B42" s="250" t="s">
        <v>378</v>
      </c>
      <c r="C42" s="250" t="s">
        <v>499</v>
      </c>
      <c r="D42" s="290"/>
      <c r="E42" s="293">
        <v>0</v>
      </c>
    </row>
    <row r="43" spans="2:7" ht="17.25" customHeight="1" x14ac:dyDescent="0.2">
      <c r="B43" s="250" t="s">
        <v>26</v>
      </c>
      <c r="C43" s="250" t="s">
        <v>20</v>
      </c>
      <c r="D43" s="250"/>
      <c r="E43" s="303">
        <v>1185176.33</v>
      </c>
    </row>
    <row r="44" spans="2:7" ht="17.25" customHeight="1" x14ac:dyDescent="0.2">
      <c r="B44" s="250" t="s">
        <v>365</v>
      </c>
      <c r="C44" s="250" t="s">
        <v>367</v>
      </c>
      <c r="D44" s="250"/>
      <c r="E44" s="303">
        <v>400</v>
      </c>
    </row>
    <row r="45" spans="2:7" ht="17.25" customHeight="1" x14ac:dyDescent="0.2">
      <c r="B45" s="250" t="s">
        <v>48</v>
      </c>
      <c r="C45" s="250" t="s">
        <v>49</v>
      </c>
      <c r="D45" s="250"/>
      <c r="E45" s="303">
        <v>34171.11</v>
      </c>
    </row>
    <row r="46" spans="2:7" ht="17.25" customHeight="1" x14ac:dyDescent="0.2">
      <c r="B46" s="250" t="s">
        <v>69</v>
      </c>
      <c r="C46" s="250" t="s">
        <v>68</v>
      </c>
      <c r="D46" s="250"/>
      <c r="E46" s="303">
        <v>223966.22</v>
      </c>
    </row>
    <row r="47" spans="2:7" ht="17.25" customHeight="1" x14ac:dyDescent="0.2">
      <c r="B47" s="250" t="s">
        <v>307</v>
      </c>
      <c r="C47" s="250" t="s">
        <v>308</v>
      </c>
      <c r="D47" s="250"/>
      <c r="E47" s="303">
        <v>0</v>
      </c>
    </row>
    <row r="48" spans="2:7" ht="17.25" customHeight="1" x14ac:dyDescent="0.2">
      <c r="B48" s="250" t="s">
        <v>98</v>
      </c>
      <c r="C48" s="250" t="s">
        <v>126</v>
      </c>
      <c r="D48" s="250"/>
      <c r="E48" s="303">
        <v>7975</v>
      </c>
    </row>
    <row r="49" spans="2:5" ht="17.25" customHeight="1" x14ac:dyDescent="0.2">
      <c r="B49" s="250"/>
      <c r="C49" s="250"/>
      <c r="D49" s="250"/>
    </row>
    <row r="50" spans="2:5" ht="17.25" customHeight="1" thickBot="1" x14ac:dyDescent="0.25">
      <c r="B50" s="302" t="s">
        <v>138</v>
      </c>
      <c r="C50" s="296" t="s">
        <v>139</v>
      </c>
      <c r="D50" s="250"/>
      <c r="E50" s="288">
        <f>SUM(E51:E52)</f>
        <v>162874.69</v>
      </c>
    </row>
    <row r="51" spans="2:5" ht="17.25" customHeight="1" x14ac:dyDescent="0.2">
      <c r="B51" s="295" t="s">
        <v>79</v>
      </c>
      <c r="C51" s="250" t="s">
        <v>96</v>
      </c>
      <c r="D51" s="250"/>
      <c r="E51" s="303">
        <v>158892.19</v>
      </c>
    </row>
    <row r="52" spans="2:5" ht="17.25" customHeight="1" x14ac:dyDescent="0.2">
      <c r="B52" s="297" t="s">
        <v>102</v>
      </c>
      <c r="C52" s="250" t="s">
        <v>125</v>
      </c>
      <c r="D52" s="250"/>
      <c r="E52" s="303">
        <v>3982.5</v>
      </c>
    </row>
    <row r="53" spans="2:5" ht="17.25" customHeight="1" thickBot="1" x14ac:dyDescent="0.25">
      <c r="B53" s="302" t="s">
        <v>141</v>
      </c>
      <c r="C53" s="250" t="s">
        <v>140</v>
      </c>
      <c r="D53" s="250"/>
      <c r="E53" s="288">
        <f>SUM(E54)</f>
        <v>165800</v>
      </c>
    </row>
    <row r="54" spans="2:5" ht="17.25" customHeight="1" x14ac:dyDescent="0.2">
      <c r="B54" s="250" t="s">
        <v>86</v>
      </c>
      <c r="C54" s="250" t="s">
        <v>267</v>
      </c>
      <c r="D54" s="250"/>
      <c r="E54" s="294">
        <v>165800</v>
      </c>
    </row>
    <row r="55" spans="2:5" ht="17.25" customHeight="1" thickBot="1" x14ac:dyDescent="0.25">
      <c r="B55" s="290" t="s">
        <v>142</v>
      </c>
      <c r="C55" s="296" t="s">
        <v>143</v>
      </c>
      <c r="D55" s="250"/>
      <c r="E55" s="292">
        <f>E56+E57+E58</f>
        <v>35000</v>
      </c>
    </row>
    <row r="56" spans="2:5" ht="17.25" customHeight="1" x14ac:dyDescent="0.2">
      <c r="B56" s="251" t="s">
        <v>80</v>
      </c>
      <c r="C56" s="250" t="s">
        <v>94</v>
      </c>
      <c r="D56" s="250"/>
      <c r="E56" s="303">
        <v>0</v>
      </c>
    </row>
    <row r="57" spans="2:5" ht="17.25" customHeight="1" x14ac:dyDescent="0.2">
      <c r="B57" s="250" t="s">
        <v>310</v>
      </c>
      <c r="C57" s="250" t="s">
        <v>311</v>
      </c>
      <c r="D57" s="250"/>
      <c r="E57" s="303">
        <v>0</v>
      </c>
    </row>
    <row r="58" spans="2:5" ht="17.25" customHeight="1" x14ac:dyDescent="0.2">
      <c r="B58" s="250" t="s">
        <v>76</v>
      </c>
      <c r="C58" s="250" t="s">
        <v>78</v>
      </c>
      <c r="D58" s="250"/>
      <c r="E58" s="294">
        <v>35000</v>
      </c>
    </row>
    <row r="59" spans="2:5" ht="17.25" customHeight="1" thickBot="1" x14ac:dyDescent="0.25">
      <c r="B59" s="302" t="s">
        <v>145</v>
      </c>
      <c r="C59" s="296" t="s">
        <v>144</v>
      </c>
      <c r="D59" s="250"/>
      <c r="E59" s="288">
        <f>SUM(E60:E61)</f>
        <v>38976</v>
      </c>
    </row>
    <row r="60" spans="2:5" ht="17.25" customHeight="1" x14ac:dyDescent="0.2">
      <c r="B60" s="297" t="s">
        <v>344</v>
      </c>
      <c r="C60" s="250" t="s">
        <v>458</v>
      </c>
      <c r="D60" s="250"/>
      <c r="E60" s="303">
        <v>38976</v>
      </c>
    </row>
    <row r="61" spans="2:5" ht="17.25" customHeight="1" x14ac:dyDescent="0.2">
      <c r="B61" s="297" t="s">
        <v>258</v>
      </c>
      <c r="C61" s="250" t="s">
        <v>314</v>
      </c>
      <c r="D61" s="250"/>
      <c r="E61" s="303">
        <v>0</v>
      </c>
    </row>
    <row r="62" spans="2:5" ht="17.25" customHeight="1" x14ac:dyDescent="0.2">
      <c r="B62" s="302" t="s">
        <v>146</v>
      </c>
      <c r="C62" s="296" t="s">
        <v>147</v>
      </c>
      <c r="D62" s="250"/>
      <c r="E62" s="293">
        <f>E63+E64+E65+E66</f>
        <v>0</v>
      </c>
    </row>
    <row r="63" spans="2:5" ht="17.25" customHeight="1" x14ac:dyDescent="0.2">
      <c r="B63" s="304" t="s">
        <v>106</v>
      </c>
      <c r="C63" s="250" t="s">
        <v>107</v>
      </c>
      <c r="D63" s="250"/>
      <c r="E63" s="303">
        <v>0</v>
      </c>
    </row>
    <row r="64" spans="2:5" ht="18" customHeight="1" x14ac:dyDescent="0.2">
      <c r="B64" s="297" t="s">
        <v>108</v>
      </c>
      <c r="C64" s="250" t="s">
        <v>109</v>
      </c>
      <c r="D64" s="250"/>
      <c r="E64" s="303">
        <v>0</v>
      </c>
    </row>
    <row r="65" spans="2:5" ht="18" customHeight="1" x14ac:dyDescent="0.2">
      <c r="B65" s="297" t="s">
        <v>403</v>
      </c>
      <c r="C65" s="250" t="s">
        <v>500</v>
      </c>
      <c r="D65" s="250"/>
      <c r="E65" s="303">
        <v>0</v>
      </c>
    </row>
    <row r="66" spans="2:5" ht="18" customHeight="1" x14ac:dyDescent="0.2">
      <c r="B66" s="297" t="s">
        <v>404</v>
      </c>
      <c r="C66" s="250" t="s">
        <v>463</v>
      </c>
      <c r="D66" s="250"/>
      <c r="E66" s="303">
        <v>0</v>
      </c>
    </row>
    <row r="67" spans="2:5" ht="24.75" customHeight="1" thickBot="1" x14ac:dyDescent="0.25">
      <c r="B67" s="302" t="s">
        <v>148</v>
      </c>
      <c r="C67" s="305" t="s">
        <v>149</v>
      </c>
      <c r="D67" s="250"/>
      <c r="E67" s="292">
        <f>SUM(E69)</f>
        <v>159591.88</v>
      </c>
    </row>
    <row r="68" spans="2:5" ht="27" customHeight="1" x14ac:dyDescent="0.2">
      <c r="B68" s="295" t="s">
        <v>110</v>
      </c>
      <c r="C68" s="306" t="s">
        <v>306</v>
      </c>
      <c r="D68" s="250"/>
      <c r="E68" s="303">
        <v>0</v>
      </c>
    </row>
    <row r="69" spans="2:5" ht="23.25" customHeight="1" x14ac:dyDescent="0.2">
      <c r="B69" s="250" t="s">
        <v>55</v>
      </c>
      <c r="C69" s="250" t="s">
        <v>47</v>
      </c>
      <c r="D69" s="250"/>
      <c r="E69" s="303">
        <v>159591.88</v>
      </c>
    </row>
    <row r="70" spans="2:5" ht="28.5" customHeight="1" thickBot="1" x14ac:dyDescent="0.25">
      <c r="B70" s="290" t="s">
        <v>151</v>
      </c>
      <c r="C70" s="305" t="s">
        <v>150</v>
      </c>
      <c r="D70" s="250"/>
      <c r="E70" s="292">
        <f>SUM(E71:E77)</f>
        <v>1972.0900000000329</v>
      </c>
    </row>
    <row r="71" spans="2:5" ht="17.25" customHeight="1" x14ac:dyDescent="0.2">
      <c r="B71" s="399" t="s">
        <v>358</v>
      </c>
      <c r="C71" s="399" t="s">
        <v>360</v>
      </c>
      <c r="D71" s="250"/>
      <c r="E71" s="298">
        <v>0</v>
      </c>
    </row>
    <row r="72" spans="2:5" ht="17.25" customHeight="1" x14ac:dyDescent="0.2">
      <c r="B72" s="250" t="s">
        <v>65</v>
      </c>
      <c r="C72" s="250" t="s">
        <v>21</v>
      </c>
      <c r="D72" s="250"/>
      <c r="E72" s="303">
        <v>11515.65</v>
      </c>
    </row>
    <row r="73" spans="2:5" ht="17.25" customHeight="1" x14ac:dyDescent="0.2">
      <c r="B73" s="250" t="s">
        <v>259</v>
      </c>
      <c r="C73" s="250" t="s">
        <v>279</v>
      </c>
      <c r="D73" s="250"/>
      <c r="E73" s="303">
        <v>0</v>
      </c>
    </row>
    <row r="74" spans="2:5" ht="17.25" customHeight="1" x14ac:dyDescent="0.2">
      <c r="B74" s="250" t="s">
        <v>372</v>
      </c>
      <c r="C74" s="250" t="s">
        <v>459</v>
      </c>
      <c r="D74" s="250"/>
      <c r="E74" s="303">
        <v>7910</v>
      </c>
    </row>
    <row r="75" spans="2:5" ht="17.25" customHeight="1" x14ac:dyDescent="0.2">
      <c r="B75" s="250" t="s">
        <v>338</v>
      </c>
      <c r="C75" s="250" t="s">
        <v>445</v>
      </c>
      <c r="D75" s="250"/>
      <c r="E75" s="303">
        <v>0</v>
      </c>
    </row>
    <row r="76" spans="2:5" ht="17.25" customHeight="1" x14ac:dyDescent="0.2">
      <c r="B76" s="295" t="s">
        <v>73</v>
      </c>
      <c r="C76" s="250" t="s">
        <v>74</v>
      </c>
      <c r="D76" s="250"/>
      <c r="E76" s="303">
        <v>16166</v>
      </c>
    </row>
    <row r="77" spans="2:5" ht="17.25" customHeight="1" x14ac:dyDescent="0.2">
      <c r="B77" s="250" t="s">
        <v>66</v>
      </c>
      <c r="C77" s="250" t="s">
        <v>67</v>
      </c>
      <c r="D77" s="250"/>
      <c r="E77" s="303">
        <v>-33619.559999999969</v>
      </c>
    </row>
    <row r="78" spans="2:5" ht="17.25" customHeight="1" x14ac:dyDescent="0.2">
      <c r="B78" s="250" t="s">
        <v>382</v>
      </c>
      <c r="C78" s="250" t="s">
        <v>383</v>
      </c>
      <c r="D78" s="250"/>
      <c r="E78" s="303">
        <v>0</v>
      </c>
    </row>
    <row r="79" spans="2:5" ht="17.25" customHeight="1" thickBot="1" x14ac:dyDescent="0.25">
      <c r="B79" s="290" t="s">
        <v>152</v>
      </c>
      <c r="C79" s="290" t="s">
        <v>153</v>
      </c>
      <c r="D79" s="250"/>
      <c r="E79" s="292">
        <f>SUM(E81)</f>
        <v>33039.699999999997</v>
      </c>
    </row>
    <row r="80" spans="2:5" ht="17.25" customHeight="1" x14ac:dyDescent="0.2">
      <c r="B80" s="250" t="s">
        <v>366</v>
      </c>
      <c r="C80" s="304" t="s">
        <v>368</v>
      </c>
      <c r="D80" s="250"/>
      <c r="E80" s="303">
        <v>0</v>
      </c>
    </row>
    <row r="81" spans="2:5" ht="17.25" customHeight="1" x14ac:dyDescent="0.2">
      <c r="B81" s="250" t="s">
        <v>100</v>
      </c>
      <c r="C81" s="250" t="s">
        <v>268</v>
      </c>
      <c r="D81" s="250"/>
      <c r="E81" s="303">
        <v>33039.699999999997</v>
      </c>
    </row>
    <row r="82" spans="2:5" ht="17.25" customHeight="1" x14ac:dyDescent="0.2">
      <c r="B82" s="299"/>
      <c r="C82" s="304"/>
      <c r="D82" s="250"/>
      <c r="E82" s="294"/>
    </row>
    <row r="83" spans="2:5" ht="17.25" customHeight="1" thickBot="1" x14ac:dyDescent="0.25">
      <c r="B83" s="473">
        <v>2.2999999999999998</v>
      </c>
      <c r="C83" s="474" t="s">
        <v>154</v>
      </c>
      <c r="D83" s="474"/>
      <c r="E83" s="475">
        <f>E84+E89+E93+E99+E102+E107+E111+E115</f>
        <v>3652450.46</v>
      </c>
    </row>
    <row r="84" spans="2:5" ht="17.25" customHeight="1" x14ac:dyDescent="0.2">
      <c r="B84" s="299" t="s">
        <v>155</v>
      </c>
      <c r="C84" s="290" t="s">
        <v>156</v>
      </c>
      <c r="D84" s="250"/>
      <c r="E84" s="298">
        <f>SUM(E85:E88)</f>
        <v>845597.57000000007</v>
      </c>
    </row>
    <row r="85" spans="2:5" ht="17.25" customHeight="1" x14ac:dyDescent="0.2">
      <c r="B85" s="250" t="s">
        <v>50</v>
      </c>
      <c r="C85" s="250" t="s">
        <v>51</v>
      </c>
      <c r="D85" s="250"/>
      <c r="E85" s="303">
        <v>609011.63</v>
      </c>
    </row>
    <row r="86" spans="2:5" ht="17.25" customHeight="1" x14ac:dyDescent="0.2">
      <c r="B86" s="250" t="s">
        <v>72</v>
      </c>
      <c r="C86" s="250" t="s">
        <v>280</v>
      </c>
      <c r="D86" s="250"/>
      <c r="E86" s="303">
        <v>183534.95</v>
      </c>
    </row>
    <row r="87" spans="2:5" ht="17.25" customHeight="1" x14ac:dyDescent="0.2">
      <c r="B87" s="251" t="s">
        <v>81</v>
      </c>
      <c r="C87" s="250" t="s">
        <v>270</v>
      </c>
      <c r="D87" s="250"/>
      <c r="E87" s="303">
        <v>53050.99</v>
      </c>
    </row>
    <row r="88" spans="2:5" ht="17.25" customHeight="1" x14ac:dyDescent="0.2">
      <c r="B88" s="250" t="s">
        <v>104</v>
      </c>
      <c r="C88" s="250" t="s">
        <v>309</v>
      </c>
      <c r="D88" s="250"/>
      <c r="E88" s="303">
        <v>0</v>
      </c>
    </row>
    <row r="89" spans="2:5" ht="17.25" customHeight="1" thickBot="1" x14ac:dyDescent="0.25">
      <c r="B89" s="290" t="s">
        <v>157</v>
      </c>
      <c r="C89" s="290" t="s">
        <v>158</v>
      </c>
      <c r="D89" s="250"/>
      <c r="E89" s="292">
        <f>SUM(E90:E91)</f>
        <v>2940</v>
      </c>
    </row>
    <row r="90" spans="2:5" ht="17.25" customHeight="1" x14ac:dyDescent="0.2">
      <c r="B90" s="295" t="s">
        <v>82</v>
      </c>
      <c r="C90" s="250" t="s">
        <v>290</v>
      </c>
      <c r="D90" s="250"/>
      <c r="E90" s="303">
        <v>2940</v>
      </c>
    </row>
    <row r="91" spans="2:5" ht="17.25" customHeight="1" x14ac:dyDescent="0.2">
      <c r="B91" s="299" t="s">
        <v>85</v>
      </c>
      <c r="C91" s="304" t="s">
        <v>92</v>
      </c>
      <c r="D91" s="250"/>
      <c r="E91" s="303">
        <v>0</v>
      </c>
    </row>
    <row r="92" spans="2:5" ht="17.25" customHeight="1" x14ac:dyDescent="0.2">
      <c r="B92" s="250" t="s">
        <v>42</v>
      </c>
      <c r="C92" s="250" t="s">
        <v>43</v>
      </c>
      <c r="D92" s="250"/>
      <c r="E92" s="303">
        <v>0</v>
      </c>
    </row>
    <row r="93" spans="2:5" ht="17.25" customHeight="1" thickBot="1" x14ac:dyDescent="0.25">
      <c r="B93" s="290" t="s">
        <v>159</v>
      </c>
      <c r="C93" s="290" t="s">
        <v>160</v>
      </c>
      <c r="D93" s="250"/>
      <c r="E93" s="292">
        <f>SUM(E94:E96)</f>
        <v>282530.64</v>
      </c>
    </row>
    <row r="94" spans="2:5" ht="17.25" customHeight="1" x14ac:dyDescent="0.2">
      <c r="B94" s="297" t="s">
        <v>281</v>
      </c>
      <c r="C94" s="299" t="s">
        <v>305</v>
      </c>
      <c r="D94" s="250"/>
      <c r="E94" s="303">
        <v>63366</v>
      </c>
    </row>
    <row r="95" spans="2:5" ht="17.25" customHeight="1" x14ac:dyDescent="0.2">
      <c r="B95" s="250" t="s">
        <v>56</v>
      </c>
      <c r="C95" s="250" t="s">
        <v>57</v>
      </c>
      <c r="D95" s="250"/>
      <c r="E95" s="303">
        <v>1187.96</v>
      </c>
    </row>
    <row r="96" spans="2:5" ht="17.25" customHeight="1" x14ac:dyDescent="0.2">
      <c r="B96" s="250" t="s">
        <v>99</v>
      </c>
      <c r="C96" s="250" t="s">
        <v>111</v>
      </c>
      <c r="D96" s="250"/>
      <c r="E96" s="303">
        <v>217976.68</v>
      </c>
    </row>
    <row r="97" spans="2:5" ht="17.25" customHeight="1" x14ac:dyDescent="0.2">
      <c r="B97" s="251" t="s">
        <v>303</v>
      </c>
      <c r="C97" s="250" t="s">
        <v>304</v>
      </c>
      <c r="D97" s="250"/>
      <c r="E97" s="303">
        <v>0</v>
      </c>
    </row>
    <row r="98" spans="2:5" ht="17.25" customHeight="1" x14ac:dyDescent="0.2">
      <c r="B98" s="250" t="s">
        <v>252</v>
      </c>
      <c r="C98" s="250" t="s">
        <v>253</v>
      </c>
      <c r="D98" s="250"/>
      <c r="E98" s="303">
        <v>0</v>
      </c>
    </row>
    <row r="99" spans="2:5" ht="17.25" customHeight="1" thickBot="1" x14ac:dyDescent="0.25">
      <c r="B99" s="290" t="s">
        <v>161</v>
      </c>
      <c r="C99" s="290" t="s">
        <v>162</v>
      </c>
      <c r="D99" s="250"/>
      <c r="E99" s="292">
        <f>E100+E101</f>
        <v>460371.33</v>
      </c>
    </row>
    <row r="100" spans="2:5" ht="17.25" customHeight="1" x14ac:dyDescent="0.2">
      <c r="B100" s="250" t="s">
        <v>87</v>
      </c>
      <c r="C100" s="299" t="s">
        <v>312</v>
      </c>
      <c r="D100" s="250"/>
      <c r="E100" s="303">
        <v>3921.33</v>
      </c>
    </row>
    <row r="101" spans="2:5" ht="17.25" customHeight="1" x14ac:dyDescent="0.2">
      <c r="B101" s="250" t="s">
        <v>75</v>
      </c>
      <c r="C101" s="250" t="s">
        <v>273</v>
      </c>
      <c r="D101" s="250"/>
      <c r="E101" s="303">
        <v>456450</v>
      </c>
    </row>
    <row r="102" spans="2:5" ht="17.25" customHeight="1" thickBot="1" x14ac:dyDescent="0.25">
      <c r="B102" s="290" t="s">
        <v>163</v>
      </c>
      <c r="C102" s="290" t="s">
        <v>164</v>
      </c>
      <c r="D102" s="250"/>
      <c r="E102" s="288">
        <f>SUM(E103:E105)</f>
        <v>206919.99</v>
      </c>
    </row>
    <row r="103" spans="2:5" ht="17.25" customHeight="1" x14ac:dyDescent="0.2">
      <c r="B103" s="250" t="s">
        <v>103</v>
      </c>
      <c r="C103" s="250" t="s">
        <v>264</v>
      </c>
      <c r="D103" s="250"/>
      <c r="E103" s="303">
        <v>0</v>
      </c>
    </row>
    <row r="104" spans="2:5" ht="17.25" customHeight="1" x14ac:dyDescent="0.2">
      <c r="B104" s="250" t="s">
        <v>83</v>
      </c>
      <c r="C104" s="250" t="s">
        <v>93</v>
      </c>
      <c r="D104" s="250"/>
      <c r="E104" s="303">
        <v>0</v>
      </c>
    </row>
    <row r="105" spans="2:5" ht="17.25" customHeight="1" x14ac:dyDescent="0.2">
      <c r="B105" s="250" t="s">
        <v>58</v>
      </c>
      <c r="C105" s="250" t="s">
        <v>59</v>
      </c>
      <c r="D105" s="250"/>
      <c r="E105" s="303">
        <v>206919.99</v>
      </c>
    </row>
    <row r="106" spans="2:5" ht="17.25" customHeight="1" x14ac:dyDescent="0.2">
      <c r="B106" s="250"/>
      <c r="C106" s="250"/>
      <c r="D106" s="250"/>
    </row>
    <row r="107" spans="2:5" ht="26.25" customHeight="1" thickBot="1" x14ac:dyDescent="0.25">
      <c r="B107" s="290" t="s">
        <v>166</v>
      </c>
      <c r="C107" s="305" t="s">
        <v>165</v>
      </c>
      <c r="D107" s="250"/>
      <c r="E107" s="288">
        <f>SUM(E108:E110)</f>
        <v>11862.52</v>
      </c>
    </row>
    <row r="108" spans="2:5" ht="17.25" customHeight="1" x14ac:dyDescent="0.2">
      <c r="B108" s="297" t="s">
        <v>101</v>
      </c>
      <c r="C108" s="299" t="s">
        <v>127</v>
      </c>
      <c r="D108" s="250"/>
      <c r="E108" s="303">
        <v>0</v>
      </c>
    </row>
    <row r="109" spans="2:5" ht="17.25" customHeight="1" x14ac:dyDescent="0.2">
      <c r="B109" s="295" t="s">
        <v>260</v>
      </c>
      <c r="C109" s="250" t="s">
        <v>274</v>
      </c>
      <c r="D109" s="250"/>
      <c r="E109" s="303">
        <v>0</v>
      </c>
    </row>
    <row r="110" spans="2:5" ht="17.25" customHeight="1" x14ac:dyDescent="0.2">
      <c r="B110" s="250" t="s">
        <v>70</v>
      </c>
      <c r="C110" s="250" t="s">
        <v>88</v>
      </c>
      <c r="D110" s="250"/>
      <c r="E110" s="303">
        <v>11862.52</v>
      </c>
    </row>
    <row r="111" spans="2:5" ht="25.5" customHeight="1" thickBot="1" x14ac:dyDescent="0.25">
      <c r="B111" s="290" t="s">
        <v>167</v>
      </c>
      <c r="C111" s="305" t="s">
        <v>168</v>
      </c>
      <c r="D111" s="250"/>
      <c r="E111" s="288">
        <f>SUM(E112:E113)</f>
        <v>401326.02</v>
      </c>
    </row>
    <row r="112" spans="2:5" ht="17.25" customHeight="1" x14ac:dyDescent="0.2">
      <c r="B112" s="250" t="s">
        <v>54</v>
      </c>
      <c r="C112" s="250" t="s">
        <v>22</v>
      </c>
      <c r="D112" s="250"/>
      <c r="E112" s="303">
        <v>4300</v>
      </c>
    </row>
    <row r="113" spans="2:5" ht="17.25" customHeight="1" x14ac:dyDescent="0.2">
      <c r="B113" s="250" t="s">
        <v>77</v>
      </c>
      <c r="C113" s="250" t="s">
        <v>112</v>
      </c>
      <c r="D113" s="250"/>
      <c r="E113" s="303">
        <v>397026.02</v>
      </c>
    </row>
    <row r="114" spans="2:5" ht="24" customHeight="1" x14ac:dyDescent="0.2">
      <c r="B114" s="290" t="s">
        <v>169</v>
      </c>
      <c r="C114" s="305" t="s">
        <v>170</v>
      </c>
      <c r="D114" s="250"/>
    </row>
    <row r="115" spans="2:5" ht="17.25" customHeight="1" thickBot="1" x14ac:dyDescent="0.25">
      <c r="B115" s="290" t="s">
        <v>171</v>
      </c>
      <c r="C115" s="290" t="s">
        <v>172</v>
      </c>
      <c r="D115" s="250"/>
      <c r="E115" s="288">
        <f>SUM(E116:E123)</f>
        <v>1440902.39</v>
      </c>
    </row>
    <row r="116" spans="2:5" ht="17.25" customHeight="1" x14ac:dyDescent="0.2">
      <c r="B116" s="250" t="s">
        <v>60</v>
      </c>
      <c r="C116" s="250" t="s">
        <v>384</v>
      </c>
      <c r="D116" s="250"/>
      <c r="E116" s="303">
        <v>27639.23</v>
      </c>
    </row>
    <row r="117" spans="2:5" ht="24.75" customHeight="1" x14ac:dyDescent="0.2">
      <c r="B117" s="250" t="s">
        <v>84</v>
      </c>
      <c r="C117" s="306" t="s">
        <v>385</v>
      </c>
      <c r="D117" s="250"/>
      <c r="E117" s="303">
        <v>11495</v>
      </c>
    </row>
    <row r="118" spans="2:5" ht="17.25" customHeight="1" x14ac:dyDescent="0.2">
      <c r="B118" s="250" t="s">
        <v>261</v>
      </c>
      <c r="C118" s="250" t="s">
        <v>269</v>
      </c>
      <c r="D118" s="250"/>
      <c r="E118" s="303">
        <v>978237</v>
      </c>
    </row>
    <row r="119" spans="2:5" ht="17.25" customHeight="1" x14ac:dyDescent="0.2">
      <c r="B119" s="295" t="s">
        <v>262</v>
      </c>
      <c r="C119" s="250" t="s">
        <v>265</v>
      </c>
      <c r="D119" s="250"/>
      <c r="E119" s="303">
        <v>9968.32</v>
      </c>
    </row>
    <row r="120" spans="2:5" ht="17.25" customHeight="1" x14ac:dyDescent="0.2">
      <c r="B120" s="250" t="s">
        <v>71</v>
      </c>
      <c r="C120" s="250" t="s">
        <v>89</v>
      </c>
      <c r="D120" s="250"/>
      <c r="E120" s="303">
        <v>62225.71</v>
      </c>
    </row>
    <row r="121" spans="2:5" ht="17.25" customHeight="1" x14ac:dyDescent="0.2">
      <c r="B121" s="295" t="s">
        <v>320</v>
      </c>
      <c r="C121" s="250" t="s">
        <v>321</v>
      </c>
      <c r="D121" s="250"/>
      <c r="E121" s="303">
        <v>0</v>
      </c>
    </row>
    <row r="122" spans="2:5" ht="17.25" customHeight="1" x14ac:dyDescent="0.2">
      <c r="B122" s="250" t="s">
        <v>52</v>
      </c>
      <c r="C122" s="250" t="s">
        <v>53</v>
      </c>
      <c r="D122" s="250"/>
      <c r="E122" s="303">
        <v>346477.17</v>
      </c>
    </row>
    <row r="123" spans="2:5" ht="27" customHeight="1" x14ac:dyDescent="0.2">
      <c r="B123" s="250" t="s">
        <v>61</v>
      </c>
      <c r="C123" s="306" t="s">
        <v>62</v>
      </c>
      <c r="D123" s="306"/>
      <c r="E123" s="303">
        <v>4859.96</v>
      </c>
    </row>
    <row r="124" spans="2:5" ht="17.25" customHeight="1" x14ac:dyDescent="0.2">
      <c r="B124" s="250"/>
      <c r="C124" s="250"/>
      <c r="D124" s="250"/>
      <c r="E124" s="314"/>
    </row>
    <row r="125" spans="2:5" ht="17.25" customHeight="1" x14ac:dyDescent="0.2">
      <c r="B125" s="250"/>
      <c r="C125" s="250"/>
      <c r="D125" s="250"/>
      <c r="E125" s="314"/>
    </row>
    <row r="126" spans="2:5" ht="17.25" customHeight="1" thickBot="1" x14ac:dyDescent="0.25">
      <c r="B126" s="473">
        <v>2.4</v>
      </c>
      <c r="C126" s="474" t="s">
        <v>174</v>
      </c>
      <c r="D126" s="474"/>
      <c r="E126" s="475">
        <f>E128</f>
        <v>150000</v>
      </c>
    </row>
    <row r="127" spans="2:5" ht="23.25" customHeight="1" x14ac:dyDescent="0.2">
      <c r="B127" s="519" t="s">
        <v>175</v>
      </c>
      <c r="C127" s="290" t="s">
        <v>446</v>
      </c>
      <c r="D127" s="250"/>
      <c r="E127" s="294">
        <v>0</v>
      </c>
    </row>
    <row r="128" spans="2:5" ht="26.25" customHeight="1" x14ac:dyDescent="0.2">
      <c r="B128" s="519"/>
      <c r="C128" s="302" t="s">
        <v>447</v>
      </c>
      <c r="D128" s="250"/>
      <c r="E128" s="293">
        <f>E129</f>
        <v>150000</v>
      </c>
    </row>
    <row r="129" spans="2:5" ht="30.75" customHeight="1" x14ac:dyDescent="0.2">
      <c r="B129" s="251" t="s">
        <v>294</v>
      </c>
      <c r="C129" s="306" t="s">
        <v>302</v>
      </c>
      <c r="D129" s="250"/>
      <c r="E129" s="303">
        <v>150000</v>
      </c>
    </row>
    <row r="130" spans="2:5" ht="23.25" customHeight="1" x14ac:dyDescent="0.2">
      <c r="B130" s="304" t="s">
        <v>176</v>
      </c>
      <c r="C130" s="307" t="s">
        <v>297</v>
      </c>
      <c r="D130" s="250"/>
      <c r="E130" s="294" t="s">
        <v>444</v>
      </c>
    </row>
    <row r="131" spans="2:5" ht="26.25" customHeight="1" x14ac:dyDescent="0.2">
      <c r="B131" s="304" t="s">
        <v>177</v>
      </c>
      <c r="C131" s="307" t="s">
        <v>298</v>
      </c>
      <c r="D131" s="250"/>
      <c r="E131" s="298">
        <f>SUM(E134)</f>
        <v>0</v>
      </c>
    </row>
    <row r="132" spans="2:5" ht="24" customHeight="1" x14ac:dyDescent="0.2">
      <c r="B132" s="304" t="s">
        <v>178</v>
      </c>
      <c r="C132" s="307" t="s">
        <v>299</v>
      </c>
      <c r="D132" s="250"/>
      <c r="E132" s="394">
        <v>0</v>
      </c>
    </row>
    <row r="133" spans="2:5" ht="26.25" customHeight="1" x14ac:dyDescent="0.2">
      <c r="B133" s="304" t="s">
        <v>179</v>
      </c>
      <c r="C133" s="307" t="s">
        <v>300</v>
      </c>
      <c r="D133" s="250"/>
      <c r="E133" s="394">
        <v>0</v>
      </c>
    </row>
    <row r="134" spans="2:5" ht="28.5" customHeight="1" x14ac:dyDescent="0.2">
      <c r="B134" s="304" t="s">
        <v>180</v>
      </c>
      <c r="C134" s="307" t="s">
        <v>301</v>
      </c>
      <c r="D134" s="250"/>
      <c r="E134" s="294">
        <v>0</v>
      </c>
    </row>
    <row r="135" spans="2:5" ht="17.25" customHeight="1" x14ac:dyDescent="0.2">
      <c r="B135" s="520" t="s">
        <v>256</v>
      </c>
      <c r="C135" s="290" t="s">
        <v>448</v>
      </c>
      <c r="D135" s="250"/>
      <c r="E135" s="294" t="s">
        <v>444</v>
      </c>
    </row>
    <row r="136" spans="2:5" ht="17.25" customHeight="1" x14ac:dyDescent="0.2">
      <c r="B136" s="520"/>
      <c r="C136" s="290" t="s">
        <v>257</v>
      </c>
      <c r="D136" s="250"/>
      <c r="E136" s="294" t="s">
        <v>444</v>
      </c>
    </row>
    <row r="137" spans="2:5" ht="17.25" customHeight="1" x14ac:dyDescent="0.2">
      <c r="B137" s="250" t="s">
        <v>254</v>
      </c>
      <c r="C137" s="250" t="s">
        <v>255</v>
      </c>
      <c r="D137" s="250"/>
      <c r="E137" s="294">
        <v>0</v>
      </c>
    </row>
    <row r="138" spans="2:5" ht="17.25" customHeight="1" thickBot="1" x14ac:dyDescent="0.25">
      <c r="B138" s="473">
        <v>2.5</v>
      </c>
      <c r="C138" s="474" t="s">
        <v>189</v>
      </c>
      <c r="D138" s="474"/>
      <c r="E138" s="475">
        <f>SUM(E139:E141)</f>
        <v>0</v>
      </c>
    </row>
    <row r="139" spans="2:5" ht="17.25" customHeight="1" x14ac:dyDescent="0.2">
      <c r="B139" s="519" t="s">
        <v>182</v>
      </c>
      <c r="C139" s="299" t="s">
        <v>449</v>
      </c>
      <c r="D139" s="250"/>
    </row>
    <row r="140" spans="2:5" ht="17.25" customHeight="1" x14ac:dyDescent="0.2">
      <c r="B140" s="519"/>
      <c r="C140" s="299" t="s">
        <v>447</v>
      </c>
      <c r="D140" s="250"/>
    </row>
    <row r="141" spans="2:5" ht="27.75" customHeight="1" x14ac:dyDescent="0.2">
      <c r="B141" s="295" t="s">
        <v>288</v>
      </c>
      <c r="C141" s="307" t="s">
        <v>289</v>
      </c>
      <c r="D141" s="250"/>
    </row>
    <row r="142" spans="2:5" ht="17.25" customHeight="1" x14ac:dyDescent="0.2">
      <c r="B142" s="519" t="s">
        <v>183</v>
      </c>
      <c r="C142" s="299" t="s">
        <v>449</v>
      </c>
      <c r="D142" s="250"/>
      <c r="E142" s="298">
        <v>0</v>
      </c>
    </row>
    <row r="143" spans="2:5" ht="17.25" customHeight="1" x14ac:dyDescent="0.2">
      <c r="B143" s="519"/>
      <c r="C143" s="299" t="s">
        <v>450</v>
      </c>
      <c r="D143" s="250"/>
      <c r="E143" s="298">
        <v>0</v>
      </c>
    </row>
    <row r="144" spans="2:5" ht="17.25" customHeight="1" x14ac:dyDescent="0.2">
      <c r="B144" s="519" t="s">
        <v>184</v>
      </c>
      <c r="C144" s="299" t="s">
        <v>451</v>
      </c>
      <c r="D144" s="250"/>
      <c r="E144" s="294">
        <v>0</v>
      </c>
    </row>
    <row r="145" spans="2:5" ht="17.25" customHeight="1" thickBot="1" x14ac:dyDescent="0.25">
      <c r="B145" s="519"/>
      <c r="C145" s="299" t="s">
        <v>452</v>
      </c>
      <c r="D145" s="250"/>
      <c r="E145" s="292">
        <v>0</v>
      </c>
    </row>
    <row r="146" spans="2:5" ht="17.25" customHeight="1" x14ac:dyDescent="0.2">
      <c r="B146" s="519" t="s">
        <v>185</v>
      </c>
      <c r="C146" s="299" t="s">
        <v>453</v>
      </c>
      <c r="D146" s="250"/>
      <c r="E146" s="294">
        <v>0</v>
      </c>
    </row>
    <row r="147" spans="2:5" ht="17.25" customHeight="1" x14ac:dyDescent="0.2">
      <c r="B147" s="519"/>
      <c r="C147" s="299" t="s">
        <v>454</v>
      </c>
      <c r="D147" s="250"/>
      <c r="E147" s="294">
        <v>0</v>
      </c>
    </row>
    <row r="148" spans="2:5" ht="17.25" customHeight="1" x14ac:dyDescent="0.2">
      <c r="B148" s="519" t="s">
        <v>186</v>
      </c>
      <c r="C148" s="299" t="s">
        <v>451</v>
      </c>
      <c r="D148" s="250"/>
      <c r="E148" s="294" t="s">
        <v>444</v>
      </c>
    </row>
    <row r="149" spans="2:5" ht="17.25" customHeight="1" x14ac:dyDescent="0.2">
      <c r="B149" s="519"/>
      <c r="C149" s="299" t="s">
        <v>455</v>
      </c>
      <c r="D149" s="250"/>
      <c r="E149" s="294" t="s">
        <v>444</v>
      </c>
    </row>
    <row r="150" spans="2:5" ht="17.25" customHeight="1" x14ac:dyDescent="0.2">
      <c r="B150" s="519" t="s">
        <v>187</v>
      </c>
      <c r="C150" s="299" t="s">
        <v>449</v>
      </c>
      <c r="D150" s="250"/>
      <c r="E150" s="294" t="s">
        <v>444</v>
      </c>
    </row>
    <row r="151" spans="2:5" ht="17.25" customHeight="1" x14ac:dyDescent="0.2">
      <c r="B151" s="519"/>
      <c r="C151" s="299" t="s">
        <v>456</v>
      </c>
      <c r="D151" s="250"/>
      <c r="E151" s="294" t="s">
        <v>444</v>
      </c>
    </row>
    <row r="152" spans="2:5" ht="17.25" customHeight="1" x14ac:dyDescent="0.2">
      <c r="B152" s="519" t="s">
        <v>188</v>
      </c>
      <c r="C152" s="299" t="s">
        <v>451</v>
      </c>
      <c r="D152" s="250"/>
      <c r="E152" s="294" t="s">
        <v>444</v>
      </c>
    </row>
    <row r="153" spans="2:5" ht="17.25" customHeight="1" x14ac:dyDescent="0.2">
      <c r="B153" s="519"/>
      <c r="C153" s="299" t="s">
        <v>257</v>
      </c>
      <c r="D153" s="250"/>
      <c r="E153" s="294" t="s">
        <v>444</v>
      </c>
    </row>
    <row r="154" spans="2:5" ht="17.25" customHeight="1" thickBot="1" x14ac:dyDescent="0.25">
      <c r="B154" s="473">
        <v>2.6</v>
      </c>
      <c r="C154" s="474" t="s">
        <v>97</v>
      </c>
      <c r="D154" s="474"/>
      <c r="E154" s="475">
        <f>E155+E163+E165+E168+E176</f>
        <v>14750</v>
      </c>
    </row>
    <row r="155" spans="2:5" ht="17.25" customHeight="1" x14ac:dyDescent="0.2">
      <c r="B155" s="290" t="s">
        <v>192</v>
      </c>
      <c r="C155" s="290" t="s">
        <v>191</v>
      </c>
      <c r="D155" s="290"/>
      <c r="E155" s="293">
        <f>SUM(E156:E158)</f>
        <v>14750</v>
      </c>
    </row>
    <row r="156" spans="2:5" ht="17.25" customHeight="1" x14ac:dyDescent="0.2">
      <c r="B156" s="250" t="s">
        <v>105</v>
      </c>
      <c r="C156" s="250" t="s">
        <v>113</v>
      </c>
      <c r="D156" s="250"/>
      <c r="E156" s="303">
        <v>0</v>
      </c>
    </row>
    <row r="157" spans="2:5" ht="17.25" customHeight="1" x14ac:dyDescent="0.2">
      <c r="B157" s="250" t="s">
        <v>295</v>
      </c>
      <c r="C157" s="250" t="s">
        <v>296</v>
      </c>
      <c r="D157" s="250"/>
    </row>
    <row r="158" spans="2:5" ht="17.25" customHeight="1" x14ac:dyDescent="0.2">
      <c r="B158" s="295" t="s">
        <v>114</v>
      </c>
      <c r="C158" s="299" t="s">
        <v>315</v>
      </c>
      <c r="D158" s="299"/>
      <c r="E158" s="303">
        <v>14750</v>
      </c>
    </row>
    <row r="159" spans="2:5" ht="17.25" customHeight="1" x14ac:dyDescent="0.2">
      <c r="B159" s="295" t="s">
        <v>263</v>
      </c>
      <c r="C159" s="250" t="s">
        <v>266</v>
      </c>
      <c r="D159" s="250"/>
      <c r="E159" s="303">
        <v>0</v>
      </c>
    </row>
    <row r="160" spans="2:5" ht="31.5" customHeight="1" x14ac:dyDescent="0.2">
      <c r="B160" s="295" t="s">
        <v>386</v>
      </c>
      <c r="C160" s="306" t="s">
        <v>387</v>
      </c>
      <c r="D160" s="250"/>
      <c r="E160" s="303">
        <v>0</v>
      </c>
    </row>
    <row r="161" spans="2:5" ht="27.75" customHeight="1" x14ac:dyDescent="0.2">
      <c r="B161" s="397" t="s">
        <v>193</v>
      </c>
      <c r="C161" s="398" t="s">
        <v>194</v>
      </c>
      <c r="D161" s="399"/>
      <c r="E161" s="303">
        <v>0</v>
      </c>
    </row>
    <row r="162" spans="2:5" ht="29.25" customHeight="1" x14ac:dyDescent="0.2">
      <c r="B162" s="400" t="s">
        <v>388</v>
      </c>
      <c r="C162" s="400" t="s">
        <v>389</v>
      </c>
      <c r="D162" s="399"/>
      <c r="E162" s="303">
        <v>0</v>
      </c>
    </row>
    <row r="163" spans="2:5" ht="30" customHeight="1" thickBot="1" x14ac:dyDescent="0.25">
      <c r="B163" s="397" t="s">
        <v>195</v>
      </c>
      <c r="C163" s="398" t="s">
        <v>196</v>
      </c>
      <c r="D163" s="399"/>
      <c r="E163" s="288">
        <v>0</v>
      </c>
    </row>
    <row r="164" spans="2:5" ht="25.5" customHeight="1" x14ac:dyDescent="0.2">
      <c r="B164" s="304" t="s">
        <v>115</v>
      </c>
      <c r="C164" s="304" t="s">
        <v>116</v>
      </c>
      <c r="D164" s="250"/>
      <c r="E164" s="303">
        <v>0</v>
      </c>
    </row>
    <row r="165" spans="2:5" ht="26.25" customHeight="1" thickBot="1" x14ac:dyDescent="0.25">
      <c r="B165" s="290" t="s">
        <v>197</v>
      </c>
      <c r="C165" s="305" t="s">
        <v>198</v>
      </c>
      <c r="D165" s="250"/>
      <c r="E165" s="288">
        <f>SUM(E166:E167)</f>
        <v>0</v>
      </c>
    </row>
    <row r="166" spans="2:5" ht="17.25" customHeight="1" x14ac:dyDescent="0.2">
      <c r="B166" s="250" t="s">
        <v>282</v>
      </c>
      <c r="C166" s="250" t="s">
        <v>283</v>
      </c>
      <c r="D166" s="250"/>
      <c r="E166" s="294">
        <v>0</v>
      </c>
    </row>
    <row r="167" spans="2:5" ht="17.25" customHeight="1" x14ac:dyDescent="0.2">
      <c r="B167" s="250" t="s">
        <v>117</v>
      </c>
      <c r="C167" s="295" t="s">
        <v>118</v>
      </c>
      <c r="D167" s="250"/>
      <c r="E167" s="294">
        <v>0</v>
      </c>
    </row>
    <row r="168" spans="2:5" ht="17.25" customHeight="1" thickBot="1" x14ac:dyDescent="0.25">
      <c r="B168" s="290" t="s">
        <v>199</v>
      </c>
      <c r="C168" s="290" t="s">
        <v>200</v>
      </c>
      <c r="D168" s="250"/>
      <c r="E168" s="292">
        <f>SUM(E169:E173)</f>
        <v>0</v>
      </c>
    </row>
    <row r="169" spans="2:5" ht="17.25" customHeight="1" x14ac:dyDescent="0.2">
      <c r="B169" s="304" t="s">
        <v>119</v>
      </c>
      <c r="C169" s="304" t="s">
        <v>120</v>
      </c>
      <c r="D169" s="250"/>
      <c r="E169" s="303">
        <v>0</v>
      </c>
    </row>
    <row r="170" spans="2:5" ht="17.25" customHeight="1" x14ac:dyDescent="0.2">
      <c r="B170" s="304" t="s">
        <v>90</v>
      </c>
      <c r="C170" s="304" t="s">
        <v>91</v>
      </c>
      <c r="D170" s="250"/>
      <c r="E170" s="303">
        <v>0</v>
      </c>
    </row>
    <row r="171" spans="2:5" ht="17.25" customHeight="1" x14ac:dyDescent="0.2">
      <c r="B171" s="297" t="s">
        <v>316</v>
      </c>
      <c r="C171" s="299" t="s">
        <v>317</v>
      </c>
      <c r="D171" s="250"/>
      <c r="E171" s="298">
        <v>0</v>
      </c>
    </row>
    <row r="172" spans="2:5" ht="17.25" customHeight="1" x14ac:dyDescent="0.2">
      <c r="B172" s="251" t="s">
        <v>121</v>
      </c>
      <c r="C172" s="295" t="s">
        <v>122</v>
      </c>
      <c r="D172" s="250"/>
      <c r="E172" s="298">
        <v>0</v>
      </c>
    </row>
    <row r="173" spans="2:5" ht="17.25" customHeight="1" x14ac:dyDescent="0.2">
      <c r="B173" s="251" t="s">
        <v>355</v>
      </c>
      <c r="C173" s="295" t="s">
        <v>460</v>
      </c>
      <c r="D173" s="250"/>
      <c r="E173" s="298">
        <v>0</v>
      </c>
    </row>
    <row r="174" spans="2:5" ht="17.25" customHeight="1" x14ac:dyDescent="0.2">
      <c r="B174" s="304" t="s">
        <v>123</v>
      </c>
      <c r="C174" s="304" t="s">
        <v>124</v>
      </c>
      <c r="D174" s="304"/>
      <c r="E174" s="298">
        <v>0</v>
      </c>
    </row>
    <row r="175" spans="2:5" ht="17.25" customHeight="1" x14ac:dyDescent="0.2">
      <c r="B175" s="304" t="s">
        <v>201</v>
      </c>
      <c r="C175" s="304" t="s">
        <v>202</v>
      </c>
      <c r="D175" s="250"/>
      <c r="E175" s="298">
        <v>0</v>
      </c>
    </row>
    <row r="176" spans="2:5" ht="17.25" customHeight="1" thickBot="1" x14ac:dyDescent="0.25">
      <c r="B176" s="304" t="s">
        <v>203</v>
      </c>
      <c r="C176" s="290" t="s">
        <v>207</v>
      </c>
      <c r="D176" s="250"/>
      <c r="E176" s="292">
        <f>SUM(E177)</f>
        <v>0</v>
      </c>
    </row>
    <row r="177" spans="2:5" ht="17.25" customHeight="1" x14ac:dyDescent="0.2">
      <c r="B177" s="251" t="s">
        <v>284</v>
      </c>
      <c r="C177" s="295" t="s">
        <v>285</v>
      </c>
      <c r="D177" s="250"/>
      <c r="E177" s="294">
        <v>0</v>
      </c>
    </row>
    <row r="178" spans="2:5" ht="17.25" customHeight="1" thickBot="1" x14ac:dyDescent="0.25">
      <c r="B178" s="304" t="s">
        <v>204</v>
      </c>
      <c r="C178" s="290" t="s">
        <v>206</v>
      </c>
      <c r="D178" s="250"/>
      <c r="E178" s="308">
        <v>0</v>
      </c>
    </row>
    <row r="179" spans="2:5" ht="24.75" customHeight="1" x14ac:dyDescent="0.2">
      <c r="B179" s="251" t="s">
        <v>286</v>
      </c>
      <c r="C179" s="295" t="s">
        <v>287</v>
      </c>
      <c r="D179" s="250"/>
      <c r="E179" s="298">
        <f>E180</f>
        <v>0</v>
      </c>
    </row>
    <row r="180" spans="2:5" ht="27" customHeight="1" x14ac:dyDescent="0.2">
      <c r="B180" s="304" t="s">
        <v>205</v>
      </c>
      <c r="C180" s="309" t="s">
        <v>208</v>
      </c>
      <c r="D180" s="250"/>
      <c r="E180" s="294">
        <v>0</v>
      </c>
    </row>
    <row r="181" spans="2:5" ht="17.25" customHeight="1" thickBot="1" x14ac:dyDescent="0.25">
      <c r="B181" s="473">
        <v>2.7</v>
      </c>
      <c r="C181" s="474" t="s">
        <v>216</v>
      </c>
      <c r="D181" s="474"/>
      <c r="E181" s="475" t="s">
        <v>444</v>
      </c>
    </row>
    <row r="182" spans="2:5" ht="17.25" customHeight="1" x14ac:dyDescent="0.2">
      <c r="B182" s="304" t="s">
        <v>210</v>
      </c>
      <c r="C182" s="304" t="s">
        <v>217</v>
      </c>
      <c r="D182" s="250"/>
      <c r="E182" s="294" t="s">
        <v>444</v>
      </c>
    </row>
    <row r="183" spans="2:5" ht="17.25" customHeight="1" x14ac:dyDescent="0.2">
      <c r="B183" s="304" t="s">
        <v>211</v>
      </c>
      <c r="C183" s="304" t="s">
        <v>218</v>
      </c>
      <c r="D183" s="250"/>
      <c r="E183" s="294" t="s">
        <v>444</v>
      </c>
    </row>
    <row r="184" spans="2:5" ht="17.25" customHeight="1" x14ac:dyDescent="0.2">
      <c r="B184" s="519" t="s">
        <v>212</v>
      </c>
      <c r="C184" s="304" t="s">
        <v>322</v>
      </c>
      <c r="D184" s="250"/>
      <c r="E184" s="298">
        <v>0</v>
      </c>
    </row>
    <row r="185" spans="2:5" ht="17.25" customHeight="1" x14ac:dyDescent="0.2">
      <c r="B185" s="519"/>
      <c r="C185" s="304" t="s">
        <v>323</v>
      </c>
      <c r="D185" s="250"/>
      <c r="E185" s="294" t="s">
        <v>444</v>
      </c>
    </row>
    <row r="186" spans="2:5" ht="40.5" customHeight="1" x14ac:dyDescent="0.2">
      <c r="B186" s="304" t="s">
        <v>213</v>
      </c>
      <c r="C186" s="306" t="s">
        <v>391</v>
      </c>
      <c r="D186" s="250"/>
      <c r="E186" s="294" t="s">
        <v>444</v>
      </c>
    </row>
    <row r="187" spans="2:5" ht="22.5" customHeight="1" thickBot="1" x14ac:dyDescent="0.25">
      <c r="B187" s="473">
        <v>2.8</v>
      </c>
      <c r="C187" s="474" t="s">
        <v>390</v>
      </c>
      <c r="D187" s="474"/>
      <c r="E187" s="475">
        <v>0</v>
      </c>
    </row>
    <row r="188" spans="2:5" ht="17.25" customHeight="1" x14ac:dyDescent="0.2">
      <c r="B188" s="304" t="s">
        <v>215</v>
      </c>
      <c r="C188" s="299" t="s">
        <v>230</v>
      </c>
      <c r="D188" s="250"/>
      <c r="E188" s="315">
        <v>0</v>
      </c>
    </row>
    <row r="189" spans="2:5" ht="17.25" customHeight="1" x14ac:dyDescent="0.2">
      <c r="B189" s="519" t="s">
        <v>221</v>
      </c>
      <c r="C189" s="299" t="s">
        <v>291</v>
      </c>
      <c r="D189" s="250"/>
      <c r="E189" s="521">
        <v>0</v>
      </c>
    </row>
    <row r="190" spans="2:5" ht="17.25" customHeight="1" x14ac:dyDescent="0.2">
      <c r="B190" s="519"/>
      <c r="C190" s="299" t="s">
        <v>292</v>
      </c>
      <c r="D190" s="250"/>
      <c r="E190" s="521"/>
    </row>
    <row r="191" spans="2:5" ht="17.25" customHeight="1" x14ac:dyDescent="0.2">
      <c r="B191" s="304"/>
      <c r="C191" s="299"/>
      <c r="D191" s="250"/>
      <c r="E191" s="294" t="s">
        <v>444</v>
      </c>
    </row>
    <row r="192" spans="2:5" ht="17.25" customHeight="1" thickBot="1" x14ac:dyDescent="0.25">
      <c r="B192" s="473">
        <v>2.9</v>
      </c>
      <c r="C192" s="474" t="s">
        <v>235</v>
      </c>
      <c r="D192" s="474"/>
      <c r="E192" s="475">
        <v>0</v>
      </c>
    </row>
    <row r="193" spans="2:7" ht="17.25" customHeight="1" x14ac:dyDescent="0.2">
      <c r="B193" s="519" t="s">
        <v>223</v>
      </c>
      <c r="C193" s="299" t="s">
        <v>324</v>
      </c>
      <c r="D193" s="299"/>
      <c r="E193" s="315">
        <v>0</v>
      </c>
    </row>
    <row r="194" spans="2:7" ht="17.25" customHeight="1" x14ac:dyDescent="0.2">
      <c r="B194" s="519"/>
      <c r="C194" s="299" t="s">
        <v>325</v>
      </c>
      <c r="D194" s="299"/>
      <c r="E194" s="294"/>
    </row>
    <row r="195" spans="2:7" x14ac:dyDescent="0.2">
      <c r="B195" s="519" t="s">
        <v>224</v>
      </c>
      <c r="C195" s="299" t="s">
        <v>326</v>
      </c>
      <c r="D195" s="299"/>
      <c r="E195" s="294" t="s">
        <v>444</v>
      </c>
    </row>
    <row r="196" spans="2:7" x14ac:dyDescent="0.2">
      <c r="B196" s="519"/>
      <c r="C196" s="299" t="s">
        <v>327</v>
      </c>
      <c r="D196" s="299"/>
      <c r="E196" s="522" t="s">
        <v>444</v>
      </c>
    </row>
    <row r="197" spans="2:7" x14ac:dyDescent="0.2">
      <c r="B197" s="519" t="s">
        <v>225</v>
      </c>
      <c r="C197" s="299" t="s">
        <v>328</v>
      </c>
      <c r="D197" s="299"/>
      <c r="E197" s="522"/>
    </row>
    <row r="198" spans="2:7" ht="18" customHeight="1" x14ac:dyDescent="0.2">
      <c r="B198" s="519"/>
      <c r="C198" s="299" t="s">
        <v>329</v>
      </c>
      <c r="D198" s="299"/>
      <c r="E198" s="522" t="s">
        <v>444</v>
      </c>
    </row>
    <row r="199" spans="2:7" x14ac:dyDescent="0.2">
      <c r="B199" s="310"/>
      <c r="C199" s="299"/>
      <c r="D199" s="299"/>
      <c r="E199" s="522"/>
    </row>
    <row r="200" spans="2:7" ht="18" customHeight="1" x14ac:dyDescent="0.25">
      <c r="B200" s="302" t="s">
        <v>293</v>
      </c>
      <c r="C200" s="302"/>
      <c r="D200" s="302"/>
      <c r="E200" s="401">
        <f>E83+E40+E22+E138+E126+E154</f>
        <v>46129847.090000004</v>
      </c>
      <c r="F200" s="396"/>
    </row>
    <row r="201" spans="2:7" ht="21.75" customHeight="1" thickBot="1" x14ac:dyDescent="0.3">
      <c r="B201" s="319" t="s">
        <v>457</v>
      </c>
      <c r="C201" s="319"/>
      <c r="D201" s="319"/>
      <c r="E201" s="320">
        <f>E18-E200</f>
        <v>-3680352.4299999997</v>
      </c>
      <c r="F201" s="396"/>
      <c r="G201" s="19"/>
    </row>
    <row r="202" spans="2:7" ht="13.5" thickTop="1" x14ac:dyDescent="0.2">
      <c r="B202" s="249"/>
      <c r="C202" s="311"/>
      <c r="D202" s="311"/>
    </row>
    <row r="203" spans="2:7" x14ac:dyDescent="0.2">
      <c r="B203" s="249"/>
      <c r="C203" s="301"/>
      <c r="D203" s="301"/>
    </row>
    <row r="204" spans="2:7" ht="12.75" customHeight="1" x14ac:dyDescent="0.2">
      <c r="B204" s="330"/>
      <c r="C204" s="330"/>
      <c r="D204" s="330"/>
      <c r="E204" s="330"/>
    </row>
    <row r="205" spans="2:7" x14ac:dyDescent="0.2">
      <c r="B205" s="252"/>
      <c r="C205" s="61" t="s">
        <v>7</v>
      </c>
      <c r="D205" s="513" t="s">
        <v>8</v>
      </c>
      <c r="E205" s="513"/>
    </row>
    <row r="206" spans="2:7" x14ac:dyDescent="0.2">
      <c r="B206" s="252"/>
      <c r="C206" s="252"/>
      <c r="D206" s="252"/>
      <c r="E206" s="274"/>
    </row>
    <row r="207" spans="2:7" x14ac:dyDescent="0.2">
      <c r="B207" s="249"/>
      <c r="C207" s="252"/>
      <c r="D207" s="252"/>
      <c r="E207" s="274"/>
    </row>
    <row r="208" spans="2:7" x14ac:dyDescent="0.2">
      <c r="B208" s="249"/>
      <c r="C208" s="61"/>
      <c r="D208" s="30"/>
      <c r="E208" s="274"/>
    </row>
    <row r="209" spans="2:5" ht="19.5" customHeight="1" thickBot="1" x14ac:dyDescent="0.25">
      <c r="C209" s="60" t="s">
        <v>502</v>
      </c>
      <c r="D209" s="512"/>
      <c r="E209" s="512"/>
    </row>
    <row r="210" spans="2:5" x14ac:dyDescent="0.2">
      <c r="C210" s="60" t="s">
        <v>503</v>
      </c>
      <c r="D210" s="513" t="s">
        <v>496</v>
      </c>
      <c r="E210" s="513"/>
    </row>
    <row r="212" spans="2:5" x14ac:dyDescent="0.2">
      <c r="B212" s="312"/>
    </row>
  </sheetData>
  <mergeCells count="27">
    <mergeCell ref="D205:E205"/>
    <mergeCell ref="D209:E209"/>
    <mergeCell ref="D210:E210"/>
    <mergeCell ref="B193:B194"/>
    <mergeCell ref="B195:B196"/>
    <mergeCell ref="E196:E197"/>
    <mergeCell ref="B197:B198"/>
    <mergeCell ref="E198:E199"/>
    <mergeCell ref="B152:B153"/>
    <mergeCell ref="B184:B185"/>
    <mergeCell ref="B189:B190"/>
    <mergeCell ref="E189:E190"/>
    <mergeCell ref="B146:B147"/>
    <mergeCell ref="B148:B149"/>
    <mergeCell ref="B150:B151"/>
    <mergeCell ref="B139:B140"/>
    <mergeCell ref="B142:B143"/>
    <mergeCell ref="B144:B145"/>
    <mergeCell ref="C11:E11"/>
    <mergeCell ref="B127:B128"/>
    <mergeCell ref="B135:B136"/>
    <mergeCell ref="C10:E10"/>
    <mergeCell ref="C5:E5"/>
    <mergeCell ref="C6:E6"/>
    <mergeCell ref="C7:E7"/>
    <mergeCell ref="C8:E8"/>
    <mergeCell ref="C9:E9"/>
  </mergeCells>
  <phoneticPr fontId="61" type="noConversion"/>
  <pageMargins left="0.7" right="0.7" top="0.75" bottom="0.75" header="0.3" footer="0.3"/>
  <pageSetup scale="89" fitToHeight="0" orientation="portrait" r:id="rId1"/>
  <ignoredErrors>
    <ignoredError sqref="E165 E107 E93 E138 E168 E155 E89 E70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774"/>
    <pageSetUpPr fitToPage="1"/>
  </sheetPr>
  <dimension ref="A2:E86"/>
  <sheetViews>
    <sheetView tabSelected="1" topLeftCell="A18" workbookViewId="0">
      <selection activeCell="E15" sqref="E15"/>
    </sheetView>
  </sheetViews>
  <sheetFormatPr baseColWidth="10" defaultColWidth="9.140625" defaultRowHeight="17.25" customHeight="1" x14ac:dyDescent="0.25"/>
  <cols>
    <col min="1" max="1" width="14" style="369" customWidth="1"/>
    <col min="2" max="2" width="49.85546875" style="369" customWidth="1"/>
    <col min="3" max="3" width="19.7109375" style="369" customWidth="1"/>
    <col min="4" max="4" width="19.5703125" style="369" customWidth="1"/>
    <col min="5" max="5" width="21.5703125" style="369" customWidth="1"/>
    <col min="6" max="16384" width="9.140625" style="369"/>
  </cols>
  <sheetData>
    <row r="2" spans="1:5" ht="17.25" customHeight="1" x14ac:dyDescent="0.25">
      <c r="A2" s="579"/>
      <c r="B2" s="579"/>
      <c r="C2" s="579"/>
      <c r="D2" s="579"/>
    </row>
    <row r="3" spans="1:5" ht="17.25" customHeight="1" x14ac:dyDescent="0.25">
      <c r="A3" s="578" t="s">
        <v>881</v>
      </c>
      <c r="B3" s="578"/>
      <c r="C3" s="578"/>
      <c r="D3" s="578"/>
    </row>
    <row r="4" spans="1:5" ht="17.25" customHeight="1" x14ac:dyDescent="0.25">
      <c r="A4" s="580" t="s">
        <v>882</v>
      </c>
      <c r="B4" s="580"/>
      <c r="C4" s="580"/>
      <c r="D4" s="580"/>
    </row>
    <row r="5" spans="1:5" ht="17.25" customHeight="1" x14ac:dyDescent="0.25">
      <c r="A5" s="580" t="s">
        <v>883</v>
      </c>
      <c r="B5" s="580"/>
      <c r="C5" s="580"/>
      <c r="D5" s="580"/>
    </row>
    <row r="6" spans="1:5" ht="17.25" customHeight="1" x14ac:dyDescent="0.25">
      <c r="A6" s="454"/>
      <c r="B6" s="454"/>
      <c r="C6" s="461"/>
      <c r="D6" s="454"/>
    </row>
    <row r="7" spans="1:5" ht="22.5" customHeight="1" x14ac:dyDescent="0.3">
      <c r="A7" s="402" t="s">
        <v>884</v>
      </c>
      <c r="B7" s="402" t="s">
        <v>885</v>
      </c>
      <c r="C7" s="402" t="s">
        <v>886</v>
      </c>
      <c r="D7" s="402" t="s">
        <v>887</v>
      </c>
      <c r="E7" s="463"/>
    </row>
    <row r="8" spans="1:5" ht="20.100000000000001" customHeight="1" x14ac:dyDescent="0.25">
      <c r="A8" s="455" t="s">
        <v>35</v>
      </c>
      <c r="B8" s="456" t="s">
        <v>36</v>
      </c>
      <c r="C8" s="393">
        <v>23532666.84</v>
      </c>
      <c r="D8" s="457">
        <v>23582666.84</v>
      </c>
    </row>
    <row r="9" spans="1:5" ht="34.5" customHeight="1" x14ac:dyDescent="0.25">
      <c r="A9" s="455" t="s">
        <v>24</v>
      </c>
      <c r="B9" s="456" t="s">
        <v>888</v>
      </c>
      <c r="C9" s="393">
        <v>5765650</v>
      </c>
      <c r="D9" s="457">
        <v>5835650</v>
      </c>
    </row>
    <row r="10" spans="1:5" ht="20.100000000000001" customHeight="1" x14ac:dyDescent="0.25">
      <c r="A10" s="455" t="s">
        <v>29</v>
      </c>
      <c r="B10" s="456" t="s">
        <v>30</v>
      </c>
      <c r="C10" s="393">
        <v>355300</v>
      </c>
      <c r="D10" s="457">
        <v>355300</v>
      </c>
    </row>
    <row r="11" spans="1:5" ht="20.100000000000001" customHeight="1" x14ac:dyDescent="0.25">
      <c r="A11" s="455" t="s">
        <v>376</v>
      </c>
      <c r="B11" s="456" t="s">
        <v>889</v>
      </c>
      <c r="C11" s="393">
        <v>50000</v>
      </c>
      <c r="D11" s="457">
        <v>50000</v>
      </c>
    </row>
    <row r="12" spans="1:5" ht="20.100000000000001" customHeight="1" x14ac:dyDescent="0.25">
      <c r="A12" s="455" t="s">
        <v>275</v>
      </c>
      <c r="B12" s="456" t="s">
        <v>276</v>
      </c>
      <c r="C12" s="393">
        <v>750440.24</v>
      </c>
      <c r="D12" s="457">
        <v>1370929.38</v>
      </c>
    </row>
    <row r="13" spans="1:5" ht="20.100000000000001" customHeight="1" x14ac:dyDescent="0.25">
      <c r="A13" s="455" t="s">
        <v>63</v>
      </c>
      <c r="B13" s="456" t="s">
        <v>64</v>
      </c>
      <c r="C13" s="393">
        <v>24690.59</v>
      </c>
      <c r="D13" s="457">
        <v>24690.59</v>
      </c>
    </row>
    <row r="14" spans="1:5" ht="20.100000000000001" customHeight="1" x14ac:dyDescent="0.25">
      <c r="A14" s="455" t="s">
        <v>313</v>
      </c>
      <c r="B14" s="456" t="s">
        <v>890</v>
      </c>
      <c r="C14" s="393">
        <v>0</v>
      </c>
      <c r="D14" s="457">
        <v>0</v>
      </c>
    </row>
    <row r="15" spans="1:5" ht="20.100000000000001" customHeight="1" x14ac:dyDescent="0.25">
      <c r="A15" s="455" t="s">
        <v>31</v>
      </c>
      <c r="B15" s="456" t="s">
        <v>32</v>
      </c>
      <c r="C15" s="393">
        <v>2099146.5299999998</v>
      </c>
      <c r="D15" s="457">
        <v>2107654.5299999998</v>
      </c>
    </row>
    <row r="16" spans="1:5" ht="20.100000000000001" customHeight="1" x14ac:dyDescent="0.25">
      <c r="A16" s="455" t="s">
        <v>33</v>
      </c>
      <c r="B16" s="456" t="s">
        <v>34</v>
      </c>
      <c r="C16" s="393">
        <v>2105406.79</v>
      </c>
      <c r="D16" s="457">
        <v>2113926.79</v>
      </c>
    </row>
    <row r="17" spans="1:5" ht="20.100000000000001" customHeight="1" x14ac:dyDescent="0.3">
      <c r="A17" s="455" t="s">
        <v>27</v>
      </c>
      <c r="B17" s="456" t="s">
        <v>28</v>
      </c>
      <c r="C17" s="393">
        <v>340295.61</v>
      </c>
      <c r="D17" s="457">
        <v>341433.45</v>
      </c>
      <c r="E17" s="491"/>
    </row>
    <row r="18" spans="1:5" ht="20.100000000000001" customHeight="1" x14ac:dyDescent="0.25">
      <c r="A18" s="455" t="s">
        <v>26</v>
      </c>
      <c r="B18" s="456" t="s">
        <v>20</v>
      </c>
      <c r="C18" s="393">
        <v>1185176.33</v>
      </c>
      <c r="D18" s="457">
        <v>1562249.28</v>
      </c>
    </row>
    <row r="19" spans="1:5" ht="20.100000000000001" customHeight="1" x14ac:dyDescent="0.25">
      <c r="A19" s="455" t="s">
        <v>48</v>
      </c>
      <c r="B19" s="456" t="s">
        <v>49</v>
      </c>
      <c r="C19" s="393">
        <v>34171.11</v>
      </c>
      <c r="D19" s="457">
        <v>45795.92</v>
      </c>
    </row>
    <row r="20" spans="1:5" ht="20.100000000000001" customHeight="1" x14ac:dyDescent="0.25">
      <c r="A20" s="455" t="s">
        <v>69</v>
      </c>
      <c r="B20" s="456" t="s">
        <v>68</v>
      </c>
      <c r="C20" s="393">
        <v>223966.22</v>
      </c>
      <c r="D20" s="457">
        <v>224920.68</v>
      </c>
    </row>
    <row r="21" spans="1:5" ht="20.100000000000001" customHeight="1" x14ac:dyDescent="0.25">
      <c r="A21" s="455" t="s">
        <v>79</v>
      </c>
      <c r="B21" s="456" t="s">
        <v>891</v>
      </c>
      <c r="C21" s="393">
        <v>158892.19</v>
      </c>
      <c r="D21" s="457">
        <v>82600</v>
      </c>
    </row>
    <row r="22" spans="1:5" ht="20.100000000000001" customHeight="1" x14ac:dyDescent="0.25">
      <c r="A22" s="455" t="s">
        <v>102</v>
      </c>
      <c r="B22" s="456" t="s">
        <v>892</v>
      </c>
      <c r="C22" s="393">
        <v>0</v>
      </c>
      <c r="D22" s="457">
        <v>0</v>
      </c>
    </row>
    <row r="23" spans="1:5" ht="20.100000000000001" customHeight="1" x14ac:dyDescent="0.25">
      <c r="A23" s="455" t="s">
        <v>86</v>
      </c>
      <c r="B23" s="456" t="s">
        <v>893</v>
      </c>
      <c r="C23" s="393">
        <v>25250</v>
      </c>
      <c r="D23" s="457">
        <v>25250</v>
      </c>
    </row>
    <row r="24" spans="1:5" ht="20.100000000000001" customHeight="1" x14ac:dyDescent="0.25">
      <c r="A24" s="455" t="s">
        <v>310</v>
      </c>
      <c r="B24" s="456" t="s">
        <v>894</v>
      </c>
      <c r="C24" s="393">
        <v>0</v>
      </c>
      <c r="D24" s="457">
        <v>0</v>
      </c>
    </row>
    <row r="25" spans="1:5" ht="20.100000000000001" customHeight="1" x14ac:dyDescent="0.25">
      <c r="A25" s="455" t="s">
        <v>344</v>
      </c>
      <c r="B25" s="456" t="s">
        <v>895</v>
      </c>
      <c r="C25" s="393">
        <v>38976</v>
      </c>
      <c r="D25" s="457">
        <v>0</v>
      </c>
    </row>
    <row r="26" spans="1:5" ht="20.100000000000001" customHeight="1" x14ac:dyDescent="0.25">
      <c r="A26" s="455" t="s">
        <v>258</v>
      </c>
      <c r="B26" s="456" t="s">
        <v>314</v>
      </c>
      <c r="C26" s="393">
        <v>0</v>
      </c>
      <c r="D26" s="457">
        <v>0</v>
      </c>
    </row>
    <row r="27" spans="1:5" ht="20.100000000000001" customHeight="1" x14ac:dyDescent="0.25">
      <c r="A27" s="455" t="s">
        <v>106</v>
      </c>
      <c r="B27" s="456" t="s">
        <v>107</v>
      </c>
      <c r="C27" s="393">
        <v>0</v>
      </c>
      <c r="D27" s="457">
        <v>0</v>
      </c>
    </row>
    <row r="28" spans="1:5" ht="20.100000000000001" customHeight="1" x14ac:dyDescent="0.25">
      <c r="A28" s="455" t="s">
        <v>108</v>
      </c>
      <c r="B28" s="456" t="s">
        <v>109</v>
      </c>
      <c r="C28" s="393">
        <v>0</v>
      </c>
      <c r="D28" s="457">
        <v>0</v>
      </c>
    </row>
    <row r="29" spans="1:5" ht="20.100000000000001" customHeight="1" x14ac:dyDescent="0.25">
      <c r="A29" s="455" t="s">
        <v>403</v>
      </c>
      <c r="B29" s="456" t="s">
        <v>896</v>
      </c>
      <c r="C29" s="393">
        <v>0</v>
      </c>
      <c r="D29" s="457">
        <v>0</v>
      </c>
    </row>
    <row r="30" spans="1:5" ht="20.100000000000001" customHeight="1" x14ac:dyDescent="0.25">
      <c r="A30" s="455" t="s">
        <v>404</v>
      </c>
      <c r="B30" s="456" t="s">
        <v>463</v>
      </c>
      <c r="C30" s="393">
        <v>0</v>
      </c>
      <c r="D30" s="457">
        <v>0</v>
      </c>
    </row>
    <row r="31" spans="1:5" ht="31.5" customHeight="1" x14ac:dyDescent="0.25">
      <c r="A31" s="455" t="s">
        <v>110</v>
      </c>
      <c r="B31" s="456" t="s">
        <v>306</v>
      </c>
      <c r="C31" s="393">
        <v>0</v>
      </c>
      <c r="D31" s="457">
        <v>0</v>
      </c>
    </row>
    <row r="32" spans="1:5" ht="37.5" customHeight="1" x14ac:dyDescent="0.25">
      <c r="A32" s="455" t="s">
        <v>55</v>
      </c>
      <c r="B32" s="456" t="s">
        <v>47</v>
      </c>
      <c r="C32" s="393">
        <v>122373.88</v>
      </c>
      <c r="D32" s="457">
        <v>72522.399999999994</v>
      </c>
    </row>
    <row r="33" spans="1:4" ht="20.100000000000001" customHeight="1" x14ac:dyDescent="0.25">
      <c r="A33" s="455" t="s">
        <v>259</v>
      </c>
      <c r="B33" s="456" t="s">
        <v>279</v>
      </c>
      <c r="C33" s="393">
        <v>0</v>
      </c>
      <c r="D33" s="457">
        <v>0</v>
      </c>
    </row>
    <row r="34" spans="1:4" ht="20.100000000000001" customHeight="1" x14ac:dyDescent="0.25">
      <c r="A34" s="455" t="s">
        <v>372</v>
      </c>
      <c r="B34" s="456" t="s">
        <v>375</v>
      </c>
      <c r="C34" s="393">
        <v>5900</v>
      </c>
      <c r="D34" s="457">
        <v>0</v>
      </c>
    </row>
    <row r="35" spans="1:4" ht="33" customHeight="1" x14ac:dyDescent="0.25">
      <c r="A35" s="455" t="s">
        <v>338</v>
      </c>
      <c r="B35" s="456" t="s">
        <v>897</v>
      </c>
      <c r="C35" s="393">
        <v>0</v>
      </c>
      <c r="D35" s="457">
        <v>0</v>
      </c>
    </row>
    <row r="36" spans="1:4" ht="20.100000000000001" customHeight="1" x14ac:dyDescent="0.25">
      <c r="A36" s="455" t="s">
        <v>73</v>
      </c>
      <c r="B36" s="456" t="s">
        <v>74</v>
      </c>
      <c r="C36" s="393">
        <v>12626</v>
      </c>
      <c r="D36" s="457">
        <v>12626</v>
      </c>
    </row>
    <row r="37" spans="1:4" ht="20.100000000000001" customHeight="1" x14ac:dyDescent="0.25">
      <c r="A37" s="455" t="s">
        <v>66</v>
      </c>
      <c r="B37" s="456" t="s">
        <v>898</v>
      </c>
      <c r="C37" s="393">
        <v>0</v>
      </c>
      <c r="D37" s="457">
        <v>0</v>
      </c>
    </row>
    <row r="38" spans="1:4" ht="20.100000000000001" customHeight="1" x14ac:dyDescent="0.25">
      <c r="A38" s="455" t="s">
        <v>100</v>
      </c>
      <c r="B38" s="456" t="s">
        <v>899</v>
      </c>
      <c r="C38" s="393">
        <v>31860</v>
      </c>
      <c r="D38" s="457">
        <v>80260</v>
      </c>
    </row>
    <row r="39" spans="1:4" ht="20.100000000000001" customHeight="1" x14ac:dyDescent="0.25">
      <c r="A39" s="455" t="s">
        <v>50</v>
      </c>
      <c r="B39" s="456" t="s">
        <v>51</v>
      </c>
      <c r="C39" s="393">
        <v>596792.73</v>
      </c>
      <c r="D39" s="457">
        <v>413842.73</v>
      </c>
    </row>
    <row r="40" spans="1:4" ht="20.100000000000001" customHeight="1" x14ac:dyDescent="0.25">
      <c r="A40" s="455" t="s">
        <v>72</v>
      </c>
      <c r="B40" s="456" t="s">
        <v>280</v>
      </c>
      <c r="C40" s="393">
        <v>176150</v>
      </c>
      <c r="D40" s="457">
        <v>85900</v>
      </c>
    </row>
    <row r="41" spans="1:4" ht="20.100000000000001" customHeight="1" x14ac:dyDescent="0.25">
      <c r="A41" s="455" t="s">
        <v>81</v>
      </c>
      <c r="B41" s="456" t="s">
        <v>270</v>
      </c>
      <c r="C41" s="393">
        <v>47050.99</v>
      </c>
      <c r="D41" s="457">
        <v>29350.99</v>
      </c>
    </row>
    <row r="42" spans="1:4" ht="20.100000000000001" customHeight="1" x14ac:dyDescent="0.25">
      <c r="A42" s="455" t="s">
        <v>104</v>
      </c>
      <c r="B42" s="456" t="s">
        <v>900</v>
      </c>
      <c r="C42" s="393">
        <v>0</v>
      </c>
      <c r="D42" s="457">
        <v>0</v>
      </c>
    </row>
    <row r="43" spans="1:4" ht="20.100000000000001" customHeight="1" x14ac:dyDescent="0.25">
      <c r="A43" s="455" t="s">
        <v>361</v>
      </c>
      <c r="B43" s="456" t="s">
        <v>901</v>
      </c>
      <c r="C43" s="393">
        <v>0</v>
      </c>
      <c r="D43" s="457">
        <v>0</v>
      </c>
    </row>
    <row r="44" spans="1:4" ht="20.100000000000001" customHeight="1" x14ac:dyDescent="0.25">
      <c r="A44" s="455" t="s">
        <v>82</v>
      </c>
      <c r="B44" s="456" t="s">
        <v>902</v>
      </c>
      <c r="C44" s="393">
        <v>0</v>
      </c>
      <c r="D44" s="457">
        <v>0</v>
      </c>
    </row>
    <row r="45" spans="1:4" ht="20.100000000000001" customHeight="1" x14ac:dyDescent="0.25">
      <c r="A45" s="455" t="s">
        <v>85</v>
      </c>
      <c r="B45" s="456" t="s">
        <v>903</v>
      </c>
      <c r="C45" s="393">
        <v>0</v>
      </c>
      <c r="D45" s="457">
        <v>87400.24</v>
      </c>
    </row>
    <row r="46" spans="1:4" ht="20.100000000000001" customHeight="1" x14ac:dyDescent="0.25">
      <c r="A46" s="455" t="s">
        <v>42</v>
      </c>
      <c r="B46" s="456" t="s">
        <v>43</v>
      </c>
      <c r="C46" s="393">
        <v>0</v>
      </c>
      <c r="D46" s="457">
        <v>0</v>
      </c>
    </row>
    <row r="47" spans="1:4" ht="20.100000000000001" customHeight="1" x14ac:dyDescent="0.25">
      <c r="A47" s="455" t="s">
        <v>281</v>
      </c>
      <c r="B47" s="456" t="s">
        <v>904</v>
      </c>
      <c r="C47" s="393">
        <v>63366</v>
      </c>
      <c r="D47" s="457">
        <v>63366</v>
      </c>
    </row>
    <row r="48" spans="1:4" ht="20.100000000000001" customHeight="1" x14ac:dyDescent="0.25">
      <c r="A48" s="455" t="s">
        <v>56</v>
      </c>
      <c r="B48" s="456" t="s">
        <v>905</v>
      </c>
      <c r="C48" s="393">
        <v>884.99</v>
      </c>
      <c r="D48" s="457">
        <v>884.99</v>
      </c>
    </row>
    <row r="49" spans="1:4" ht="20.100000000000001" customHeight="1" x14ac:dyDescent="0.25">
      <c r="A49" s="455" t="s">
        <v>99</v>
      </c>
      <c r="B49" s="456" t="s">
        <v>111</v>
      </c>
      <c r="C49" s="393">
        <v>203225.5</v>
      </c>
      <c r="D49" s="457">
        <v>0</v>
      </c>
    </row>
    <row r="50" spans="1:4" ht="20.100000000000001" customHeight="1" x14ac:dyDescent="0.25">
      <c r="A50" s="455" t="s">
        <v>87</v>
      </c>
      <c r="B50" s="456" t="s">
        <v>906</v>
      </c>
      <c r="C50" s="393">
        <v>3921.33</v>
      </c>
      <c r="D50" s="457">
        <v>3921.33</v>
      </c>
    </row>
    <row r="51" spans="1:4" ht="20.100000000000001" customHeight="1" x14ac:dyDescent="0.25">
      <c r="A51" s="455" t="s">
        <v>75</v>
      </c>
      <c r="B51" s="456" t="s">
        <v>907</v>
      </c>
      <c r="C51" s="393">
        <v>451250</v>
      </c>
      <c r="D51" s="457">
        <v>451250</v>
      </c>
    </row>
    <row r="52" spans="1:4" ht="20.100000000000001" customHeight="1" x14ac:dyDescent="0.25">
      <c r="A52" s="455" t="s">
        <v>103</v>
      </c>
      <c r="B52" s="456" t="s">
        <v>908</v>
      </c>
      <c r="C52" s="393">
        <v>0</v>
      </c>
      <c r="D52" s="457">
        <v>0</v>
      </c>
    </row>
    <row r="53" spans="1:4" ht="20.100000000000001" customHeight="1" x14ac:dyDescent="0.25">
      <c r="A53" s="455" t="s">
        <v>83</v>
      </c>
      <c r="B53" s="456" t="s">
        <v>909</v>
      </c>
      <c r="C53" s="393">
        <v>0</v>
      </c>
      <c r="D53" s="457">
        <v>0</v>
      </c>
    </row>
    <row r="54" spans="1:4" ht="20.100000000000001" customHeight="1" x14ac:dyDescent="0.25">
      <c r="A54" s="455" t="s">
        <v>58</v>
      </c>
      <c r="B54" s="456" t="s">
        <v>910</v>
      </c>
      <c r="C54" s="393">
        <v>206000</v>
      </c>
      <c r="D54" s="457">
        <v>206000</v>
      </c>
    </row>
    <row r="55" spans="1:4" ht="29.25" customHeight="1" x14ac:dyDescent="0.25">
      <c r="A55" s="455" t="s">
        <v>101</v>
      </c>
      <c r="B55" s="456" t="s">
        <v>911</v>
      </c>
      <c r="C55" s="393">
        <v>0</v>
      </c>
      <c r="D55" s="457">
        <v>79012.800000000003</v>
      </c>
    </row>
    <row r="56" spans="1:4" ht="20.100000000000001" customHeight="1" x14ac:dyDescent="0.25">
      <c r="A56" s="455" t="s">
        <v>70</v>
      </c>
      <c r="B56" s="456" t="s">
        <v>88</v>
      </c>
      <c r="C56" s="393">
        <v>10800</v>
      </c>
      <c r="D56" s="457">
        <v>2916100.07</v>
      </c>
    </row>
    <row r="57" spans="1:4" ht="20.100000000000001" customHeight="1" x14ac:dyDescent="0.25">
      <c r="A57" s="455" t="s">
        <v>427</v>
      </c>
      <c r="B57" s="456" t="s">
        <v>912</v>
      </c>
      <c r="C57" s="393">
        <v>0</v>
      </c>
      <c r="D57" s="457">
        <v>0</v>
      </c>
    </row>
    <row r="58" spans="1:4" ht="20.100000000000001" customHeight="1" x14ac:dyDescent="0.25">
      <c r="A58" s="455" t="s">
        <v>54</v>
      </c>
      <c r="B58" s="456" t="s">
        <v>22</v>
      </c>
      <c r="C58" s="393">
        <v>0</v>
      </c>
      <c r="D58" s="457">
        <v>3202650</v>
      </c>
    </row>
    <row r="59" spans="1:4" ht="20.100000000000001" customHeight="1" x14ac:dyDescent="0.25">
      <c r="A59" s="455" t="s">
        <v>77</v>
      </c>
      <c r="B59" s="456" t="s">
        <v>112</v>
      </c>
      <c r="C59" s="393">
        <v>394677.02</v>
      </c>
      <c r="D59" s="457">
        <v>162839.28</v>
      </c>
    </row>
    <row r="60" spans="1:4" ht="20.100000000000001" customHeight="1" x14ac:dyDescent="0.25">
      <c r="A60" s="455" t="s">
        <v>60</v>
      </c>
      <c r="B60" s="456" t="s">
        <v>913</v>
      </c>
      <c r="C60" s="393">
        <v>25963.23</v>
      </c>
      <c r="D60" s="457">
        <v>17705</v>
      </c>
    </row>
    <row r="61" spans="1:4" ht="37.5" customHeight="1" x14ac:dyDescent="0.25">
      <c r="A61" s="455" t="s">
        <v>84</v>
      </c>
      <c r="B61" s="456" t="s">
        <v>914</v>
      </c>
      <c r="C61" s="393">
        <v>10626</v>
      </c>
      <c r="D61" s="457">
        <v>10626</v>
      </c>
    </row>
    <row r="62" spans="1:4" ht="37.5" customHeight="1" x14ac:dyDescent="0.25">
      <c r="A62" s="455" t="s">
        <v>261</v>
      </c>
      <c r="B62" s="456" t="s">
        <v>915</v>
      </c>
      <c r="C62" s="393">
        <v>975176</v>
      </c>
      <c r="D62" s="457">
        <v>975176</v>
      </c>
    </row>
    <row r="63" spans="1:4" ht="20.100000000000001" customHeight="1" x14ac:dyDescent="0.25">
      <c r="A63" s="455" t="s">
        <v>262</v>
      </c>
      <c r="B63" s="456" t="s">
        <v>916</v>
      </c>
      <c r="C63" s="393">
        <v>4469.8999999999996</v>
      </c>
      <c r="D63" s="457">
        <v>4469.8999999999996</v>
      </c>
    </row>
    <row r="64" spans="1:4" ht="20.100000000000001" customHeight="1" x14ac:dyDescent="0.25">
      <c r="A64" s="455" t="s">
        <v>71</v>
      </c>
      <c r="B64" s="456" t="s">
        <v>89</v>
      </c>
      <c r="C64" s="393">
        <v>47558.720000000001</v>
      </c>
      <c r="D64" s="457">
        <v>46259.54</v>
      </c>
    </row>
    <row r="65" spans="1:4" ht="20.100000000000001" customHeight="1" x14ac:dyDescent="0.25">
      <c r="A65" s="455" t="s">
        <v>320</v>
      </c>
      <c r="B65" s="456" t="s">
        <v>321</v>
      </c>
      <c r="C65" s="393">
        <v>0</v>
      </c>
      <c r="D65" s="457">
        <v>0</v>
      </c>
    </row>
    <row r="66" spans="1:4" ht="20.100000000000001" customHeight="1" x14ac:dyDescent="0.25">
      <c r="A66" s="455" t="s">
        <v>52</v>
      </c>
      <c r="B66" s="456" t="s">
        <v>53</v>
      </c>
      <c r="C66" s="393">
        <v>318456.18</v>
      </c>
      <c r="D66" s="457">
        <v>604826.69999999995</v>
      </c>
    </row>
    <row r="67" spans="1:4" ht="33.75" customHeight="1" x14ac:dyDescent="0.25">
      <c r="A67" s="455" t="s">
        <v>61</v>
      </c>
      <c r="B67" s="456" t="s">
        <v>62</v>
      </c>
      <c r="C67" s="393">
        <v>3999.96</v>
      </c>
      <c r="D67" s="457">
        <v>20996.92</v>
      </c>
    </row>
    <row r="68" spans="1:4" ht="27" customHeight="1" x14ac:dyDescent="0.25">
      <c r="A68" s="455" t="s">
        <v>105</v>
      </c>
      <c r="B68" s="456" t="s">
        <v>113</v>
      </c>
      <c r="C68" s="393">
        <v>0</v>
      </c>
      <c r="D68" s="457">
        <v>0</v>
      </c>
    </row>
    <row r="69" spans="1:4" ht="20.100000000000001" customHeight="1" x14ac:dyDescent="0.25">
      <c r="A69" s="455" t="s">
        <v>295</v>
      </c>
      <c r="B69" s="456" t="s">
        <v>296</v>
      </c>
      <c r="C69" s="393">
        <v>0</v>
      </c>
      <c r="D69" s="457">
        <v>0</v>
      </c>
    </row>
    <row r="70" spans="1:4" ht="29.25" customHeight="1" x14ac:dyDescent="0.25">
      <c r="A70" s="455" t="s">
        <v>114</v>
      </c>
      <c r="B70" s="456" t="s">
        <v>315</v>
      </c>
      <c r="C70" s="393">
        <v>14750</v>
      </c>
      <c r="D70" s="457">
        <v>14750</v>
      </c>
    </row>
    <row r="71" spans="1:4" ht="20.100000000000001" customHeight="1" x14ac:dyDescent="0.25">
      <c r="A71" s="455" t="s">
        <v>263</v>
      </c>
      <c r="B71" s="456" t="s">
        <v>266</v>
      </c>
      <c r="C71" s="393">
        <v>0</v>
      </c>
      <c r="D71" s="457">
        <v>0</v>
      </c>
    </row>
    <row r="72" spans="1:4" ht="20.100000000000001" customHeight="1" x14ac:dyDescent="0.25">
      <c r="A72" s="455" t="s">
        <v>388</v>
      </c>
      <c r="B72" s="456" t="s">
        <v>917</v>
      </c>
      <c r="C72" s="393">
        <v>0</v>
      </c>
      <c r="D72" s="457">
        <v>0</v>
      </c>
    </row>
    <row r="73" spans="1:4" ht="20.100000000000001" customHeight="1" x14ac:dyDescent="0.25">
      <c r="A73" s="455" t="s">
        <v>115</v>
      </c>
      <c r="B73" s="456" t="s">
        <v>116</v>
      </c>
      <c r="C73" s="393">
        <v>0</v>
      </c>
      <c r="D73" s="457">
        <v>0</v>
      </c>
    </row>
    <row r="74" spans="1:4" ht="31.5" customHeight="1" x14ac:dyDescent="0.25">
      <c r="A74" s="455" t="s">
        <v>369</v>
      </c>
      <c r="B74" s="456" t="s">
        <v>918</v>
      </c>
      <c r="C74" s="393">
        <v>0</v>
      </c>
      <c r="D74" s="457">
        <v>0</v>
      </c>
    </row>
    <row r="75" spans="1:4" ht="20.100000000000001" customHeight="1" x14ac:dyDescent="0.25">
      <c r="A75" s="455" t="s">
        <v>282</v>
      </c>
      <c r="B75" s="456" t="s">
        <v>283</v>
      </c>
      <c r="C75" s="393">
        <v>0</v>
      </c>
      <c r="D75" s="457">
        <v>0</v>
      </c>
    </row>
    <row r="76" spans="1:4" ht="20.100000000000001" customHeight="1" x14ac:dyDescent="0.25">
      <c r="A76" s="455" t="s">
        <v>117</v>
      </c>
      <c r="B76" s="456" t="s">
        <v>118</v>
      </c>
      <c r="C76" s="393">
        <v>0</v>
      </c>
      <c r="D76" s="457">
        <v>0</v>
      </c>
    </row>
    <row r="77" spans="1:4" ht="20.100000000000001" customHeight="1" x14ac:dyDescent="0.25">
      <c r="A77" s="455" t="s">
        <v>119</v>
      </c>
      <c r="B77" s="456" t="s">
        <v>120</v>
      </c>
      <c r="C77" s="393">
        <v>0</v>
      </c>
      <c r="D77" s="457">
        <v>0</v>
      </c>
    </row>
    <row r="78" spans="1:4" ht="20.100000000000001" customHeight="1" x14ac:dyDescent="0.25">
      <c r="A78" s="455" t="s">
        <v>90</v>
      </c>
      <c r="B78" s="456" t="s">
        <v>91</v>
      </c>
      <c r="C78" s="393">
        <v>0</v>
      </c>
      <c r="D78" s="457">
        <v>0</v>
      </c>
    </row>
    <row r="79" spans="1:4" ht="20.100000000000001" customHeight="1" x14ac:dyDescent="0.25">
      <c r="A79" s="455" t="s">
        <v>316</v>
      </c>
      <c r="B79" s="456" t="s">
        <v>317</v>
      </c>
      <c r="C79" s="393">
        <v>0</v>
      </c>
      <c r="D79" s="457">
        <v>0</v>
      </c>
    </row>
    <row r="80" spans="1:4" ht="34.5" customHeight="1" x14ac:dyDescent="0.25">
      <c r="A80" s="455" t="s">
        <v>411</v>
      </c>
      <c r="B80" s="456" t="s">
        <v>412</v>
      </c>
      <c r="C80" s="393">
        <v>0</v>
      </c>
      <c r="D80" s="457">
        <v>0</v>
      </c>
    </row>
    <row r="81" spans="1:4" ht="20.100000000000001" customHeight="1" x14ac:dyDescent="0.25">
      <c r="A81" s="455" t="s">
        <v>355</v>
      </c>
      <c r="B81" s="456" t="s">
        <v>919</v>
      </c>
      <c r="C81" s="393">
        <v>0</v>
      </c>
      <c r="D81" s="457">
        <v>0</v>
      </c>
    </row>
    <row r="82" spans="1:4" ht="20.100000000000001" customHeight="1" x14ac:dyDescent="0.25">
      <c r="A82" s="455" t="s">
        <v>123</v>
      </c>
      <c r="B82" s="456" t="s">
        <v>124</v>
      </c>
      <c r="C82" s="393">
        <v>0</v>
      </c>
      <c r="D82" s="457">
        <v>0</v>
      </c>
    </row>
    <row r="83" spans="1:4" ht="20.100000000000001" customHeight="1" x14ac:dyDescent="0.25">
      <c r="A83" s="455" t="s">
        <v>920</v>
      </c>
      <c r="B83" s="456" t="s">
        <v>921</v>
      </c>
      <c r="C83" s="393">
        <v>0</v>
      </c>
      <c r="D83" s="457">
        <v>0</v>
      </c>
    </row>
    <row r="84" spans="1:4" ht="20.100000000000001" customHeight="1" x14ac:dyDescent="0.25">
      <c r="A84" s="455" t="s">
        <v>284</v>
      </c>
      <c r="B84" s="456" t="s">
        <v>285</v>
      </c>
      <c r="C84" s="393">
        <v>0</v>
      </c>
      <c r="D84" s="457">
        <v>1905999.75</v>
      </c>
    </row>
    <row r="85" spans="1:4" ht="32.25" customHeight="1" x14ac:dyDescent="0.25">
      <c r="A85" s="455" t="s">
        <v>428</v>
      </c>
      <c r="B85" s="456" t="s">
        <v>922</v>
      </c>
      <c r="C85" s="393">
        <v>0</v>
      </c>
      <c r="D85" s="457">
        <v>0</v>
      </c>
    </row>
    <row r="86" spans="1:4" ht="17.25" customHeight="1" x14ac:dyDescent="0.25">
      <c r="A86" s="370"/>
      <c r="B86" s="223" t="s">
        <v>15</v>
      </c>
      <c r="C86" s="462">
        <f>SUM(C8:C85)</f>
        <v>40417906.879999995</v>
      </c>
      <c r="D86" s="460">
        <f>SUM(D8:D85)</f>
        <v>49191804.100000009</v>
      </c>
    </row>
  </sheetData>
  <mergeCells count="4">
    <mergeCell ref="A3:D3"/>
    <mergeCell ref="A2:D2"/>
    <mergeCell ref="A4:D4"/>
    <mergeCell ref="A5:D5"/>
  </mergeCells>
  <pageMargins left="0.4" right="0.25" top="0.75" bottom="0.62" header="0.44" footer="0.3"/>
  <pageSetup scale="84" fitToHeight="0" orientation="portrait" r:id="rId1"/>
  <headerFooter>
    <oddHeader>&amp;C
Imputacion del gasto&amp;LSistema de Información de la Gestión Financiera
Periodo:2023&amp;REG-001-DEFRD_1669305291155F
02/05/2023 12:25:52
40223314390-SIGEF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774"/>
    <pageSetUpPr fitToPage="1"/>
  </sheetPr>
  <dimension ref="A1:XFB214"/>
  <sheetViews>
    <sheetView topLeftCell="A125" zoomScale="80" zoomScaleNormal="80" workbookViewId="0">
      <selection activeCell="D86" sqref="D86"/>
    </sheetView>
  </sheetViews>
  <sheetFormatPr baseColWidth="10" defaultColWidth="11.42578125" defaultRowHeight="24.95" customHeight="1" x14ac:dyDescent="0.25"/>
  <cols>
    <col min="1" max="1" width="19" style="182" customWidth="1"/>
    <col min="2" max="2" width="50.140625" style="32" customWidth="1"/>
    <col min="3" max="4" width="18.7109375" style="52" customWidth="1"/>
    <col min="5" max="6" width="18.7109375" style="32" customWidth="1"/>
    <col min="7" max="7" width="18.7109375" style="66" customWidth="1"/>
    <col min="8" max="8" width="28.140625" style="1" customWidth="1"/>
    <col min="9" max="9" width="20.7109375" style="1" customWidth="1"/>
    <col min="10" max="16384" width="11.42578125" style="1"/>
  </cols>
  <sheetData>
    <row r="1" spans="1:1024 1027:2046 2049:3071 3074:5119 5122:6144 6147:7166 7169:8192 8195:9214 9217:10239 10242:12287 12290:13312 13315:14334 14337:15360 15363:16382" ht="22.5" customHeight="1" x14ac:dyDescent="0.25">
      <c r="B1" s="148"/>
    </row>
    <row r="2" spans="1:1024 1027:2046 2049:3071 3074:5119 5122:6144 6147:7166 7169:8192 8195:9214 9217:10239 10242:12287 12290:13312 13315:14334 14337:15360 15363:16382" ht="22.5" customHeight="1" x14ac:dyDescent="0.25">
      <c r="B2" s="148"/>
    </row>
    <row r="3" spans="1:1024 1027:2046 2049:3071 3074:5119 5122:6144 6147:7166 7169:8192 8195:9214 9217:10239 10242:12287 12290:13312 13315:14334 14337:15360 15363:16382" ht="22.5" customHeight="1" x14ac:dyDescent="0.25">
      <c r="B3" s="148"/>
    </row>
    <row r="4" spans="1:1024 1027:2046 2049:3071 3074:5119 5122:6144 6147:7166 7169:8192 8195:9214 9217:10239 10242:12287 12290:13312 13315:14334 14337:15360 15363:16382" ht="22.5" customHeight="1" x14ac:dyDescent="0.25">
      <c r="A4" s="525" t="s">
        <v>9</v>
      </c>
      <c r="B4" s="525"/>
      <c r="C4" s="525"/>
      <c r="D4" s="525"/>
      <c r="E4" s="525"/>
      <c r="F4" s="525"/>
      <c r="G4" s="525"/>
    </row>
    <row r="5" spans="1:1024 1027:2046 2049:3071 3074:5119 5122:6144 6147:7166 7169:8192 8195:9214 9217:10239 10242:12287 12290:13312 13315:14334 14337:15360 15363:16382" s="106" customFormat="1" ht="21" customHeight="1" x14ac:dyDescent="0.3">
      <c r="A5" s="524" t="s">
        <v>10</v>
      </c>
      <c r="B5" s="524"/>
      <c r="C5" s="524"/>
      <c r="D5" s="524"/>
      <c r="E5" s="524"/>
      <c r="F5" s="524"/>
      <c r="G5" s="524"/>
    </row>
    <row r="6" spans="1:1024 1027:2046 2049:3071 3074:5119 5122:6144 6147:7166 7169:8192 8195:9214 9217:10239 10242:12287 12290:13312 13315:14334 14337:15360 15363:16382" s="106" customFormat="1" ht="18" customHeight="1" x14ac:dyDescent="0.3">
      <c r="A6" s="526" t="s">
        <v>11</v>
      </c>
      <c r="B6" s="526"/>
      <c r="C6" s="526"/>
      <c r="D6" s="526"/>
      <c r="E6" s="526"/>
      <c r="F6" s="526"/>
      <c r="G6" s="526"/>
    </row>
    <row r="7" spans="1:1024 1027:2046 2049:3071 3074:5119 5122:6144 6147:7166 7169:8192 8195:9214 9217:10239 10242:12287 12290:13312 13315:14334 14337:15360 15363:16382" s="106" customFormat="1" ht="18" customHeight="1" x14ac:dyDescent="0.3">
      <c r="A7" s="524" t="s">
        <v>12</v>
      </c>
      <c r="B7" s="524"/>
      <c r="C7" s="524"/>
      <c r="D7" s="524"/>
      <c r="E7" s="524"/>
      <c r="F7" s="524"/>
      <c r="G7" s="524"/>
    </row>
    <row r="8" spans="1:1024 1027:2046 2049:3071 3074:5119 5122:6144 6147:7166 7169:8192 8195:9214 9217:10239 10242:12287 12290:13312 13315:14334 14337:15360 15363:16382" s="106" customFormat="1" ht="18" customHeight="1" x14ac:dyDescent="0.3">
      <c r="A8" s="524" t="s">
        <v>251</v>
      </c>
      <c r="B8" s="524"/>
      <c r="C8" s="524"/>
      <c r="D8" s="524"/>
      <c r="E8" s="524"/>
      <c r="F8" s="524"/>
      <c r="G8" s="524"/>
    </row>
    <row r="9" spans="1:1024 1027:2046 2049:3071 3074:5119 5122:6144 6147:7166 7169:8192 8195:9214 9217:10239 10242:12287 12290:13312 13315:14334 14337:15360 15363:16382" s="106" customFormat="1" ht="18" customHeight="1" x14ac:dyDescent="0.3">
      <c r="A9" s="524" t="s">
        <v>878</v>
      </c>
      <c r="B9" s="524"/>
      <c r="C9" s="524"/>
      <c r="D9" s="524"/>
      <c r="E9" s="524"/>
      <c r="F9" s="524"/>
      <c r="G9" s="524"/>
      <c r="H9" s="467"/>
    </row>
    <row r="10" spans="1:1024 1027:2046 2049:3071 3074:5119 5122:6144 6147:7166 7169:8192 8195:9214 9217:10239 10242:12287 12290:13312 13315:14334 14337:15360 15363:16382" s="106" customFormat="1" ht="18" customHeight="1" x14ac:dyDescent="0.3">
      <c r="A10" s="524" t="s">
        <v>16</v>
      </c>
      <c r="B10" s="524"/>
      <c r="C10" s="524"/>
      <c r="D10" s="524"/>
      <c r="E10" s="524"/>
      <c r="F10" s="524"/>
      <c r="G10" s="524"/>
    </row>
    <row r="11" spans="1:1024 1027:2046 2049:3071 3074:5119 5122:6144 6147:7166 7169:8192 8195:9214 9217:10239 10242:12287 12290:13312 13315:14334 14337:15360 15363:16382" s="106" customFormat="1" ht="18" customHeight="1" x14ac:dyDescent="0.3">
      <c r="A11" s="263"/>
      <c r="B11" s="281"/>
      <c r="C11" s="263"/>
      <c r="D11" s="263"/>
      <c r="E11" s="263"/>
      <c r="F11" s="263"/>
      <c r="G11" s="263"/>
    </row>
    <row r="12" spans="1:1024 1027:2046 2049:3071 3074:5119 5122:6144 6147:7166 7169:8192 8195:9214 9217:10239 10242:12287 12290:13312 13315:14334 14337:15360 15363:16382" ht="15.75" x14ac:dyDescent="0.25">
      <c r="A12" s="179"/>
      <c r="B12" s="149"/>
      <c r="C12" s="238"/>
      <c r="D12" s="66"/>
      <c r="E12" s="115"/>
      <c r="F12" s="38"/>
      <c r="G12" s="43"/>
    </row>
    <row r="13" spans="1:1024 1027:2046 2049:3071 3074:5119 5122:6144 6147:7166 7169:8192 8195:9214 9217:10239 10242:12287 12290:13312 13315:14334 14337:15360 15363:16382" ht="58.5" x14ac:dyDescent="0.3">
      <c r="A13" s="183" t="s">
        <v>14</v>
      </c>
      <c r="B13" s="147" t="s">
        <v>17</v>
      </c>
      <c r="C13" s="282" t="s">
        <v>23</v>
      </c>
      <c r="D13" s="282" t="s">
        <v>45</v>
      </c>
      <c r="E13" s="112" t="s">
        <v>18</v>
      </c>
      <c r="F13" s="113" t="s">
        <v>415</v>
      </c>
      <c r="G13" s="114" t="s">
        <v>19</v>
      </c>
      <c r="H13" s="466"/>
      <c r="I13" s="83"/>
    </row>
    <row r="14" spans="1:1024 1027:2046 2049:3071 3074:5119 5122:6144 6147:7166 7169:8192 8195:9214 9217:10239 10242:12287 12290:13312 13315:14334 14337:15360 15363:16382" s="81" customFormat="1" ht="32.25" customHeight="1" x14ac:dyDescent="0.25">
      <c r="A14" s="184" t="s">
        <v>128</v>
      </c>
      <c r="B14" s="150" t="s">
        <v>129</v>
      </c>
      <c r="C14" s="116">
        <f>C15+C34+C75+C131+C119</f>
        <v>5703778.25</v>
      </c>
      <c r="D14" s="257">
        <f>D15+D34+D75+D140</f>
        <v>8161.96</v>
      </c>
      <c r="E14" s="257">
        <f>E15+E34+E75+E140</f>
        <v>40417906.879999995</v>
      </c>
      <c r="F14" s="116">
        <v>0</v>
      </c>
      <c r="G14" s="116">
        <f>G15+G34+G75+G119+G140</f>
        <v>46129847.090000011</v>
      </c>
      <c r="H14" s="82"/>
    </row>
    <row r="15" spans="1:1024 1027:2046 2049:3071 3074:5119 5122:6144 6147:7166 7169:8192 8195:9214 9217:10239 10242:12287 12290:13312 13315:14334 14337:15360 15363:16382" s="110" customFormat="1" ht="33.75" customHeight="1" x14ac:dyDescent="0.25">
      <c r="A15" s="185" t="s">
        <v>130</v>
      </c>
      <c r="B15" s="151" t="s">
        <v>131</v>
      </c>
      <c r="C15" s="117">
        <f>C16+C23+C30</f>
        <v>5240107.01</v>
      </c>
      <c r="D15" s="117">
        <v>0</v>
      </c>
      <c r="E15" s="59">
        <f>E16+E23+E30</f>
        <v>35023596.600000001</v>
      </c>
      <c r="F15" s="117">
        <f>+F16+F23+F30+F25+F28</f>
        <v>0</v>
      </c>
      <c r="G15" s="117">
        <f>G16+G23+G30</f>
        <v>40263703.610000007</v>
      </c>
      <c r="H15" s="108"/>
      <c r="I15" s="109"/>
      <c r="L15" s="111"/>
      <c r="O15" s="108"/>
      <c r="P15" s="109"/>
      <c r="S15" s="111"/>
      <c r="V15" s="108"/>
      <c r="W15" s="109"/>
      <c r="Z15" s="111"/>
      <c r="AC15" s="108"/>
      <c r="AD15" s="109"/>
      <c r="AG15" s="111"/>
      <c r="AJ15" s="108"/>
      <c r="AK15" s="109"/>
      <c r="AN15" s="111"/>
      <c r="AQ15" s="108"/>
      <c r="AR15" s="109"/>
      <c r="AU15" s="111"/>
      <c r="AX15" s="108"/>
      <c r="AY15" s="109"/>
      <c r="BB15" s="111"/>
      <c r="BE15" s="108"/>
      <c r="BF15" s="109"/>
      <c r="BI15" s="111"/>
      <c r="BL15" s="108"/>
      <c r="BM15" s="109"/>
      <c r="BP15" s="111"/>
      <c r="BS15" s="108"/>
      <c r="BT15" s="109"/>
      <c r="BW15" s="111"/>
      <c r="BZ15" s="108"/>
      <c r="CA15" s="109"/>
      <c r="CD15" s="111"/>
      <c r="CG15" s="108"/>
      <c r="CH15" s="109"/>
      <c r="CK15" s="111"/>
      <c r="CN15" s="108"/>
      <c r="CO15" s="109"/>
      <c r="CR15" s="111"/>
      <c r="CU15" s="108"/>
      <c r="CV15" s="109"/>
      <c r="CY15" s="111"/>
      <c r="DB15" s="108"/>
      <c r="DC15" s="109"/>
      <c r="DF15" s="111"/>
      <c r="DI15" s="108"/>
      <c r="DJ15" s="109"/>
      <c r="DM15" s="111"/>
      <c r="DP15" s="108"/>
      <c r="DQ15" s="109"/>
      <c r="DT15" s="111"/>
      <c r="DW15" s="108"/>
      <c r="DX15" s="109"/>
      <c r="EA15" s="111"/>
      <c r="ED15" s="108"/>
      <c r="EE15" s="109"/>
      <c r="EH15" s="111"/>
      <c r="EK15" s="108"/>
      <c r="EL15" s="109"/>
      <c r="EO15" s="111"/>
      <c r="ER15" s="108"/>
      <c r="ES15" s="109"/>
      <c r="EV15" s="111"/>
      <c r="EY15" s="108"/>
      <c r="EZ15" s="109"/>
      <c r="FC15" s="111"/>
      <c r="FF15" s="108"/>
      <c r="FG15" s="109"/>
      <c r="FJ15" s="111"/>
      <c r="FM15" s="108"/>
      <c r="FN15" s="109"/>
      <c r="FQ15" s="111"/>
      <c r="FT15" s="108"/>
      <c r="FU15" s="109"/>
      <c r="FX15" s="111"/>
      <c r="GA15" s="108"/>
      <c r="GB15" s="109"/>
      <c r="GE15" s="111"/>
      <c r="GH15" s="108"/>
      <c r="GI15" s="109"/>
      <c r="GL15" s="111"/>
      <c r="GO15" s="108"/>
      <c r="GP15" s="109"/>
      <c r="GS15" s="111"/>
      <c r="GV15" s="108"/>
      <c r="GW15" s="109"/>
      <c r="GZ15" s="111"/>
      <c r="HC15" s="108"/>
      <c r="HD15" s="109"/>
      <c r="HG15" s="111"/>
      <c r="HJ15" s="108"/>
      <c r="HK15" s="109"/>
      <c r="HN15" s="111"/>
      <c r="HQ15" s="108"/>
      <c r="HR15" s="109"/>
      <c r="HU15" s="111"/>
      <c r="HX15" s="108"/>
      <c r="HY15" s="109"/>
      <c r="IB15" s="111"/>
      <c r="IE15" s="108"/>
      <c r="IF15" s="109"/>
      <c r="II15" s="111"/>
      <c r="IL15" s="108"/>
      <c r="IM15" s="109"/>
      <c r="IP15" s="111"/>
      <c r="IS15" s="108"/>
      <c r="IT15" s="109"/>
      <c r="IW15" s="111"/>
      <c r="IZ15" s="108"/>
      <c r="JA15" s="109"/>
      <c r="JD15" s="111"/>
      <c r="JG15" s="108"/>
      <c r="JH15" s="109"/>
      <c r="JK15" s="111"/>
      <c r="JN15" s="108"/>
      <c r="JO15" s="109"/>
      <c r="JR15" s="111"/>
      <c r="JU15" s="108"/>
      <c r="JV15" s="109"/>
      <c r="JY15" s="111"/>
      <c r="KB15" s="108"/>
      <c r="KC15" s="109"/>
      <c r="KF15" s="111"/>
      <c r="KI15" s="108"/>
      <c r="KJ15" s="109"/>
      <c r="KM15" s="111"/>
      <c r="KP15" s="108"/>
      <c r="KQ15" s="109"/>
      <c r="KT15" s="111"/>
      <c r="KW15" s="108"/>
      <c r="KX15" s="109"/>
      <c r="LA15" s="111"/>
      <c r="LD15" s="108"/>
      <c r="LE15" s="109"/>
      <c r="LH15" s="111"/>
      <c r="LK15" s="108"/>
      <c r="LL15" s="109"/>
      <c r="LO15" s="111"/>
      <c r="LR15" s="108"/>
      <c r="LS15" s="109"/>
      <c r="LV15" s="111"/>
      <c r="LY15" s="108"/>
      <c r="LZ15" s="109"/>
      <c r="MC15" s="111"/>
      <c r="MF15" s="108"/>
      <c r="MG15" s="109"/>
      <c r="MJ15" s="111"/>
      <c r="MM15" s="108"/>
      <c r="MN15" s="109"/>
      <c r="MQ15" s="111"/>
      <c r="MT15" s="108"/>
      <c r="MU15" s="109"/>
      <c r="MX15" s="111"/>
      <c r="NA15" s="108"/>
      <c r="NB15" s="109"/>
      <c r="NE15" s="111"/>
      <c r="NH15" s="108"/>
      <c r="NI15" s="109"/>
      <c r="NL15" s="111"/>
      <c r="NO15" s="108"/>
      <c r="NP15" s="109"/>
      <c r="NS15" s="111"/>
      <c r="NV15" s="108"/>
      <c r="NW15" s="109"/>
      <c r="NZ15" s="111"/>
      <c r="OC15" s="108"/>
      <c r="OD15" s="109"/>
      <c r="OG15" s="111"/>
      <c r="OJ15" s="108"/>
      <c r="OK15" s="109"/>
      <c r="ON15" s="111"/>
      <c r="OQ15" s="108"/>
      <c r="OR15" s="109"/>
      <c r="OU15" s="111"/>
      <c r="OX15" s="108"/>
      <c r="OY15" s="109"/>
      <c r="PB15" s="111"/>
      <c r="PE15" s="108"/>
      <c r="PF15" s="109"/>
      <c r="PI15" s="111"/>
      <c r="PL15" s="108"/>
      <c r="PM15" s="109"/>
      <c r="PP15" s="111"/>
      <c r="PS15" s="108"/>
      <c r="PT15" s="109"/>
      <c r="PW15" s="111"/>
      <c r="PZ15" s="108"/>
      <c r="QA15" s="109"/>
      <c r="QD15" s="111"/>
      <c r="QG15" s="108"/>
      <c r="QH15" s="109"/>
      <c r="QK15" s="111"/>
      <c r="QN15" s="108"/>
      <c r="QO15" s="109"/>
      <c r="QR15" s="111"/>
      <c r="QU15" s="108"/>
      <c r="QV15" s="109"/>
      <c r="QY15" s="111"/>
      <c r="RB15" s="108"/>
      <c r="RC15" s="109"/>
      <c r="RF15" s="111"/>
      <c r="RI15" s="108"/>
      <c r="RJ15" s="109"/>
      <c r="RM15" s="111"/>
      <c r="RP15" s="108"/>
      <c r="RQ15" s="109"/>
      <c r="RT15" s="111"/>
      <c r="RW15" s="108"/>
      <c r="RX15" s="109"/>
      <c r="SA15" s="111"/>
      <c r="SD15" s="108"/>
      <c r="SE15" s="109"/>
      <c r="SH15" s="111"/>
      <c r="SK15" s="108"/>
      <c r="SL15" s="109"/>
      <c r="SO15" s="111"/>
      <c r="SR15" s="108"/>
      <c r="SS15" s="109"/>
      <c r="SV15" s="111"/>
      <c r="SY15" s="108"/>
      <c r="SZ15" s="109"/>
      <c r="TC15" s="111"/>
      <c r="TF15" s="108"/>
      <c r="TG15" s="109"/>
      <c r="TJ15" s="111"/>
      <c r="TM15" s="108"/>
      <c r="TN15" s="109"/>
      <c r="TQ15" s="111"/>
      <c r="TT15" s="108"/>
      <c r="TU15" s="109"/>
      <c r="TX15" s="111"/>
      <c r="UA15" s="108"/>
      <c r="UB15" s="109"/>
      <c r="UE15" s="111"/>
      <c r="UH15" s="108"/>
      <c r="UI15" s="109"/>
      <c r="UL15" s="111"/>
      <c r="UO15" s="108"/>
      <c r="UP15" s="109"/>
      <c r="US15" s="111"/>
      <c r="UV15" s="108"/>
      <c r="UW15" s="109"/>
      <c r="UZ15" s="111"/>
      <c r="VC15" s="108"/>
      <c r="VD15" s="109"/>
      <c r="VG15" s="111"/>
      <c r="VJ15" s="108"/>
      <c r="VK15" s="109"/>
      <c r="VN15" s="111"/>
      <c r="VQ15" s="108"/>
      <c r="VR15" s="109"/>
      <c r="VU15" s="111"/>
      <c r="VX15" s="108"/>
      <c r="VY15" s="109"/>
      <c r="WB15" s="111"/>
      <c r="WE15" s="108"/>
      <c r="WF15" s="109"/>
      <c r="WI15" s="111"/>
      <c r="WL15" s="108"/>
      <c r="WM15" s="109"/>
      <c r="WP15" s="111"/>
      <c r="WS15" s="108"/>
      <c r="WT15" s="109"/>
      <c r="WW15" s="111"/>
      <c r="WZ15" s="108"/>
      <c r="XA15" s="109"/>
      <c r="XD15" s="111"/>
      <c r="XG15" s="108"/>
      <c r="XH15" s="109"/>
      <c r="XK15" s="111"/>
      <c r="XN15" s="108"/>
      <c r="XO15" s="109"/>
      <c r="XR15" s="111"/>
      <c r="XU15" s="108"/>
      <c r="XV15" s="109"/>
      <c r="XY15" s="111"/>
      <c r="YB15" s="108"/>
      <c r="YC15" s="109"/>
      <c r="YF15" s="111"/>
      <c r="YI15" s="108"/>
      <c r="YJ15" s="109"/>
      <c r="YM15" s="111"/>
      <c r="YP15" s="108"/>
      <c r="YQ15" s="109"/>
      <c r="YT15" s="111"/>
      <c r="YW15" s="108"/>
      <c r="YX15" s="109"/>
      <c r="ZA15" s="111"/>
      <c r="ZD15" s="108"/>
      <c r="ZE15" s="109"/>
      <c r="ZH15" s="111"/>
      <c r="ZK15" s="108"/>
      <c r="ZL15" s="109"/>
      <c r="ZO15" s="111"/>
      <c r="ZR15" s="108"/>
      <c r="ZS15" s="109"/>
      <c r="ZV15" s="111"/>
      <c r="ZY15" s="108"/>
      <c r="ZZ15" s="109"/>
      <c r="AAC15" s="111"/>
      <c r="AAF15" s="108"/>
      <c r="AAG15" s="109"/>
      <c r="AAJ15" s="111"/>
      <c r="AAM15" s="108"/>
      <c r="AAN15" s="109"/>
      <c r="AAQ15" s="111"/>
      <c r="AAT15" s="108"/>
      <c r="AAU15" s="109"/>
      <c r="AAX15" s="111"/>
      <c r="ABA15" s="108"/>
      <c r="ABB15" s="109"/>
      <c r="ABE15" s="111"/>
      <c r="ABH15" s="108"/>
      <c r="ABI15" s="109"/>
      <c r="ABL15" s="111"/>
      <c r="ABO15" s="108"/>
      <c r="ABP15" s="109"/>
      <c r="ABS15" s="111"/>
      <c r="ABV15" s="108"/>
      <c r="ABW15" s="109"/>
      <c r="ABZ15" s="111"/>
      <c r="ACC15" s="108"/>
      <c r="ACD15" s="109"/>
      <c r="ACG15" s="111"/>
      <c r="ACJ15" s="108"/>
      <c r="ACK15" s="109"/>
      <c r="ACN15" s="111"/>
      <c r="ACQ15" s="108"/>
      <c r="ACR15" s="109"/>
      <c r="ACU15" s="111"/>
      <c r="ACX15" s="108"/>
      <c r="ACY15" s="109"/>
      <c r="ADB15" s="111"/>
      <c r="ADE15" s="108"/>
      <c r="ADF15" s="109"/>
      <c r="ADI15" s="111"/>
      <c r="ADL15" s="108"/>
      <c r="ADM15" s="109"/>
      <c r="ADP15" s="111"/>
      <c r="ADS15" s="108"/>
      <c r="ADT15" s="109"/>
      <c r="ADW15" s="111"/>
      <c r="ADZ15" s="108"/>
      <c r="AEA15" s="109"/>
      <c r="AED15" s="111"/>
      <c r="AEG15" s="108"/>
      <c r="AEH15" s="109"/>
      <c r="AEK15" s="111"/>
      <c r="AEN15" s="108"/>
      <c r="AEO15" s="109"/>
      <c r="AER15" s="111"/>
      <c r="AEU15" s="108"/>
      <c r="AEV15" s="109"/>
      <c r="AEY15" s="111"/>
      <c r="AFB15" s="108"/>
      <c r="AFC15" s="109"/>
      <c r="AFF15" s="111"/>
      <c r="AFI15" s="108"/>
      <c r="AFJ15" s="109"/>
      <c r="AFM15" s="111"/>
      <c r="AFP15" s="108"/>
      <c r="AFQ15" s="109"/>
      <c r="AFT15" s="111"/>
      <c r="AFW15" s="108"/>
      <c r="AFX15" s="109"/>
      <c r="AGA15" s="111"/>
      <c r="AGD15" s="108"/>
      <c r="AGE15" s="109"/>
      <c r="AGH15" s="111"/>
      <c r="AGK15" s="108"/>
      <c r="AGL15" s="109"/>
      <c r="AGO15" s="111"/>
      <c r="AGR15" s="108"/>
      <c r="AGS15" s="109"/>
      <c r="AGV15" s="111"/>
      <c r="AGY15" s="108"/>
      <c r="AGZ15" s="109"/>
      <c r="AHC15" s="111"/>
      <c r="AHF15" s="108"/>
      <c r="AHG15" s="109"/>
      <c r="AHJ15" s="111"/>
      <c r="AHM15" s="108"/>
      <c r="AHN15" s="109"/>
      <c r="AHQ15" s="111"/>
      <c r="AHT15" s="108"/>
      <c r="AHU15" s="109"/>
      <c r="AHX15" s="111"/>
      <c r="AIA15" s="108"/>
      <c r="AIB15" s="109"/>
      <c r="AIE15" s="111"/>
      <c r="AIH15" s="108"/>
      <c r="AII15" s="109"/>
      <c r="AIL15" s="111"/>
      <c r="AIO15" s="108"/>
      <c r="AIP15" s="109"/>
      <c r="AIS15" s="111"/>
      <c r="AIV15" s="108"/>
      <c r="AIW15" s="109"/>
      <c r="AIZ15" s="111"/>
      <c r="AJC15" s="108"/>
      <c r="AJD15" s="109"/>
      <c r="AJG15" s="111"/>
      <c r="AJJ15" s="108"/>
      <c r="AJK15" s="109"/>
      <c r="AJN15" s="111"/>
      <c r="AJQ15" s="108"/>
      <c r="AJR15" s="109"/>
      <c r="AJU15" s="111"/>
      <c r="AJX15" s="108"/>
      <c r="AJY15" s="109"/>
      <c r="AKB15" s="111"/>
      <c r="AKE15" s="108"/>
      <c r="AKF15" s="109"/>
      <c r="AKI15" s="111"/>
      <c r="AKL15" s="108"/>
      <c r="AKM15" s="109"/>
      <c r="AKP15" s="111"/>
      <c r="AKS15" s="108"/>
      <c r="AKT15" s="109"/>
      <c r="AKW15" s="111"/>
      <c r="AKZ15" s="108"/>
      <c r="ALA15" s="109"/>
      <c r="ALD15" s="111"/>
      <c r="ALG15" s="108"/>
      <c r="ALH15" s="109"/>
      <c r="ALK15" s="111"/>
      <c r="ALN15" s="108"/>
      <c r="ALO15" s="109"/>
      <c r="ALR15" s="111"/>
      <c r="ALU15" s="108"/>
      <c r="ALV15" s="109"/>
      <c r="ALY15" s="111"/>
      <c r="AMB15" s="108"/>
      <c r="AMC15" s="109"/>
      <c r="AMF15" s="111"/>
      <c r="AMI15" s="108"/>
      <c r="AMJ15" s="109"/>
      <c r="AMM15" s="111"/>
      <c r="AMP15" s="108"/>
      <c r="AMQ15" s="109"/>
      <c r="AMT15" s="111"/>
      <c r="AMW15" s="108"/>
      <c r="AMX15" s="109"/>
      <c r="ANA15" s="111"/>
      <c r="AND15" s="108"/>
      <c r="ANE15" s="109"/>
      <c r="ANH15" s="111"/>
      <c r="ANK15" s="108"/>
      <c r="ANL15" s="109"/>
      <c r="ANO15" s="111"/>
      <c r="ANR15" s="108"/>
      <c r="ANS15" s="109"/>
      <c r="ANV15" s="111"/>
      <c r="ANY15" s="108"/>
      <c r="ANZ15" s="109"/>
      <c r="AOC15" s="111"/>
      <c r="AOF15" s="108"/>
      <c r="AOG15" s="109"/>
      <c r="AOJ15" s="111"/>
      <c r="AOM15" s="108"/>
      <c r="AON15" s="109"/>
      <c r="AOQ15" s="111"/>
      <c r="AOT15" s="108"/>
      <c r="AOU15" s="109"/>
      <c r="AOX15" s="111"/>
      <c r="APA15" s="108"/>
      <c r="APB15" s="109"/>
      <c r="APE15" s="111"/>
      <c r="APH15" s="108"/>
      <c r="API15" s="109"/>
      <c r="APL15" s="111"/>
      <c r="APO15" s="108"/>
      <c r="APP15" s="109"/>
      <c r="APS15" s="111"/>
      <c r="APV15" s="108"/>
      <c r="APW15" s="109"/>
      <c r="APZ15" s="111"/>
      <c r="AQC15" s="108"/>
      <c r="AQD15" s="109"/>
      <c r="AQG15" s="111"/>
      <c r="AQJ15" s="108"/>
      <c r="AQK15" s="109"/>
      <c r="AQN15" s="111"/>
      <c r="AQQ15" s="108"/>
      <c r="AQR15" s="109"/>
      <c r="AQU15" s="111"/>
      <c r="AQX15" s="108"/>
      <c r="AQY15" s="109"/>
      <c r="ARB15" s="111"/>
      <c r="ARE15" s="108"/>
      <c r="ARF15" s="109"/>
      <c r="ARI15" s="111"/>
      <c r="ARL15" s="108"/>
      <c r="ARM15" s="109"/>
      <c r="ARP15" s="111"/>
      <c r="ARS15" s="108"/>
      <c r="ART15" s="109"/>
      <c r="ARW15" s="111"/>
      <c r="ARZ15" s="108"/>
      <c r="ASA15" s="109"/>
      <c r="ASD15" s="111"/>
      <c r="ASG15" s="108"/>
      <c r="ASH15" s="109"/>
      <c r="ASK15" s="111"/>
      <c r="ASN15" s="108"/>
      <c r="ASO15" s="109"/>
      <c r="ASR15" s="111"/>
      <c r="ASU15" s="108"/>
      <c r="ASV15" s="109"/>
      <c r="ASY15" s="111"/>
      <c r="ATB15" s="108"/>
      <c r="ATC15" s="109"/>
      <c r="ATF15" s="111"/>
      <c r="ATI15" s="108"/>
      <c r="ATJ15" s="109"/>
      <c r="ATM15" s="111"/>
      <c r="ATP15" s="108"/>
      <c r="ATQ15" s="109"/>
      <c r="ATT15" s="111"/>
      <c r="ATW15" s="108"/>
      <c r="ATX15" s="109"/>
      <c r="AUA15" s="111"/>
      <c r="AUD15" s="108"/>
      <c r="AUE15" s="109"/>
      <c r="AUH15" s="111"/>
      <c r="AUK15" s="108"/>
      <c r="AUL15" s="109"/>
      <c r="AUO15" s="111"/>
      <c r="AUR15" s="108"/>
      <c r="AUS15" s="109"/>
      <c r="AUV15" s="111"/>
      <c r="AUY15" s="108"/>
      <c r="AUZ15" s="109"/>
      <c r="AVC15" s="111"/>
      <c r="AVF15" s="108"/>
      <c r="AVG15" s="109"/>
      <c r="AVJ15" s="111"/>
      <c r="AVM15" s="108"/>
      <c r="AVN15" s="109"/>
      <c r="AVQ15" s="111"/>
      <c r="AVT15" s="108"/>
      <c r="AVU15" s="109"/>
      <c r="AVX15" s="111"/>
      <c r="AWA15" s="108"/>
      <c r="AWB15" s="109"/>
      <c r="AWE15" s="111"/>
      <c r="AWH15" s="108"/>
      <c r="AWI15" s="109"/>
      <c r="AWL15" s="111"/>
      <c r="AWO15" s="108"/>
      <c r="AWP15" s="109"/>
      <c r="AWS15" s="111"/>
      <c r="AWV15" s="108"/>
      <c r="AWW15" s="109"/>
      <c r="AWZ15" s="111"/>
      <c r="AXC15" s="108"/>
      <c r="AXD15" s="109"/>
      <c r="AXG15" s="111"/>
      <c r="AXJ15" s="108"/>
      <c r="AXK15" s="109"/>
      <c r="AXN15" s="111"/>
      <c r="AXQ15" s="108"/>
      <c r="AXR15" s="109"/>
      <c r="AXU15" s="111"/>
      <c r="AXX15" s="108"/>
      <c r="AXY15" s="109"/>
      <c r="AYB15" s="111"/>
      <c r="AYE15" s="108"/>
      <c r="AYF15" s="109"/>
      <c r="AYI15" s="111"/>
      <c r="AYL15" s="108"/>
      <c r="AYM15" s="109"/>
      <c r="AYP15" s="111"/>
      <c r="AYS15" s="108"/>
      <c r="AYT15" s="109"/>
      <c r="AYW15" s="111"/>
      <c r="AYZ15" s="108"/>
      <c r="AZA15" s="109"/>
      <c r="AZD15" s="111"/>
      <c r="AZG15" s="108"/>
      <c r="AZH15" s="109"/>
      <c r="AZK15" s="111"/>
      <c r="AZN15" s="108"/>
      <c r="AZO15" s="109"/>
      <c r="AZR15" s="111"/>
      <c r="AZU15" s="108"/>
      <c r="AZV15" s="109"/>
      <c r="AZY15" s="111"/>
      <c r="BAB15" s="108"/>
      <c r="BAC15" s="109"/>
      <c r="BAF15" s="111"/>
      <c r="BAI15" s="108"/>
      <c r="BAJ15" s="109"/>
      <c r="BAM15" s="111"/>
      <c r="BAP15" s="108"/>
      <c r="BAQ15" s="109"/>
      <c r="BAT15" s="111"/>
      <c r="BAW15" s="108"/>
      <c r="BAX15" s="109"/>
      <c r="BBA15" s="111"/>
      <c r="BBD15" s="108"/>
      <c r="BBE15" s="109"/>
      <c r="BBH15" s="111"/>
      <c r="BBK15" s="108"/>
      <c r="BBL15" s="109"/>
      <c r="BBO15" s="111"/>
      <c r="BBR15" s="108"/>
      <c r="BBS15" s="109"/>
      <c r="BBV15" s="111"/>
      <c r="BBY15" s="108"/>
      <c r="BBZ15" s="109"/>
      <c r="BCC15" s="111"/>
      <c r="BCF15" s="108"/>
      <c r="BCG15" s="109"/>
      <c r="BCJ15" s="111"/>
      <c r="BCM15" s="108"/>
      <c r="BCN15" s="109"/>
      <c r="BCQ15" s="111"/>
      <c r="BCT15" s="108"/>
      <c r="BCU15" s="109"/>
      <c r="BCX15" s="111"/>
      <c r="BDA15" s="108"/>
      <c r="BDB15" s="109"/>
      <c r="BDE15" s="111"/>
      <c r="BDH15" s="108"/>
      <c r="BDI15" s="109"/>
      <c r="BDL15" s="111"/>
      <c r="BDO15" s="108"/>
      <c r="BDP15" s="109"/>
      <c r="BDS15" s="111"/>
      <c r="BDV15" s="108"/>
      <c r="BDW15" s="109"/>
      <c r="BDZ15" s="111"/>
      <c r="BEC15" s="108"/>
      <c r="BED15" s="109"/>
      <c r="BEG15" s="111"/>
      <c r="BEJ15" s="108"/>
      <c r="BEK15" s="109"/>
      <c r="BEN15" s="111"/>
      <c r="BEQ15" s="108"/>
      <c r="BER15" s="109"/>
      <c r="BEU15" s="111"/>
      <c r="BEX15" s="108"/>
      <c r="BEY15" s="109"/>
      <c r="BFB15" s="111"/>
      <c r="BFE15" s="108"/>
      <c r="BFF15" s="109"/>
      <c r="BFI15" s="111"/>
      <c r="BFL15" s="108"/>
      <c r="BFM15" s="109"/>
      <c r="BFP15" s="111"/>
      <c r="BFS15" s="108"/>
      <c r="BFT15" s="109"/>
      <c r="BFW15" s="111"/>
      <c r="BFZ15" s="108"/>
      <c r="BGA15" s="109"/>
      <c r="BGD15" s="111"/>
      <c r="BGG15" s="108"/>
      <c r="BGH15" s="109"/>
      <c r="BGK15" s="111"/>
      <c r="BGN15" s="108"/>
      <c r="BGO15" s="109"/>
      <c r="BGR15" s="111"/>
      <c r="BGU15" s="108"/>
      <c r="BGV15" s="109"/>
      <c r="BGY15" s="111"/>
      <c r="BHB15" s="108"/>
      <c r="BHC15" s="109"/>
      <c r="BHF15" s="111"/>
      <c r="BHI15" s="108"/>
      <c r="BHJ15" s="109"/>
      <c r="BHM15" s="111"/>
      <c r="BHP15" s="108"/>
      <c r="BHQ15" s="109"/>
      <c r="BHT15" s="111"/>
      <c r="BHW15" s="108"/>
      <c r="BHX15" s="109"/>
      <c r="BIA15" s="111"/>
      <c r="BID15" s="108"/>
      <c r="BIE15" s="109"/>
      <c r="BIH15" s="111"/>
      <c r="BIK15" s="108"/>
      <c r="BIL15" s="109"/>
      <c r="BIO15" s="111"/>
      <c r="BIR15" s="108"/>
      <c r="BIS15" s="109"/>
      <c r="BIV15" s="111"/>
      <c r="BIY15" s="108"/>
      <c r="BIZ15" s="109"/>
      <c r="BJC15" s="111"/>
      <c r="BJF15" s="108"/>
      <c r="BJG15" s="109"/>
      <c r="BJJ15" s="111"/>
      <c r="BJM15" s="108"/>
      <c r="BJN15" s="109"/>
      <c r="BJQ15" s="111"/>
      <c r="BJT15" s="108"/>
      <c r="BJU15" s="109"/>
      <c r="BJX15" s="111"/>
      <c r="BKA15" s="108"/>
      <c r="BKB15" s="109"/>
      <c r="BKE15" s="111"/>
      <c r="BKH15" s="108"/>
      <c r="BKI15" s="109"/>
      <c r="BKL15" s="111"/>
      <c r="BKO15" s="108"/>
      <c r="BKP15" s="109"/>
      <c r="BKS15" s="111"/>
      <c r="BKV15" s="108"/>
      <c r="BKW15" s="109"/>
      <c r="BKZ15" s="111"/>
      <c r="BLC15" s="108"/>
      <c r="BLD15" s="109"/>
      <c r="BLG15" s="111"/>
      <c r="BLJ15" s="108"/>
      <c r="BLK15" s="109"/>
      <c r="BLN15" s="111"/>
      <c r="BLQ15" s="108"/>
      <c r="BLR15" s="109"/>
      <c r="BLU15" s="111"/>
      <c r="BLX15" s="108"/>
      <c r="BLY15" s="109"/>
      <c r="BMB15" s="111"/>
      <c r="BME15" s="108"/>
      <c r="BMF15" s="109"/>
      <c r="BMI15" s="111"/>
      <c r="BML15" s="108"/>
      <c r="BMM15" s="109"/>
      <c r="BMP15" s="111"/>
      <c r="BMS15" s="108"/>
      <c r="BMT15" s="109"/>
      <c r="BMW15" s="111"/>
      <c r="BMZ15" s="108"/>
      <c r="BNA15" s="109"/>
      <c r="BND15" s="111"/>
      <c r="BNG15" s="108"/>
      <c r="BNH15" s="109"/>
      <c r="BNK15" s="111"/>
      <c r="BNN15" s="108"/>
      <c r="BNO15" s="109"/>
      <c r="BNR15" s="111"/>
      <c r="BNU15" s="108"/>
      <c r="BNV15" s="109"/>
      <c r="BNY15" s="111"/>
      <c r="BOB15" s="108"/>
      <c r="BOC15" s="109"/>
      <c r="BOF15" s="111"/>
      <c r="BOI15" s="108"/>
      <c r="BOJ15" s="109"/>
      <c r="BOM15" s="111"/>
      <c r="BOP15" s="108"/>
      <c r="BOQ15" s="109"/>
      <c r="BOT15" s="111"/>
      <c r="BOW15" s="108"/>
      <c r="BOX15" s="109"/>
      <c r="BPA15" s="111"/>
      <c r="BPD15" s="108"/>
      <c r="BPE15" s="109"/>
      <c r="BPH15" s="111"/>
      <c r="BPK15" s="108"/>
      <c r="BPL15" s="109"/>
      <c r="BPO15" s="111"/>
      <c r="BPR15" s="108"/>
      <c r="BPS15" s="109"/>
      <c r="BPV15" s="111"/>
      <c r="BPY15" s="108"/>
      <c r="BPZ15" s="109"/>
      <c r="BQC15" s="111"/>
      <c r="BQF15" s="108"/>
      <c r="BQG15" s="109"/>
      <c r="BQJ15" s="111"/>
      <c r="BQM15" s="108"/>
      <c r="BQN15" s="109"/>
      <c r="BQQ15" s="111"/>
      <c r="BQT15" s="108"/>
      <c r="BQU15" s="109"/>
      <c r="BQX15" s="111"/>
      <c r="BRA15" s="108"/>
      <c r="BRB15" s="109"/>
      <c r="BRE15" s="111"/>
      <c r="BRH15" s="108"/>
      <c r="BRI15" s="109"/>
      <c r="BRL15" s="111"/>
      <c r="BRO15" s="108"/>
      <c r="BRP15" s="109"/>
      <c r="BRS15" s="111"/>
      <c r="BRV15" s="108"/>
      <c r="BRW15" s="109"/>
      <c r="BRZ15" s="111"/>
      <c r="BSC15" s="108"/>
      <c r="BSD15" s="109"/>
      <c r="BSG15" s="111"/>
      <c r="BSJ15" s="108"/>
      <c r="BSK15" s="109"/>
      <c r="BSN15" s="111"/>
      <c r="BSQ15" s="108"/>
      <c r="BSR15" s="109"/>
      <c r="BSU15" s="111"/>
      <c r="BSX15" s="108"/>
      <c r="BSY15" s="109"/>
      <c r="BTB15" s="111"/>
      <c r="BTE15" s="108"/>
      <c r="BTF15" s="109"/>
      <c r="BTI15" s="111"/>
      <c r="BTL15" s="108"/>
      <c r="BTM15" s="109"/>
      <c r="BTP15" s="111"/>
      <c r="BTS15" s="108"/>
      <c r="BTT15" s="109"/>
      <c r="BTW15" s="111"/>
      <c r="BTZ15" s="108"/>
      <c r="BUA15" s="109"/>
      <c r="BUD15" s="111"/>
      <c r="BUG15" s="108"/>
      <c r="BUH15" s="109"/>
      <c r="BUK15" s="111"/>
      <c r="BUN15" s="108"/>
      <c r="BUO15" s="109"/>
      <c r="BUR15" s="111"/>
      <c r="BUU15" s="108"/>
      <c r="BUV15" s="109"/>
      <c r="BUY15" s="111"/>
      <c r="BVB15" s="108"/>
      <c r="BVC15" s="109"/>
      <c r="BVF15" s="111"/>
      <c r="BVI15" s="108"/>
      <c r="BVJ15" s="109"/>
      <c r="BVM15" s="111"/>
      <c r="BVP15" s="108"/>
      <c r="BVQ15" s="109"/>
      <c r="BVT15" s="111"/>
      <c r="BVW15" s="108"/>
      <c r="BVX15" s="109"/>
      <c r="BWA15" s="111"/>
      <c r="BWD15" s="108"/>
      <c r="BWE15" s="109"/>
      <c r="BWH15" s="111"/>
      <c r="BWK15" s="108"/>
      <c r="BWL15" s="109"/>
      <c r="BWO15" s="111"/>
      <c r="BWR15" s="108"/>
      <c r="BWS15" s="109"/>
      <c r="BWV15" s="111"/>
      <c r="BWY15" s="108"/>
      <c r="BWZ15" s="109"/>
      <c r="BXC15" s="111"/>
      <c r="BXF15" s="108"/>
      <c r="BXG15" s="109"/>
      <c r="BXJ15" s="111"/>
      <c r="BXM15" s="108"/>
      <c r="BXN15" s="109"/>
      <c r="BXQ15" s="111"/>
      <c r="BXT15" s="108"/>
      <c r="BXU15" s="109"/>
      <c r="BXX15" s="111"/>
      <c r="BYA15" s="108"/>
      <c r="BYB15" s="109"/>
      <c r="BYE15" s="111"/>
      <c r="BYH15" s="108"/>
      <c r="BYI15" s="109"/>
      <c r="BYL15" s="111"/>
      <c r="BYO15" s="108"/>
      <c r="BYP15" s="109"/>
      <c r="BYS15" s="111"/>
      <c r="BYV15" s="108"/>
      <c r="BYW15" s="109"/>
      <c r="BYZ15" s="111"/>
      <c r="BZC15" s="108"/>
      <c r="BZD15" s="109"/>
      <c r="BZG15" s="111"/>
      <c r="BZJ15" s="108"/>
      <c r="BZK15" s="109"/>
      <c r="BZN15" s="111"/>
      <c r="BZQ15" s="108"/>
      <c r="BZR15" s="109"/>
      <c r="BZU15" s="111"/>
      <c r="BZX15" s="108"/>
      <c r="BZY15" s="109"/>
      <c r="CAB15" s="111"/>
      <c r="CAE15" s="108"/>
      <c r="CAF15" s="109"/>
      <c r="CAI15" s="111"/>
      <c r="CAL15" s="108"/>
      <c r="CAM15" s="109"/>
      <c r="CAP15" s="111"/>
      <c r="CAS15" s="108"/>
      <c r="CAT15" s="109"/>
      <c r="CAW15" s="111"/>
      <c r="CAZ15" s="108"/>
      <c r="CBA15" s="109"/>
      <c r="CBD15" s="111"/>
      <c r="CBG15" s="108"/>
      <c r="CBH15" s="109"/>
      <c r="CBK15" s="111"/>
      <c r="CBN15" s="108"/>
      <c r="CBO15" s="109"/>
      <c r="CBR15" s="111"/>
      <c r="CBU15" s="108"/>
      <c r="CBV15" s="109"/>
      <c r="CBY15" s="111"/>
      <c r="CCB15" s="108"/>
      <c r="CCC15" s="109"/>
      <c r="CCF15" s="111"/>
      <c r="CCI15" s="108"/>
      <c r="CCJ15" s="109"/>
      <c r="CCM15" s="111"/>
      <c r="CCP15" s="108"/>
      <c r="CCQ15" s="109"/>
      <c r="CCT15" s="111"/>
      <c r="CCW15" s="108"/>
      <c r="CCX15" s="109"/>
      <c r="CDA15" s="111"/>
      <c r="CDD15" s="108"/>
      <c r="CDE15" s="109"/>
      <c r="CDH15" s="111"/>
      <c r="CDK15" s="108"/>
      <c r="CDL15" s="109"/>
      <c r="CDO15" s="111"/>
      <c r="CDR15" s="108"/>
      <c r="CDS15" s="109"/>
      <c r="CDV15" s="111"/>
      <c r="CDY15" s="108"/>
      <c r="CDZ15" s="109"/>
      <c r="CEC15" s="111"/>
      <c r="CEF15" s="108"/>
      <c r="CEG15" s="109"/>
      <c r="CEJ15" s="111"/>
      <c r="CEM15" s="108"/>
      <c r="CEN15" s="109"/>
      <c r="CEQ15" s="111"/>
      <c r="CET15" s="108"/>
      <c r="CEU15" s="109"/>
      <c r="CEX15" s="111"/>
      <c r="CFA15" s="108"/>
      <c r="CFB15" s="109"/>
      <c r="CFE15" s="111"/>
      <c r="CFH15" s="108"/>
      <c r="CFI15" s="109"/>
      <c r="CFL15" s="111"/>
      <c r="CFO15" s="108"/>
      <c r="CFP15" s="109"/>
      <c r="CFS15" s="111"/>
      <c r="CFV15" s="108"/>
      <c r="CFW15" s="109"/>
      <c r="CFZ15" s="111"/>
      <c r="CGC15" s="108"/>
      <c r="CGD15" s="109"/>
      <c r="CGG15" s="111"/>
      <c r="CGJ15" s="108"/>
      <c r="CGK15" s="109"/>
      <c r="CGN15" s="111"/>
      <c r="CGQ15" s="108"/>
      <c r="CGR15" s="109"/>
      <c r="CGU15" s="111"/>
      <c r="CGX15" s="108"/>
      <c r="CGY15" s="109"/>
      <c r="CHB15" s="111"/>
      <c r="CHE15" s="108"/>
      <c r="CHF15" s="109"/>
      <c r="CHI15" s="111"/>
      <c r="CHL15" s="108"/>
      <c r="CHM15" s="109"/>
      <c r="CHP15" s="111"/>
      <c r="CHS15" s="108"/>
      <c r="CHT15" s="109"/>
      <c r="CHW15" s="111"/>
      <c r="CHZ15" s="108"/>
      <c r="CIA15" s="109"/>
      <c r="CID15" s="111"/>
      <c r="CIG15" s="108"/>
      <c r="CIH15" s="109"/>
      <c r="CIK15" s="111"/>
      <c r="CIN15" s="108"/>
      <c r="CIO15" s="109"/>
      <c r="CIR15" s="111"/>
      <c r="CIU15" s="108"/>
      <c r="CIV15" s="109"/>
      <c r="CIY15" s="111"/>
      <c r="CJB15" s="108"/>
      <c r="CJC15" s="109"/>
      <c r="CJF15" s="111"/>
      <c r="CJI15" s="108"/>
      <c r="CJJ15" s="109"/>
      <c r="CJM15" s="111"/>
      <c r="CJP15" s="108"/>
      <c r="CJQ15" s="109"/>
      <c r="CJT15" s="111"/>
      <c r="CJW15" s="108"/>
      <c r="CJX15" s="109"/>
      <c r="CKA15" s="111"/>
      <c r="CKD15" s="108"/>
      <c r="CKE15" s="109"/>
      <c r="CKH15" s="111"/>
      <c r="CKK15" s="108"/>
      <c r="CKL15" s="109"/>
      <c r="CKO15" s="111"/>
      <c r="CKR15" s="108"/>
      <c r="CKS15" s="109"/>
      <c r="CKV15" s="111"/>
      <c r="CKY15" s="108"/>
      <c r="CKZ15" s="109"/>
      <c r="CLC15" s="111"/>
      <c r="CLF15" s="108"/>
      <c r="CLG15" s="109"/>
      <c r="CLJ15" s="111"/>
      <c r="CLM15" s="108"/>
      <c r="CLN15" s="109"/>
      <c r="CLQ15" s="111"/>
      <c r="CLT15" s="108"/>
      <c r="CLU15" s="109"/>
      <c r="CLX15" s="111"/>
      <c r="CMA15" s="108"/>
      <c r="CMB15" s="109"/>
      <c r="CME15" s="111"/>
      <c r="CMH15" s="108"/>
      <c r="CMI15" s="109"/>
      <c r="CML15" s="111"/>
      <c r="CMO15" s="108"/>
      <c r="CMP15" s="109"/>
      <c r="CMS15" s="111"/>
      <c r="CMV15" s="108"/>
      <c r="CMW15" s="109"/>
      <c r="CMZ15" s="111"/>
      <c r="CNC15" s="108"/>
      <c r="CND15" s="109"/>
      <c r="CNG15" s="111"/>
      <c r="CNJ15" s="108"/>
      <c r="CNK15" s="109"/>
      <c r="CNN15" s="111"/>
      <c r="CNQ15" s="108"/>
      <c r="CNR15" s="109"/>
      <c r="CNU15" s="111"/>
      <c r="CNX15" s="108"/>
      <c r="CNY15" s="109"/>
      <c r="COB15" s="111"/>
      <c r="COE15" s="108"/>
      <c r="COF15" s="109"/>
      <c r="COI15" s="111"/>
      <c r="COL15" s="108"/>
      <c r="COM15" s="109"/>
      <c r="COP15" s="111"/>
      <c r="COS15" s="108"/>
      <c r="COT15" s="109"/>
      <c r="COW15" s="111"/>
      <c r="COZ15" s="108"/>
      <c r="CPA15" s="109"/>
      <c r="CPD15" s="111"/>
      <c r="CPG15" s="108"/>
      <c r="CPH15" s="109"/>
      <c r="CPK15" s="111"/>
      <c r="CPN15" s="108"/>
      <c r="CPO15" s="109"/>
      <c r="CPR15" s="111"/>
      <c r="CPU15" s="108"/>
      <c r="CPV15" s="109"/>
      <c r="CPY15" s="111"/>
      <c r="CQB15" s="108"/>
      <c r="CQC15" s="109"/>
      <c r="CQF15" s="111"/>
      <c r="CQI15" s="108"/>
      <c r="CQJ15" s="109"/>
      <c r="CQM15" s="111"/>
      <c r="CQP15" s="108"/>
      <c r="CQQ15" s="109"/>
      <c r="CQT15" s="111"/>
      <c r="CQW15" s="108"/>
      <c r="CQX15" s="109"/>
      <c r="CRA15" s="111"/>
      <c r="CRD15" s="108"/>
      <c r="CRE15" s="109"/>
      <c r="CRH15" s="111"/>
      <c r="CRK15" s="108"/>
      <c r="CRL15" s="109"/>
      <c r="CRO15" s="111"/>
      <c r="CRR15" s="108"/>
      <c r="CRS15" s="109"/>
      <c r="CRV15" s="111"/>
      <c r="CRY15" s="108"/>
      <c r="CRZ15" s="109"/>
      <c r="CSC15" s="111"/>
      <c r="CSF15" s="108"/>
      <c r="CSG15" s="109"/>
      <c r="CSJ15" s="111"/>
      <c r="CSM15" s="108"/>
      <c r="CSN15" s="109"/>
      <c r="CSQ15" s="111"/>
      <c r="CST15" s="108"/>
      <c r="CSU15" s="109"/>
      <c r="CSX15" s="111"/>
      <c r="CTA15" s="108"/>
      <c r="CTB15" s="109"/>
      <c r="CTE15" s="111"/>
      <c r="CTH15" s="108"/>
      <c r="CTI15" s="109"/>
      <c r="CTL15" s="111"/>
      <c r="CTO15" s="108"/>
      <c r="CTP15" s="109"/>
      <c r="CTS15" s="111"/>
      <c r="CTV15" s="108"/>
      <c r="CTW15" s="109"/>
      <c r="CTZ15" s="111"/>
      <c r="CUC15" s="108"/>
      <c r="CUD15" s="109"/>
      <c r="CUG15" s="111"/>
      <c r="CUJ15" s="108"/>
      <c r="CUK15" s="109"/>
      <c r="CUN15" s="111"/>
      <c r="CUQ15" s="108"/>
      <c r="CUR15" s="109"/>
      <c r="CUU15" s="111"/>
      <c r="CUX15" s="108"/>
      <c r="CUY15" s="109"/>
      <c r="CVB15" s="111"/>
      <c r="CVE15" s="108"/>
      <c r="CVF15" s="109"/>
      <c r="CVI15" s="111"/>
      <c r="CVL15" s="108"/>
      <c r="CVM15" s="109"/>
      <c r="CVP15" s="111"/>
      <c r="CVS15" s="108"/>
      <c r="CVT15" s="109"/>
      <c r="CVW15" s="111"/>
      <c r="CVZ15" s="108"/>
      <c r="CWA15" s="109"/>
      <c r="CWD15" s="111"/>
      <c r="CWG15" s="108"/>
      <c r="CWH15" s="109"/>
      <c r="CWK15" s="111"/>
      <c r="CWN15" s="108"/>
      <c r="CWO15" s="109"/>
      <c r="CWR15" s="111"/>
      <c r="CWU15" s="108"/>
      <c r="CWV15" s="109"/>
      <c r="CWY15" s="111"/>
      <c r="CXB15" s="108"/>
      <c r="CXC15" s="109"/>
      <c r="CXF15" s="111"/>
      <c r="CXI15" s="108"/>
      <c r="CXJ15" s="109"/>
      <c r="CXM15" s="111"/>
      <c r="CXP15" s="108"/>
      <c r="CXQ15" s="109"/>
      <c r="CXT15" s="111"/>
      <c r="CXW15" s="108"/>
      <c r="CXX15" s="109"/>
      <c r="CYA15" s="111"/>
      <c r="CYD15" s="108"/>
      <c r="CYE15" s="109"/>
      <c r="CYH15" s="111"/>
      <c r="CYK15" s="108"/>
      <c r="CYL15" s="109"/>
      <c r="CYO15" s="111"/>
      <c r="CYR15" s="108"/>
      <c r="CYS15" s="109"/>
      <c r="CYV15" s="111"/>
      <c r="CYY15" s="108"/>
      <c r="CYZ15" s="109"/>
      <c r="CZC15" s="111"/>
      <c r="CZF15" s="108"/>
      <c r="CZG15" s="109"/>
      <c r="CZJ15" s="111"/>
      <c r="CZM15" s="108"/>
      <c r="CZN15" s="109"/>
      <c r="CZQ15" s="111"/>
      <c r="CZT15" s="108"/>
      <c r="CZU15" s="109"/>
      <c r="CZX15" s="111"/>
      <c r="DAA15" s="108"/>
      <c r="DAB15" s="109"/>
      <c r="DAE15" s="111"/>
      <c r="DAH15" s="108"/>
      <c r="DAI15" s="109"/>
      <c r="DAL15" s="111"/>
      <c r="DAO15" s="108"/>
      <c r="DAP15" s="109"/>
      <c r="DAS15" s="111"/>
      <c r="DAV15" s="108"/>
      <c r="DAW15" s="109"/>
      <c r="DAZ15" s="111"/>
      <c r="DBC15" s="108"/>
      <c r="DBD15" s="109"/>
      <c r="DBG15" s="111"/>
      <c r="DBJ15" s="108"/>
      <c r="DBK15" s="109"/>
      <c r="DBN15" s="111"/>
      <c r="DBQ15" s="108"/>
      <c r="DBR15" s="109"/>
      <c r="DBU15" s="111"/>
      <c r="DBX15" s="108"/>
      <c r="DBY15" s="109"/>
      <c r="DCB15" s="111"/>
      <c r="DCE15" s="108"/>
      <c r="DCF15" s="109"/>
      <c r="DCI15" s="111"/>
      <c r="DCL15" s="108"/>
      <c r="DCM15" s="109"/>
      <c r="DCP15" s="111"/>
      <c r="DCS15" s="108"/>
      <c r="DCT15" s="109"/>
      <c r="DCW15" s="111"/>
      <c r="DCZ15" s="108"/>
      <c r="DDA15" s="109"/>
      <c r="DDD15" s="111"/>
      <c r="DDG15" s="108"/>
      <c r="DDH15" s="109"/>
      <c r="DDK15" s="111"/>
      <c r="DDN15" s="108"/>
      <c r="DDO15" s="109"/>
      <c r="DDR15" s="111"/>
      <c r="DDU15" s="108"/>
      <c r="DDV15" s="109"/>
      <c r="DDY15" s="111"/>
      <c r="DEB15" s="108"/>
      <c r="DEC15" s="109"/>
      <c r="DEF15" s="111"/>
      <c r="DEI15" s="108"/>
      <c r="DEJ15" s="109"/>
      <c r="DEM15" s="111"/>
      <c r="DEP15" s="108"/>
      <c r="DEQ15" s="109"/>
      <c r="DET15" s="111"/>
      <c r="DEW15" s="108"/>
      <c r="DEX15" s="109"/>
      <c r="DFA15" s="111"/>
      <c r="DFD15" s="108"/>
      <c r="DFE15" s="109"/>
      <c r="DFH15" s="111"/>
      <c r="DFK15" s="108"/>
      <c r="DFL15" s="109"/>
      <c r="DFO15" s="111"/>
      <c r="DFR15" s="108"/>
      <c r="DFS15" s="109"/>
      <c r="DFV15" s="111"/>
      <c r="DFY15" s="108"/>
      <c r="DFZ15" s="109"/>
      <c r="DGC15" s="111"/>
      <c r="DGF15" s="108"/>
      <c r="DGG15" s="109"/>
      <c r="DGJ15" s="111"/>
      <c r="DGM15" s="108"/>
      <c r="DGN15" s="109"/>
      <c r="DGQ15" s="111"/>
      <c r="DGT15" s="108"/>
      <c r="DGU15" s="109"/>
      <c r="DGX15" s="111"/>
      <c r="DHA15" s="108"/>
      <c r="DHB15" s="109"/>
      <c r="DHE15" s="111"/>
      <c r="DHH15" s="108"/>
      <c r="DHI15" s="109"/>
      <c r="DHL15" s="111"/>
      <c r="DHO15" s="108"/>
      <c r="DHP15" s="109"/>
      <c r="DHS15" s="111"/>
      <c r="DHV15" s="108"/>
      <c r="DHW15" s="109"/>
      <c r="DHZ15" s="111"/>
      <c r="DIC15" s="108"/>
      <c r="DID15" s="109"/>
      <c r="DIG15" s="111"/>
      <c r="DIJ15" s="108"/>
      <c r="DIK15" s="109"/>
      <c r="DIN15" s="111"/>
      <c r="DIQ15" s="108"/>
      <c r="DIR15" s="109"/>
      <c r="DIU15" s="111"/>
      <c r="DIX15" s="108"/>
      <c r="DIY15" s="109"/>
      <c r="DJB15" s="111"/>
      <c r="DJE15" s="108"/>
      <c r="DJF15" s="109"/>
      <c r="DJI15" s="111"/>
      <c r="DJL15" s="108"/>
      <c r="DJM15" s="109"/>
      <c r="DJP15" s="111"/>
      <c r="DJS15" s="108"/>
      <c r="DJT15" s="109"/>
      <c r="DJW15" s="111"/>
      <c r="DJZ15" s="108"/>
      <c r="DKA15" s="109"/>
      <c r="DKD15" s="111"/>
      <c r="DKG15" s="108"/>
      <c r="DKH15" s="109"/>
      <c r="DKK15" s="111"/>
      <c r="DKN15" s="108"/>
      <c r="DKO15" s="109"/>
      <c r="DKR15" s="111"/>
      <c r="DKU15" s="108"/>
      <c r="DKV15" s="109"/>
      <c r="DKY15" s="111"/>
      <c r="DLB15" s="108"/>
      <c r="DLC15" s="109"/>
      <c r="DLF15" s="111"/>
      <c r="DLI15" s="108"/>
      <c r="DLJ15" s="109"/>
      <c r="DLM15" s="111"/>
      <c r="DLP15" s="108"/>
      <c r="DLQ15" s="109"/>
      <c r="DLT15" s="111"/>
      <c r="DLW15" s="108"/>
      <c r="DLX15" s="109"/>
      <c r="DMA15" s="111"/>
      <c r="DMD15" s="108"/>
      <c r="DME15" s="109"/>
      <c r="DMH15" s="111"/>
      <c r="DMK15" s="108"/>
      <c r="DML15" s="109"/>
      <c r="DMO15" s="111"/>
      <c r="DMR15" s="108"/>
      <c r="DMS15" s="109"/>
      <c r="DMV15" s="111"/>
      <c r="DMY15" s="108"/>
      <c r="DMZ15" s="109"/>
      <c r="DNC15" s="111"/>
      <c r="DNF15" s="108"/>
      <c r="DNG15" s="109"/>
      <c r="DNJ15" s="111"/>
      <c r="DNM15" s="108"/>
      <c r="DNN15" s="109"/>
      <c r="DNQ15" s="111"/>
      <c r="DNT15" s="108"/>
      <c r="DNU15" s="109"/>
      <c r="DNX15" s="111"/>
      <c r="DOA15" s="108"/>
      <c r="DOB15" s="109"/>
      <c r="DOE15" s="111"/>
      <c r="DOH15" s="108"/>
      <c r="DOI15" s="109"/>
      <c r="DOL15" s="111"/>
      <c r="DOO15" s="108"/>
      <c r="DOP15" s="109"/>
      <c r="DOS15" s="111"/>
      <c r="DOV15" s="108"/>
      <c r="DOW15" s="109"/>
      <c r="DOZ15" s="111"/>
      <c r="DPC15" s="108"/>
      <c r="DPD15" s="109"/>
      <c r="DPG15" s="111"/>
      <c r="DPJ15" s="108"/>
      <c r="DPK15" s="109"/>
      <c r="DPN15" s="111"/>
      <c r="DPQ15" s="108"/>
      <c r="DPR15" s="109"/>
      <c r="DPU15" s="111"/>
      <c r="DPX15" s="108"/>
      <c r="DPY15" s="109"/>
      <c r="DQB15" s="111"/>
      <c r="DQE15" s="108"/>
      <c r="DQF15" s="109"/>
      <c r="DQI15" s="111"/>
      <c r="DQL15" s="108"/>
      <c r="DQM15" s="109"/>
      <c r="DQP15" s="111"/>
      <c r="DQS15" s="108"/>
      <c r="DQT15" s="109"/>
      <c r="DQW15" s="111"/>
      <c r="DQZ15" s="108"/>
      <c r="DRA15" s="109"/>
      <c r="DRD15" s="111"/>
      <c r="DRG15" s="108"/>
      <c r="DRH15" s="109"/>
      <c r="DRK15" s="111"/>
      <c r="DRN15" s="108"/>
      <c r="DRO15" s="109"/>
      <c r="DRR15" s="111"/>
      <c r="DRU15" s="108"/>
      <c r="DRV15" s="109"/>
      <c r="DRY15" s="111"/>
      <c r="DSB15" s="108"/>
      <c r="DSC15" s="109"/>
      <c r="DSF15" s="111"/>
      <c r="DSI15" s="108"/>
      <c r="DSJ15" s="109"/>
      <c r="DSM15" s="111"/>
      <c r="DSP15" s="108"/>
      <c r="DSQ15" s="109"/>
      <c r="DST15" s="111"/>
      <c r="DSW15" s="108"/>
      <c r="DSX15" s="109"/>
      <c r="DTA15" s="111"/>
      <c r="DTD15" s="108"/>
      <c r="DTE15" s="109"/>
      <c r="DTH15" s="111"/>
      <c r="DTK15" s="108"/>
      <c r="DTL15" s="109"/>
      <c r="DTO15" s="111"/>
      <c r="DTR15" s="108"/>
      <c r="DTS15" s="109"/>
      <c r="DTV15" s="111"/>
      <c r="DTY15" s="108"/>
      <c r="DTZ15" s="109"/>
      <c r="DUC15" s="111"/>
      <c r="DUF15" s="108"/>
      <c r="DUG15" s="109"/>
      <c r="DUJ15" s="111"/>
      <c r="DUM15" s="108"/>
      <c r="DUN15" s="109"/>
      <c r="DUQ15" s="111"/>
      <c r="DUT15" s="108"/>
      <c r="DUU15" s="109"/>
      <c r="DUX15" s="111"/>
      <c r="DVA15" s="108"/>
      <c r="DVB15" s="109"/>
      <c r="DVE15" s="111"/>
      <c r="DVH15" s="108"/>
      <c r="DVI15" s="109"/>
      <c r="DVL15" s="111"/>
      <c r="DVO15" s="108"/>
      <c r="DVP15" s="109"/>
      <c r="DVS15" s="111"/>
      <c r="DVV15" s="108"/>
      <c r="DVW15" s="109"/>
      <c r="DVZ15" s="111"/>
      <c r="DWC15" s="108"/>
      <c r="DWD15" s="109"/>
      <c r="DWG15" s="111"/>
      <c r="DWJ15" s="108"/>
      <c r="DWK15" s="109"/>
      <c r="DWN15" s="111"/>
      <c r="DWQ15" s="108"/>
      <c r="DWR15" s="109"/>
      <c r="DWU15" s="111"/>
      <c r="DWX15" s="108"/>
      <c r="DWY15" s="109"/>
      <c r="DXB15" s="111"/>
      <c r="DXE15" s="108"/>
      <c r="DXF15" s="109"/>
      <c r="DXI15" s="111"/>
      <c r="DXL15" s="108"/>
      <c r="DXM15" s="109"/>
      <c r="DXP15" s="111"/>
      <c r="DXS15" s="108"/>
      <c r="DXT15" s="109"/>
      <c r="DXW15" s="111"/>
      <c r="DXZ15" s="108"/>
      <c r="DYA15" s="109"/>
      <c r="DYD15" s="111"/>
      <c r="DYG15" s="108"/>
      <c r="DYH15" s="109"/>
      <c r="DYK15" s="111"/>
      <c r="DYN15" s="108"/>
      <c r="DYO15" s="109"/>
      <c r="DYR15" s="111"/>
      <c r="DYU15" s="108"/>
      <c r="DYV15" s="109"/>
      <c r="DYY15" s="111"/>
      <c r="DZB15" s="108"/>
      <c r="DZC15" s="109"/>
      <c r="DZF15" s="111"/>
      <c r="DZI15" s="108"/>
      <c r="DZJ15" s="109"/>
      <c r="DZM15" s="111"/>
      <c r="DZP15" s="108"/>
      <c r="DZQ15" s="109"/>
      <c r="DZT15" s="111"/>
      <c r="DZW15" s="108"/>
      <c r="DZX15" s="109"/>
      <c r="EAA15" s="111"/>
      <c r="EAD15" s="108"/>
      <c r="EAE15" s="109"/>
      <c r="EAH15" s="111"/>
      <c r="EAK15" s="108"/>
      <c r="EAL15" s="109"/>
      <c r="EAO15" s="111"/>
      <c r="EAR15" s="108"/>
      <c r="EAS15" s="109"/>
      <c r="EAV15" s="111"/>
      <c r="EAY15" s="108"/>
      <c r="EAZ15" s="109"/>
      <c r="EBC15" s="111"/>
      <c r="EBF15" s="108"/>
      <c r="EBG15" s="109"/>
      <c r="EBJ15" s="111"/>
      <c r="EBM15" s="108"/>
      <c r="EBN15" s="109"/>
      <c r="EBQ15" s="111"/>
      <c r="EBT15" s="108"/>
      <c r="EBU15" s="109"/>
      <c r="EBX15" s="111"/>
      <c r="ECA15" s="108"/>
      <c r="ECB15" s="109"/>
      <c r="ECE15" s="111"/>
      <c r="ECH15" s="108"/>
      <c r="ECI15" s="109"/>
      <c r="ECL15" s="111"/>
      <c r="ECO15" s="108"/>
      <c r="ECP15" s="109"/>
      <c r="ECS15" s="111"/>
      <c r="ECV15" s="108"/>
      <c r="ECW15" s="109"/>
      <c r="ECZ15" s="111"/>
      <c r="EDC15" s="108"/>
      <c r="EDD15" s="109"/>
      <c r="EDG15" s="111"/>
      <c r="EDJ15" s="108"/>
      <c r="EDK15" s="109"/>
      <c r="EDN15" s="111"/>
      <c r="EDQ15" s="108"/>
      <c r="EDR15" s="109"/>
      <c r="EDU15" s="111"/>
      <c r="EDX15" s="108"/>
      <c r="EDY15" s="109"/>
      <c r="EEB15" s="111"/>
      <c r="EEE15" s="108"/>
      <c r="EEF15" s="109"/>
      <c r="EEI15" s="111"/>
      <c r="EEL15" s="108"/>
      <c r="EEM15" s="109"/>
      <c r="EEP15" s="111"/>
      <c r="EES15" s="108"/>
      <c r="EET15" s="109"/>
      <c r="EEW15" s="111"/>
      <c r="EEZ15" s="108"/>
      <c r="EFA15" s="109"/>
      <c r="EFD15" s="111"/>
      <c r="EFG15" s="108"/>
      <c r="EFH15" s="109"/>
      <c r="EFK15" s="111"/>
      <c r="EFN15" s="108"/>
      <c r="EFO15" s="109"/>
      <c r="EFR15" s="111"/>
      <c r="EFU15" s="108"/>
      <c r="EFV15" s="109"/>
      <c r="EFY15" s="111"/>
      <c r="EGB15" s="108"/>
      <c r="EGC15" s="109"/>
      <c r="EGF15" s="111"/>
      <c r="EGI15" s="108"/>
      <c r="EGJ15" s="109"/>
      <c r="EGM15" s="111"/>
      <c r="EGP15" s="108"/>
      <c r="EGQ15" s="109"/>
      <c r="EGT15" s="111"/>
      <c r="EGW15" s="108"/>
      <c r="EGX15" s="109"/>
      <c r="EHA15" s="111"/>
      <c r="EHD15" s="108"/>
      <c r="EHE15" s="109"/>
      <c r="EHH15" s="111"/>
      <c r="EHK15" s="108"/>
      <c r="EHL15" s="109"/>
      <c r="EHO15" s="111"/>
      <c r="EHR15" s="108"/>
      <c r="EHS15" s="109"/>
      <c r="EHV15" s="111"/>
      <c r="EHY15" s="108"/>
      <c r="EHZ15" s="109"/>
      <c r="EIC15" s="111"/>
      <c r="EIF15" s="108"/>
      <c r="EIG15" s="109"/>
      <c r="EIJ15" s="111"/>
      <c r="EIM15" s="108"/>
      <c r="EIN15" s="109"/>
      <c r="EIQ15" s="111"/>
      <c r="EIT15" s="108"/>
      <c r="EIU15" s="109"/>
      <c r="EIX15" s="111"/>
      <c r="EJA15" s="108"/>
      <c r="EJB15" s="109"/>
      <c r="EJE15" s="111"/>
      <c r="EJH15" s="108"/>
      <c r="EJI15" s="109"/>
      <c r="EJL15" s="111"/>
      <c r="EJO15" s="108"/>
      <c r="EJP15" s="109"/>
      <c r="EJS15" s="111"/>
      <c r="EJV15" s="108"/>
      <c r="EJW15" s="109"/>
      <c r="EJZ15" s="111"/>
      <c r="EKC15" s="108"/>
      <c r="EKD15" s="109"/>
      <c r="EKG15" s="111"/>
      <c r="EKJ15" s="108"/>
      <c r="EKK15" s="109"/>
      <c r="EKN15" s="111"/>
      <c r="EKQ15" s="108"/>
      <c r="EKR15" s="109"/>
      <c r="EKU15" s="111"/>
      <c r="EKX15" s="108"/>
      <c r="EKY15" s="109"/>
      <c r="ELB15" s="111"/>
      <c r="ELE15" s="108"/>
      <c r="ELF15" s="109"/>
      <c r="ELI15" s="111"/>
      <c r="ELL15" s="108"/>
      <c r="ELM15" s="109"/>
      <c r="ELP15" s="111"/>
      <c r="ELS15" s="108"/>
      <c r="ELT15" s="109"/>
      <c r="ELW15" s="111"/>
      <c r="ELZ15" s="108"/>
      <c r="EMA15" s="109"/>
      <c r="EMD15" s="111"/>
      <c r="EMG15" s="108"/>
      <c r="EMH15" s="109"/>
      <c r="EMK15" s="111"/>
      <c r="EMN15" s="108"/>
      <c r="EMO15" s="109"/>
      <c r="EMR15" s="111"/>
      <c r="EMU15" s="108"/>
      <c r="EMV15" s="109"/>
      <c r="EMY15" s="111"/>
      <c r="ENB15" s="108"/>
      <c r="ENC15" s="109"/>
      <c r="ENF15" s="111"/>
      <c r="ENI15" s="108"/>
      <c r="ENJ15" s="109"/>
      <c r="ENM15" s="111"/>
      <c r="ENP15" s="108"/>
      <c r="ENQ15" s="109"/>
      <c r="ENT15" s="111"/>
      <c r="ENW15" s="108"/>
      <c r="ENX15" s="109"/>
      <c r="EOA15" s="111"/>
      <c r="EOD15" s="108"/>
      <c r="EOE15" s="109"/>
      <c r="EOH15" s="111"/>
      <c r="EOK15" s="108"/>
      <c r="EOL15" s="109"/>
      <c r="EOO15" s="111"/>
      <c r="EOR15" s="108"/>
      <c r="EOS15" s="109"/>
      <c r="EOV15" s="111"/>
      <c r="EOY15" s="108"/>
      <c r="EOZ15" s="109"/>
      <c r="EPC15" s="111"/>
      <c r="EPF15" s="108"/>
      <c r="EPG15" s="109"/>
      <c r="EPJ15" s="111"/>
      <c r="EPM15" s="108"/>
      <c r="EPN15" s="109"/>
      <c r="EPQ15" s="111"/>
      <c r="EPT15" s="108"/>
      <c r="EPU15" s="109"/>
      <c r="EPX15" s="111"/>
      <c r="EQA15" s="108"/>
      <c r="EQB15" s="109"/>
      <c r="EQE15" s="111"/>
      <c r="EQH15" s="108"/>
      <c r="EQI15" s="109"/>
      <c r="EQL15" s="111"/>
      <c r="EQO15" s="108"/>
      <c r="EQP15" s="109"/>
      <c r="EQS15" s="111"/>
      <c r="EQV15" s="108"/>
      <c r="EQW15" s="109"/>
      <c r="EQZ15" s="111"/>
      <c r="ERC15" s="108"/>
      <c r="ERD15" s="109"/>
      <c r="ERG15" s="111"/>
      <c r="ERJ15" s="108"/>
      <c r="ERK15" s="109"/>
      <c r="ERN15" s="111"/>
      <c r="ERQ15" s="108"/>
      <c r="ERR15" s="109"/>
      <c r="ERU15" s="111"/>
      <c r="ERX15" s="108"/>
      <c r="ERY15" s="109"/>
      <c r="ESB15" s="111"/>
      <c r="ESE15" s="108"/>
      <c r="ESF15" s="109"/>
      <c r="ESI15" s="111"/>
      <c r="ESL15" s="108"/>
      <c r="ESM15" s="109"/>
      <c r="ESP15" s="111"/>
      <c r="ESS15" s="108"/>
      <c r="EST15" s="109"/>
      <c r="ESW15" s="111"/>
      <c r="ESZ15" s="108"/>
      <c r="ETA15" s="109"/>
      <c r="ETD15" s="111"/>
      <c r="ETG15" s="108"/>
      <c r="ETH15" s="109"/>
      <c r="ETK15" s="111"/>
      <c r="ETN15" s="108"/>
      <c r="ETO15" s="109"/>
      <c r="ETR15" s="111"/>
      <c r="ETU15" s="108"/>
      <c r="ETV15" s="109"/>
      <c r="ETY15" s="111"/>
      <c r="EUB15" s="108"/>
      <c r="EUC15" s="109"/>
      <c r="EUF15" s="111"/>
      <c r="EUI15" s="108"/>
      <c r="EUJ15" s="109"/>
      <c r="EUM15" s="111"/>
      <c r="EUP15" s="108"/>
      <c r="EUQ15" s="109"/>
      <c r="EUT15" s="111"/>
      <c r="EUW15" s="108"/>
      <c r="EUX15" s="109"/>
      <c r="EVA15" s="111"/>
      <c r="EVD15" s="108"/>
      <c r="EVE15" s="109"/>
      <c r="EVH15" s="111"/>
      <c r="EVK15" s="108"/>
      <c r="EVL15" s="109"/>
      <c r="EVO15" s="111"/>
      <c r="EVR15" s="108"/>
      <c r="EVS15" s="109"/>
      <c r="EVV15" s="111"/>
      <c r="EVY15" s="108"/>
      <c r="EVZ15" s="109"/>
      <c r="EWC15" s="111"/>
      <c r="EWF15" s="108"/>
      <c r="EWG15" s="109"/>
      <c r="EWJ15" s="111"/>
      <c r="EWM15" s="108"/>
      <c r="EWN15" s="109"/>
      <c r="EWQ15" s="111"/>
      <c r="EWT15" s="108"/>
      <c r="EWU15" s="109"/>
      <c r="EWX15" s="111"/>
      <c r="EXA15" s="108"/>
      <c r="EXB15" s="109"/>
      <c r="EXE15" s="111"/>
      <c r="EXH15" s="108"/>
      <c r="EXI15" s="109"/>
      <c r="EXL15" s="111"/>
      <c r="EXO15" s="108"/>
      <c r="EXP15" s="109"/>
      <c r="EXS15" s="111"/>
      <c r="EXV15" s="108"/>
      <c r="EXW15" s="109"/>
      <c r="EXZ15" s="111"/>
      <c r="EYC15" s="108"/>
      <c r="EYD15" s="109"/>
      <c r="EYG15" s="111"/>
      <c r="EYJ15" s="108"/>
      <c r="EYK15" s="109"/>
      <c r="EYN15" s="111"/>
      <c r="EYQ15" s="108"/>
      <c r="EYR15" s="109"/>
      <c r="EYU15" s="111"/>
      <c r="EYX15" s="108"/>
      <c r="EYY15" s="109"/>
      <c r="EZB15" s="111"/>
      <c r="EZE15" s="108"/>
      <c r="EZF15" s="109"/>
      <c r="EZI15" s="111"/>
      <c r="EZL15" s="108"/>
      <c r="EZM15" s="109"/>
      <c r="EZP15" s="111"/>
      <c r="EZS15" s="108"/>
      <c r="EZT15" s="109"/>
      <c r="EZW15" s="111"/>
      <c r="EZZ15" s="108"/>
      <c r="FAA15" s="109"/>
      <c r="FAD15" s="111"/>
      <c r="FAG15" s="108"/>
      <c r="FAH15" s="109"/>
      <c r="FAK15" s="111"/>
      <c r="FAN15" s="108"/>
      <c r="FAO15" s="109"/>
      <c r="FAR15" s="111"/>
      <c r="FAU15" s="108"/>
      <c r="FAV15" s="109"/>
      <c r="FAY15" s="111"/>
      <c r="FBB15" s="108"/>
      <c r="FBC15" s="109"/>
      <c r="FBF15" s="111"/>
      <c r="FBI15" s="108"/>
      <c r="FBJ15" s="109"/>
      <c r="FBM15" s="111"/>
      <c r="FBP15" s="108"/>
      <c r="FBQ15" s="109"/>
      <c r="FBT15" s="111"/>
      <c r="FBW15" s="108"/>
      <c r="FBX15" s="109"/>
      <c r="FCA15" s="111"/>
      <c r="FCD15" s="108"/>
      <c r="FCE15" s="109"/>
      <c r="FCH15" s="111"/>
      <c r="FCK15" s="108"/>
      <c r="FCL15" s="109"/>
      <c r="FCO15" s="111"/>
      <c r="FCR15" s="108"/>
      <c r="FCS15" s="109"/>
      <c r="FCV15" s="111"/>
      <c r="FCY15" s="108"/>
      <c r="FCZ15" s="109"/>
      <c r="FDC15" s="111"/>
      <c r="FDF15" s="108"/>
      <c r="FDG15" s="109"/>
      <c r="FDJ15" s="111"/>
      <c r="FDM15" s="108"/>
      <c r="FDN15" s="109"/>
      <c r="FDQ15" s="111"/>
      <c r="FDT15" s="108"/>
      <c r="FDU15" s="109"/>
      <c r="FDX15" s="111"/>
      <c r="FEA15" s="108"/>
      <c r="FEB15" s="109"/>
      <c r="FEE15" s="111"/>
      <c r="FEH15" s="108"/>
      <c r="FEI15" s="109"/>
      <c r="FEL15" s="111"/>
      <c r="FEO15" s="108"/>
      <c r="FEP15" s="109"/>
      <c r="FES15" s="111"/>
      <c r="FEV15" s="108"/>
      <c r="FEW15" s="109"/>
      <c r="FEZ15" s="111"/>
      <c r="FFC15" s="108"/>
      <c r="FFD15" s="109"/>
      <c r="FFG15" s="111"/>
      <c r="FFJ15" s="108"/>
      <c r="FFK15" s="109"/>
      <c r="FFN15" s="111"/>
      <c r="FFQ15" s="108"/>
      <c r="FFR15" s="109"/>
      <c r="FFU15" s="111"/>
      <c r="FFX15" s="108"/>
      <c r="FFY15" s="109"/>
      <c r="FGB15" s="111"/>
      <c r="FGE15" s="108"/>
      <c r="FGF15" s="109"/>
      <c r="FGI15" s="111"/>
      <c r="FGL15" s="108"/>
      <c r="FGM15" s="109"/>
      <c r="FGP15" s="111"/>
      <c r="FGS15" s="108"/>
      <c r="FGT15" s="109"/>
      <c r="FGW15" s="111"/>
      <c r="FGZ15" s="108"/>
      <c r="FHA15" s="109"/>
      <c r="FHD15" s="111"/>
      <c r="FHG15" s="108"/>
      <c r="FHH15" s="109"/>
      <c r="FHK15" s="111"/>
      <c r="FHN15" s="108"/>
      <c r="FHO15" s="109"/>
      <c r="FHR15" s="111"/>
      <c r="FHU15" s="108"/>
      <c r="FHV15" s="109"/>
      <c r="FHY15" s="111"/>
      <c r="FIB15" s="108"/>
      <c r="FIC15" s="109"/>
      <c r="FIF15" s="111"/>
      <c r="FII15" s="108"/>
      <c r="FIJ15" s="109"/>
      <c r="FIM15" s="111"/>
      <c r="FIP15" s="108"/>
      <c r="FIQ15" s="109"/>
      <c r="FIT15" s="111"/>
      <c r="FIW15" s="108"/>
      <c r="FIX15" s="109"/>
      <c r="FJA15" s="111"/>
      <c r="FJD15" s="108"/>
      <c r="FJE15" s="109"/>
      <c r="FJH15" s="111"/>
      <c r="FJK15" s="108"/>
      <c r="FJL15" s="109"/>
      <c r="FJO15" s="111"/>
      <c r="FJR15" s="108"/>
      <c r="FJS15" s="109"/>
      <c r="FJV15" s="111"/>
      <c r="FJY15" s="108"/>
      <c r="FJZ15" s="109"/>
      <c r="FKC15" s="111"/>
      <c r="FKF15" s="108"/>
      <c r="FKG15" s="109"/>
      <c r="FKJ15" s="111"/>
      <c r="FKM15" s="108"/>
      <c r="FKN15" s="109"/>
      <c r="FKQ15" s="111"/>
      <c r="FKT15" s="108"/>
      <c r="FKU15" s="109"/>
      <c r="FKX15" s="111"/>
      <c r="FLA15" s="108"/>
      <c r="FLB15" s="109"/>
      <c r="FLE15" s="111"/>
      <c r="FLH15" s="108"/>
      <c r="FLI15" s="109"/>
      <c r="FLL15" s="111"/>
      <c r="FLO15" s="108"/>
      <c r="FLP15" s="109"/>
      <c r="FLS15" s="111"/>
      <c r="FLV15" s="108"/>
      <c r="FLW15" s="109"/>
      <c r="FLZ15" s="111"/>
      <c r="FMC15" s="108"/>
      <c r="FMD15" s="109"/>
      <c r="FMG15" s="111"/>
      <c r="FMJ15" s="108"/>
      <c r="FMK15" s="109"/>
      <c r="FMN15" s="111"/>
      <c r="FMQ15" s="108"/>
      <c r="FMR15" s="109"/>
      <c r="FMU15" s="111"/>
      <c r="FMX15" s="108"/>
      <c r="FMY15" s="109"/>
      <c r="FNB15" s="111"/>
      <c r="FNE15" s="108"/>
      <c r="FNF15" s="109"/>
      <c r="FNI15" s="111"/>
      <c r="FNL15" s="108"/>
      <c r="FNM15" s="109"/>
      <c r="FNP15" s="111"/>
      <c r="FNS15" s="108"/>
      <c r="FNT15" s="109"/>
      <c r="FNW15" s="111"/>
      <c r="FNZ15" s="108"/>
      <c r="FOA15" s="109"/>
      <c r="FOD15" s="111"/>
      <c r="FOG15" s="108"/>
      <c r="FOH15" s="109"/>
      <c r="FOK15" s="111"/>
      <c r="FON15" s="108"/>
      <c r="FOO15" s="109"/>
      <c r="FOR15" s="111"/>
      <c r="FOU15" s="108"/>
      <c r="FOV15" s="109"/>
      <c r="FOY15" s="111"/>
      <c r="FPB15" s="108"/>
      <c r="FPC15" s="109"/>
      <c r="FPF15" s="111"/>
      <c r="FPI15" s="108"/>
      <c r="FPJ15" s="109"/>
      <c r="FPM15" s="111"/>
      <c r="FPP15" s="108"/>
      <c r="FPQ15" s="109"/>
      <c r="FPT15" s="111"/>
      <c r="FPW15" s="108"/>
      <c r="FPX15" s="109"/>
      <c r="FQA15" s="111"/>
      <c r="FQD15" s="108"/>
      <c r="FQE15" s="109"/>
      <c r="FQH15" s="111"/>
      <c r="FQK15" s="108"/>
      <c r="FQL15" s="109"/>
      <c r="FQO15" s="111"/>
      <c r="FQR15" s="108"/>
      <c r="FQS15" s="109"/>
      <c r="FQV15" s="111"/>
      <c r="FQY15" s="108"/>
      <c r="FQZ15" s="109"/>
      <c r="FRC15" s="111"/>
      <c r="FRF15" s="108"/>
      <c r="FRG15" s="109"/>
      <c r="FRJ15" s="111"/>
      <c r="FRM15" s="108"/>
      <c r="FRN15" s="109"/>
      <c r="FRQ15" s="111"/>
      <c r="FRT15" s="108"/>
      <c r="FRU15" s="109"/>
      <c r="FRX15" s="111"/>
      <c r="FSA15" s="108"/>
      <c r="FSB15" s="109"/>
      <c r="FSE15" s="111"/>
      <c r="FSH15" s="108"/>
      <c r="FSI15" s="109"/>
      <c r="FSL15" s="111"/>
      <c r="FSO15" s="108"/>
      <c r="FSP15" s="109"/>
      <c r="FSS15" s="111"/>
      <c r="FSV15" s="108"/>
      <c r="FSW15" s="109"/>
      <c r="FSZ15" s="111"/>
      <c r="FTC15" s="108"/>
      <c r="FTD15" s="109"/>
      <c r="FTG15" s="111"/>
      <c r="FTJ15" s="108"/>
      <c r="FTK15" s="109"/>
      <c r="FTN15" s="111"/>
      <c r="FTQ15" s="108"/>
      <c r="FTR15" s="109"/>
      <c r="FTU15" s="111"/>
      <c r="FTX15" s="108"/>
      <c r="FTY15" s="109"/>
      <c r="FUB15" s="111"/>
      <c r="FUE15" s="108"/>
      <c r="FUF15" s="109"/>
      <c r="FUI15" s="111"/>
      <c r="FUL15" s="108"/>
      <c r="FUM15" s="109"/>
      <c r="FUP15" s="111"/>
      <c r="FUS15" s="108"/>
      <c r="FUT15" s="109"/>
      <c r="FUW15" s="111"/>
      <c r="FUZ15" s="108"/>
      <c r="FVA15" s="109"/>
      <c r="FVD15" s="111"/>
      <c r="FVG15" s="108"/>
      <c r="FVH15" s="109"/>
      <c r="FVK15" s="111"/>
      <c r="FVN15" s="108"/>
      <c r="FVO15" s="109"/>
      <c r="FVR15" s="111"/>
      <c r="FVU15" s="108"/>
      <c r="FVV15" s="109"/>
      <c r="FVY15" s="111"/>
      <c r="FWB15" s="108"/>
      <c r="FWC15" s="109"/>
      <c r="FWF15" s="111"/>
      <c r="FWI15" s="108"/>
      <c r="FWJ15" s="109"/>
      <c r="FWM15" s="111"/>
      <c r="FWP15" s="108"/>
      <c r="FWQ15" s="109"/>
      <c r="FWT15" s="111"/>
      <c r="FWW15" s="108"/>
      <c r="FWX15" s="109"/>
      <c r="FXA15" s="111"/>
      <c r="FXD15" s="108"/>
      <c r="FXE15" s="109"/>
      <c r="FXH15" s="111"/>
      <c r="FXK15" s="108"/>
      <c r="FXL15" s="109"/>
      <c r="FXO15" s="111"/>
      <c r="FXR15" s="108"/>
      <c r="FXS15" s="109"/>
      <c r="FXV15" s="111"/>
      <c r="FXY15" s="108"/>
      <c r="FXZ15" s="109"/>
      <c r="FYC15" s="111"/>
      <c r="FYF15" s="108"/>
      <c r="FYG15" s="109"/>
      <c r="FYJ15" s="111"/>
      <c r="FYM15" s="108"/>
      <c r="FYN15" s="109"/>
      <c r="FYQ15" s="111"/>
      <c r="FYT15" s="108"/>
      <c r="FYU15" s="109"/>
      <c r="FYX15" s="111"/>
      <c r="FZA15" s="108"/>
      <c r="FZB15" s="109"/>
      <c r="FZE15" s="111"/>
      <c r="FZH15" s="108"/>
      <c r="FZI15" s="109"/>
      <c r="FZL15" s="111"/>
      <c r="FZO15" s="108"/>
      <c r="FZP15" s="109"/>
      <c r="FZS15" s="111"/>
      <c r="FZV15" s="108"/>
      <c r="FZW15" s="109"/>
      <c r="FZZ15" s="111"/>
      <c r="GAC15" s="108"/>
      <c r="GAD15" s="109"/>
      <c r="GAG15" s="111"/>
      <c r="GAJ15" s="108"/>
      <c r="GAK15" s="109"/>
      <c r="GAN15" s="111"/>
      <c r="GAQ15" s="108"/>
      <c r="GAR15" s="109"/>
      <c r="GAU15" s="111"/>
      <c r="GAX15" s="108"/>
      <c r="GAY15" s="109"/>
      <c r="GBB15" s="111"/>
      <c r="GBE15" s="108"/>
      <c r="GBF15" s="109"/>
      <c r="GBI15" s="111"/>
      <c r="GBL15" s="108"/>
      <c r="GBM15" s="109"/>
      <c r="GBP15" s="111"/>
      <c r="GBS15" s="108"/>
      <c r="GBT15" s="109"/>
      <c r="GBW15" s="111"/>
      <c r="GBZ15" s="108"/>
      <c r="GCA15" s="109"/>
      <c r="GCD15" s="111"/>
      <c r="GCG15" s="108"/>
      <c r="GCH15" s="109"/>
      <c r="GCK15" s="111"/>
      <c r="GCN15" s="108"/>
      <c r="GCO15" s="109"/>
      <c r="GCR15" s="111"/>
      <c r="GCU15" s="108"/>
      <c r="GCV15" s="109"/>
      <c r="GCY15" s="111"/>
      <c r="GDB15" s="108"/>
      <c r="GDC15" s="109"/>
      <c r="GDF15" s="111"/>
      <c r="GDI15" s="108"/>
      <c r="GDJ15" s="109"/>
      <c r="GDM15" s="111"/>
      <c r="GDP15" s="108"/>
      <c r="GDQ15" s="109"/>
      <c r="GDT15" s="111"/>
      <c r="GDW15" s="108"/>
      <c r="GDX15" s="109"/>
      <c r="GEA15" s="111"/>
      <c r="GED15" s="108"/>
      <c r="GEE15" s="109"/>
      <c r="GEH15" s="111"/>
      <c r="GEK15" s="108"/>
      <c r="GEL15" s="109"/>
      <c r="GEO15" s="111"/>
      <c r="GER15" s="108"/>
      <c r="GES15" s="109"/>
      <c r="GEV15" s="111"/>
      <c r="GEY15" s="108"/>
      <c r="GEZ15" s="109"/>
      <c r="GFC15" s="111"/>
      <c r="GFF15" s="108"/>
      <c r="GFG15" s="109"/>
      <c r="GFJ15" s="111"/>
      <c r="GFM15" s="108"/>
      <c r="GFN15" s="109"/>
      <c r="GFQ15" s="111"/>
      <c r="GFT15" s="108"/>
      <c r="GFU15" s="109"/>
      <c r="GFX15" s="111"/>
      <c r="GGA15" s="108"/>
      <c r="GGB15" s="109"/>
      <c r="GGE15" s="111"/>
      <c r="GGH15" s="108"/>
      <c r="GGI15" s="109"/>
      <c r="GGL15" s="111"/>
      <c r="GGO15" s="108"/>
      <c r="GGP15" s="109"/>
      <c r="GGS15" s="111"/>
      <c r="GGV15" s="108"/>
      <c r="GGW15" s="109"/>
      <c r="GGZ15" s="111"/>
      <c r="GHC15" s="108"/>
      <c r="GHD15" s="109"/>
      <c r="GHG15" s="111"/>
      <c r="GHJ15" s="108"/>
      <c r="GHK15" s="109"/>
      <c r="GHN15" s="111"/>
      <c r="GHQ15" s="108"/>
      <c r="GHR15" s="109"/>
      <c r="GHU15" s="111"/>
      <c r="GHX15" s="108"/>
      <c r="GHY15" s="109"/>
      <c r="GIB15" s="111"/>
      <c r="GIE15" s="108"/>
      <c r="GIF15" s="109"/>
      <c r="GII15" s="111"/>
      <c r="GIL15" s="108"/>
      <c r="GIM15" s="109"/>
      <c r="GIP15" s="111"/>
      <c r="GIS15" s="108"/>
      <c r="GIT15" s="109"/>
      <c r="GIW15" s="111"/>
      <c r="GIZ15" s="108"/>
      <c r="GJA15" s="109"/>
      <c r="GJD15" s="111"/>
      <c r="GJG15" s="108"/>
      <c r="GJH15" s="109"/>
      <c r="GJK15" s="111"/>
      <c r="GJN15" s="108"/>
      <c r="GJO15" s="109"/>
      <c r="GJR15" s="111"/>
      <c r="GJU15" s="108"/>
      <c r="GJV15" s="109"/>
      <c r="GJY15" s="111"/>
      <c r="GKB15" s="108"/>
      <c r="GKC15" s="109"/>
      <c r="GKF15" s="111"/>
      <c r="GKI15" s="108"/>
      <c r="GKJ15" s="109"/>
      <c r="GKM15" s="111"/>
      <c r="GKP15" s="108"/>
      <c r="GKQ15" s="109"/>
      <c r="GKT15" s="111"/>
      <c r="GKW15" s="108"/>
      <c r="GKX15" s="109"/>
      <c r="GLA15" s="111"/>
      <c r="GLD15" s="108"/>
      <c r="GLE15" s="109"/>
      <c r="GLH15" s="111"/>
      <c r="GLK15" s="108"/>
      <c r="GLL15" s="109"/>
      <c r="GLO15" s="111"/>
      <c r="GLR15" s="108"/>
      <c r="GLS15" s="109"/>
      <c r="GLV15" s="111"/>
      <c r="GLY15" s="108"/>
      <c r="GLZ15" s="109"/>
      <c r="GMC15" s="111"/>
      <c r="GMF15" s="108"/>
      <c r="GMG15" s="109"/>
      <c r="GMJ15" s="111"/>
      <c r="GMM15" s="108"/>
      <c r="GMN15" s="109"/>
      <c r="GMQ15" s="111"/>
      <c r="GMT15" s="108"/>
      <c r="GMU15" s="109"/>
      <c r="GMX15" s="111"/>
      <c r="GNA15" s="108"/>
      <c r="GNB15" s="109"/>
      <c r="GNE15" s="111"/>
      <c r="GNH15" s="108"/>
      <c r="GNI15" s="109"/>
      <c r="GNL15" s="111"/>
      <c r="GNO15" s="108"/>
      <c r="GNP15" s="109"/>
      <c r="GNS15" s="111"/>
      <c r="GNV15" s="108"/>
      <c r="GNW15" s="109"/>
      <c r="GNZ15" s="111"/>
      <c r="GOC15" s="108"/>
      <c r="GOD15" s="109"/>
      <c r="GOG15" s="111"/>
      <c r="GOJ15" s="108"/>
      <c r="GOK15" s="109"/>
      <c r="GON15" s="111"/>
      <c r="GOQ15" s="108"/>
      <c r="GOR15" s="109"/>
      <c r="GOU15" s="111"/>
      <c r="GOX15" s="108"/>
      <c r="GOY15" s="109"/>
      <c r="GPB15" s="111"/>
      <c r="GPE15" s="108"/>
      <c r="GPF15" s="109"/>
      <c r="GPI15" s="111"/>
      <c r="GPL15" s="108"/>
      <c r="GPM15" s="109"/>
      <c r="GPP15" s="111"/>
      <c r="GPS15" s="108"/>
      <c r="GPT15" s="109"/>
      <c r="GPW15" s="111"/>
      <c r="GPZ15" s="108"/>
      <c r="GQA15" s="109"/>
      <c r="GQD15" s="111"/>
      <c r="GQG15" s="108"/>
      <c r="GQH15" s="109"/>
      <c r="GQK15" s="111"/>
      <c r="GQN15" s="108"/>
      <c r="GQO15" s="109"/>
      <c r="GQR15" s="111"/>
      <c r="GQU15" s="108"/>
      <c r="GQV15" s="109"/>
      <c r="GQY15" s="111"/>
      <c r="GRB15" s="108"/>
      <c r="GRC15" s="109"/>
      <c r="GRF15" s="111"/>
      <c r="GRI15" s="108"/>
      <c r="GRJ15" s="109"/>
      <c r="GRM15" s="111"/>
      <c r="GRP15" s="108"/>
      <c r="GRQ15" s="109"/>
      <c r="GRT15" s="111"/>
      <c r="GRW15" s="108"/>
      <c r="GRX15" s="109"/>
      <c r="GSA15" s="111"/>
      <c r="GSD15" s="108"/>
      <c r="GSE15" s="109"/>
      <c r="GSH15" s="111"/>
      <c r="GSK15" s="108"/>
      <c r="GSL15" s="109"/>
      <c r="GSO15" s="111"/>
      <c r="GSR15" s="108"/>
      <c r="GSS15" s="109"/>
      <c r="GSV15" s="111"/>
      <c r="GSY15" s="108"/>
      <c r="GSZ15" s="109"/>
      <c r="GTC15" s="111"/>
      <c r="GTF15" s="108"/>
      <c r="GTG15" s="109"/>
      <c r="GTJ15" s="111"/>
      <c r="GTM15" s="108"/>
      <c r="GTN15" s="109"/>
      <c r="GTQ15" s="111"/>
      <c r="GTT15" s="108"/>
      <c r="GTU15" s="109"/>
      <c r="GTX15" s="111"/>
      <c r="GUA15" s="108"/>
      <c r="GUB15" s="109"/>
      <c r="GUE15" s="111"/>
      <c r="GUH15" s="108"/>
      <c r="GUI15" s="109"/>
      <c r="GUL15" s="111"/>
      <c r="GUO15" s="108"/>
      <c r="GUP15" s="109"/>
      <c r="GUS15" s="111"/>
      <c r="GUV15" s="108"/>
      <c r="GUW15" s="109"/>
      <c r="GUZ15" s="111"/>
      <c r="GVC15" s="108"/>
      <c r="GVD15" s="109"/>
      <c r="GVG15" s="111"/>
      <c r="GVJ15" s="108"/>
      <c r="GVK15" s="109"/>
      <c r="GVN15" s="111"/>
      <c r="GVQ15" s="108"/>
      <c r="GVR15" s="109"/>
      <c r="GVU15" s="111"/>
      <c r="GVX15" s="108"/>
      <c r="GVY15" s="109"/>
      <c r="GWB15" s="111"/>
      <c r="GWE15" s="108"/>
      <c r="GWF15" s="109"/>
      <c r="GWI15" s="111"/>
      <c r="GWL15" s="108"/>
      <c r="GWM15" s="109"/>
      <c r="GWP15" s="111"/>
      <c r="GWS15" s="108"/>
      <c r="GWT15" s="109"/>
      <c r="GWW15" s="111"/>
      <c r="GWZ15" s="108"/>
      <c r="GXA15" s="109"/>
      <c r="GXD15" s="111"/>
      <c r="GXG15" s="108"/>
      <c r="GXH15" s="109"/>
      <c r="GXK15" s="111"/>
      <c r="GXN15" s="108"/>
      <c r="GXO15" s="109"/>
      <c r="GXR15" s="111"/>
      <c r="GXU15" s="108"/>
      <c r="GXV15" s="109"/>
      <c r="GXY15" s="111"/>
      <c r="GYB15" s="108"/>
      <c r="GYC15" s="109"/>
      <c r="GYF15" s="111"/>
      <c r="GYI15" s="108"/>
      <c r="GYJ15" s="109"/>
      <c r="GYM15" s="111"/>
      <c r="GYP15" s="108"/>
      <c r="GYQ15" s="109"/>
      <c r="GYT15" s="111"/>
      <c r="GYW15" s="108"/>
      <c r="GYX15" s="109"/>
      <c r="GZA15" s="111"/>
      <c r="GZD15" s="108"/>
      <c r="GZE15" s="109"/>
      <c r="GZH15" s="111"/>
      <c r="GZK15" s="108"/>
      <c r="GZL15" s="109"/>
      <c r="GZO15" s="111"/>
      <c r="GZR15" s="108"/>
      <c r="GZS15" s="109"/>
      <c r="GZV15" s="111"/>
      <c r="GZY15" s="108"/>
      <c r="GZZ15" s="109"/>
      <c r="HAC15" s="111"/>
      <c r="HAF15" s="108"/>
      <c r="HAG15" s="109"/>
      <c r="HAJ15" s="111"/>
      <c r="HAM15" s="108"/>
      <c r="HAN15" s="109"/>
      <c r="HAQ15" s="111"/>
      <c r="HAT15" s="108"/>
      <c r="HAU15" s="109"/>
      <c r="HAX15" s="111"/>
      <c r="HBA15" s="108"/>
      <c r="HBB15" s="109"/>
      <c r="HBE15" s="111"/>
      <c r="HBH15" s="108"/>
      <c r="HBI15" s="109"/>
      <c r="HBL15" s="111"/>
      <c r="HBO15" s="108"/>
      <c r="HBP15" s="109"/>
      <c r="HBS15" s="111"/>
      <c r="HBV15" s="108"/>
      <c r="HBW15" s="109"/>
      <c r="HBZ15" s="111"/>
      <c r="HCC15" s="108"/>
      <c r="HCD15" s="109"/>
      <c r="HCG15" s="111"/>
      <c r="HCJ15" s="108"/>
      <c r="HCK15" s="109"/>
      <c r="HCN15" s="111"/>
      <c r="HCQ15" s="108"/>
      <c r="HCR15" s="109"/>
      <c r="HCU15" s="111"/>
      <c r="HCX15" s="108"/>
      <c r="HCY15" s="109"/>
      <c r="HDB15" s="111"/>
      <c r="HDE15" s="108"/>
      <c r="HDF15" s="109"/>
      <c r="HDI15" s="111"/>
      <c r="HDL15" s="108"/>
      <c r="HDM15" s="109"/>
      <c r="HDP15" s="111"/>
      <c r="HDS15" s="108"/>
      <c r="HDT15" s="109"/>
      <c r="HDW15" s="111"/>
      <c r="HDZ15" s="108"/>
      <c r="HEA15" s="109"/>
      <c r="HED15" s="111"/>
      <c r="HEG15" s="108"/>
      <c r="HEH15" s="109"/>
      <c r="HEK15" s="111"/>
      <c r="HEN15" s="108"/>
      <c r="HEO15" s="109"/>
      <c r="HER15" s="111"/>
      <c r="HEU15" s="108"/>
      <c r="HEV15" s="109"/>
      <c r="HEY15" s="111"/>
      <c r="HFB15" s="108"/>
      <c r="HFC15" s="109"/>
      <c r="HFF15" s="111"/>
      <c r="HFI15" s="108"/>
      <c r="HFJ15" s="109"/>
      <c r="HFM15" s="111"/>
      <c r="HFP15" s="108"/>
      <c r="HFQ15" s="109"/>
      <c r="HFT15" s="111"/>
      <c r="HFW15" s="108"/>
      <c r="HFX15" s="109"/>
      <c r="HGA15" s="111"/>
      <c r="HGD15" s="108"/>
      <c r="HGE15" s="109"/>
      <c r="HGH15" s="111"/>
      <c r="HGK15" s="108"/>
      <c r="HGL15" s="109"/>
      <c r="HGO15" s="111"/>
      <c r="HGR15" s="108"/>
      <c r="HGS15" s="109"/>
      <c r="HGV15" s="111"/>
      <c r="HGY15" s="108"/>
      <c r="HGZ15" s="109"/>
      <c r="HHC15" s="111"/>
      <c r="HHF15" s="108"/>
      <c r="HHG15" s="109"/>
      <c r="HHJ15" s="111"/>
      <c r="HHM15" s="108"/>
      <c r="HHN15" s="109"/>
      <c r="HHQ15" s="111"/>
      <c r="HHT15" s="108"/>
      <c r="HHU15" s="109"/>
      <c r="HHX15" s="111"/>
      <c r="HIA15" s="108"/>
      <c r="HIB15" s="109"/>
      <c r="HIE15" s="111"/>
      <c r="HIH15" s="108"/>
      <c r="HII15" s="109"/>
      <c r="HIL15" s="111"/>
      <c r="HIO15" s="108"/>
      <c r="HIP15" s="109"/>
      <c r="HIS15" s="111"/>
      <c r="HIV15" s="108"/>
      <c r="HIW15" s="109"/>
      <c r="HIZ15" s="111"/>
      <c r="HJC15" s="108"/>
      <c r="HJD15" s="109"/>
      <c r="HJG15" s="111"/>
      <c r="HJJ15" s="108"/>
      <c r="HJK15" s="109"/>
      <c r="HJN15" s="111"/>
      <c r="HJQ15" s="108"/>
      <c r="HJR15" s="109"/>
      <c r="HJU15" s="111"/>
      <c r="HJX15" s="108"/>
      <c r="HJY15" s="109"/>
      <c r="HKB15" s="111"/>
      <c r="HKE15" s="108"/>
      <c r="HKF15" s="109"/>
      <c r="HKI15" s="111"/>
      <c r="HKL15" s="108"/>
      <c r="HKM15" s="109"/>
      <c r="HKP15" s="111"/>
      <c r="HKS15" s="108"/>
      <c r="HKT15" s="109"/>
      <c r="HKW15" s="111"/>
      <c r="HKZ15" s="108"/>
      <c r="HLA15" s="109"/>
      <c r="HLD15" s="111"/>
      <c r="HLG15" s="108"/>
      <c r="HLH15" s="109"/>
      <c r="HLK15" s="111"/>
      <c r="HLN15" s="108"/>
      <c r="HLO15" s="109"/>
      <c r="HLR15" s="111"/>
      <c r="HLU15" s="108"/>
      <c r="HLV15" s="109"/>
      <c r="HLY15" s="111"/>
      <c r="HMB15" s="108"/>
      <c r="HMC15" s="109"/>
      <c r="HMF15" s="111"/>
      <c r="HMI15" s="108"/>
      <c r="HMJ15" s="109"/>
      <c r="HMM15" s="111"/>
      <c r="HMP15" s="108"/>
      <c r="HMQ15" s="109"/>
      <c r="HMT15" s="111"/>
      <c r="HMW15" s="108"/>
      <c r="HMX15" s="109"/>
      <c r="HNA15" s="111"/>
      <c r="HND15" s="108"/>
      <c r="HNE15" s="109"/>
      <c r="HNH15" s="111"/>
      <c r="HNK15" s="108"/>
      <c r="HNL15" s="109"/>
      <c r="HNO15" s="111"/>
      <c r="HNR15" s="108"/>
      <c r="HNS15" s="109"/>
      <c r="HNV15" s="111"/>
      <c r="HNY15" s="108"/>
      <c r="HNZ15" s="109"/>
      <c r="HOC15" s="111"/>
      <c r="HOF15" s="108"/>
      <c r="HOG15" s="109"/>
      <c r="HOJ15" s="111"/>
      <c r="HOM15" s="108"/>
      <c r="HON15" s="109"/>
      <c r="HOQ15" s="111"/>
      <c r="HOT15" s="108"/>
      <c r="HOU15" s="109"/>
      <c r="HOX15" s="111"/>
      <c r="HPA15" s="108"/>
      <c r="HPB15" s="109"/>
      <c r="HPE15" s="111"/>
      <c r="HPH15" s="108"/>
      <c r="HPI15" s="109"/>
      <c r="HPL15" s="111"/>
      <c r="HPO15" s="108"/>
      <c r="HPP15" s="109"/>
      <c r="HPS15" s="111"/>
      <c r="HPV15" s="108"/>
      <c r="HPW15" s="109"/>
      <c r="HPZ15" s="111"/>
      <c r="HQC15" s="108"/>
      <c r="HQD15" s="109"/>
      <c r="HQG15" s="111"/>
      <c r="HQJ15" s="108"/>
      <c r="HQK15" s="109"/>
      <c r="HQN15" s="111"/>
      <c r="HQQ15" s="108"/>
      <c r="HQR15" s="109"/>
      <c r="HQU15" s="111"/>
      <c r="HQX15" s="108"/>
      <c r="HQY15" s="109"/>
      <c r="HRB15" s="111"/>
      <c r="HRE15" s="108"/>
      <c r="HRF15" s="109"/>
      <c r="HRI15" s="111"/>
      <c r="HRL15" s="108"/>
      <c r="HRM15" s="109"/>
      <c r="HRP15" s="111"/>
      <c r="HRS15" s="108"/>
      <c r="HRT15" s="109"/>
      <c r="HRW15" s="111"/>
      <c r="HRZ15" s="108"/>
      <c r="HSA15" s="109"/>
      <c r="HSD15" s="111"/>
      <c r="HSG15" s="108"/>
      <c r="HSH15" s="109"/>
      <c r="HSK15" s="111"/>
      <c r="HSN15" s="108"/>
      <c r="HSO15" s="109"/>
      <c r="HSR15" s="111"/>
      <c r="HSU15" s="108"/>
      <c r="HSV15" s="109"/>
      <c r="HSY15" s="111"/>
      <c r="HTB15" s="108"/>
      <c r="HTC15" s="109"/>
      <c r="HTF15" s="111"/>
      <c r="HTI15" s="108"/>
      <c r="HTJ15" s="109"/>
      <c r="HTM15" s="111"/>
      <c r="HTP15" s="108"/>
      <c r="HTQ15" s="109"/>
      <c r="HTT15" s="111"/>
      <c r="HTW15" s="108"/>
      <c r="HTX15" s="109"/>
      <c r="HUA15" s="111"/>
      <c r="HUD15" s="108"/>
      <c r="HUE15" s="109"/>
      <c r="HUH15" s="111"/>
      <c r="HUK15" s="108"/>
      <c r="HUL15" s="109"/>
      <c r="HUO15" s="111"/>
      <c r="HUR15" s="108"/>
      <c r="HUS15" s="109"/>
      <c r="HUV15" s="111"/>
      <c r="HUY15" s="108"/>
      <c r="HUZ15" s="109"/>
      <c r="HVC15" s="111"/>
      <c r="HVF15" s="108"/>
      <c r="HVG15" s="109"/>
      <c r="HVJ15" s="111"/>
      <c r="HVM15" s="108"/>
      <c r="HVN15" s="109"/>
      <c r="HVQ15" s="111"/>
      <c r="HVT15" s="108"/>
      <c r="HVU15" s="109"/>
      <c r="HVX15" s="111"/>
      <c r="HWA15" s="108"/>
      <c r="HWB15" s="109"/>
      <c r="HWE15" s="111"/>
      <c r="HWH15" s="108"/>
      <c r="HWI15" s="109"/>
      <c r="HWL15" s="111"/>
      <c r="HWO15" s="108"/>
      <c r="HWP15" s="109"/>
      <c r="HWS15" s="111"/>
      <c r="HWV15" s="108"/>
      <c r="HWW15" s="109"/>
      <c r="HWZ15" s="111"/>
      <c r="HXC15" s="108"/>
      <c r="HXD15" s="109"/>
      <c r="HXG15" s="111"/>
      <c r="HXJ15" s="108"/>
      <c r="HXK15" s="109"/>
      <c r="HXN15" s="111"/>
      <c r="HXQ15" s="108"/>
      <c r="HXR15" s="109"/>
      <c r="HXU15" s="111"/>
      <c r="HXX15" s="108"/>
      <c r="HXY15" s="109"/>
      <c r="HYB15" s="111"/>
      <c r="HYE15" s="108"/>
      <c r="HYF15" s="109"/>
      <c r="HYI15" s="111"/>
      <c r="HYL15" s="108"/>
      <c r="HYM15" s="109"/>
      <c r="HYP15" s="111"/>
      <c r="HYS15" s="108"/>
      <c r="HYT15" s="109"/>
      <c r="HYW15" s="111"/>
      <c r="HYZ15" s="108"/>
      <c r="HZA15" s="109"/>
      <c r="HZD15" s="111"/>
      <c r="HZG15" s="108"/>
      <c r="HZH15" s="109"/>
      <c r="HZK15" s="111"/>
      <c r="HZN15" s="108"/>
      <c r="HZO15" s="109"/>
      <c r="HZR15" s="111"/>
      <c r="HZU15" s="108"/>
      <c r="HZV15" s="109"/>
      <c r="HZY15" s="111"/>
      <c r="IAB15" s="108"/>
      <c r="IAC15" s="109"/>
      <c r="IAF15" s="111"/>
      <c r="IAI15" s="108"/>
      <c r="IAJ15" s="109"/>
      <c r="IAM15" s="111"/>
      <c r="IAP15" s="108"/>
      <c r="IAQ15" s="109"/>
      <c r="IAT15" s="111"/>
      <c r="IAW15" s="108"/>
      <c r="IAX15" s="109"/>
      <c r="IBA15" s="111"/>
      <c r="IBD15" s="108"/>
      <c r="IBE15" s="109"/>
      <c r="IBH15" s="111"/>
      <c r="IBK15" s="108"/>
      <c r="IBL15" s="109"/>
      <c r="IBO15" s="111"/>
      <c r="IBR15" s="108"/>
      <c r="IBS15" s="109"/>
      <c r="IBV15" s="111"/>
      <c r="IBY15" s="108"/>
      <c r="IBZ15" s="109"/>
      <c r="ICC15" s="111"/>
      <c r="ICF15" s="108"/>
      <c r="ICG15" s="109"/>
      <c r="ICJ15" s="111"/>
      <c r="ICM15" s="108"/>
      <c r="ICN15" s="109"/>
      <c r="ICQ15" s="111"/>
      <c r="ICT15" s="108"/>
      <c r="ICU15" s="109"/>
      <c r="ICX15" s="111"/>
      <c r="IDA15" s="108"/>
      <c r="IDB15" s="109"/>
      <c r="IDE15" s="111"/>
      <c r="IDH15" s="108"/>
      <c r="IDI15" s="109"/>
      <c r="IDL15" s="111"/>
      <c r="IDO15" s="108"/>
      <c r="IDP15" s="109"/>
      <c r="IDS15" s="111"/>
      <c r="IDV15" s="108"/>
      <c r="IDW15" s="109"/>
      <c r="IDZ15" s="111"/>
      <c r="IEC15" s="108"/>
      <c r="IED15" s="109"/>
      <c r="IEG15" s="111"/>
      <c r="IEJ15" s="108"/>
      <c r="IEK15" s="109"/>
      <c r="IEN15" s="111"/>
      <c r="IEQ15" s="108"/>
      <c r="IER15" s="109"/>
      <c r="IEU15" s="111"/>
      <c r="IEX15" s="108"/>
      <c r="IEY15" s="109"/>
      <c r="IFB15" s="111"/>
      <c r="IFE15" s="108"/>
      <c r="IFF15" s="109"/>
      <c r="IFI15" s="111"/>
      <c r="IFL15" s="108"/>
      <c r="IFM15" s="109"/>
      <c r="IFP15" s="111"/>
      <c r="IFS15" s="108"/>
      <c r="IFT15" s="109"/>
      <c r="IFW15" s="111"/>
      <c r="IFZ15" s="108"/>
      <c r="IGA15" s="109"/>
      <c r="IGD15" s="111"/>
      <c r="IGG15" s="108"/>
      <c r="IGH15" s="109"/>
      <c r="IGK15" s="111"/>
      <c r="IGN15" s="108"/>
      <c r="IGO15" s="109"/>
      <c r="IGR15" s="111"/>
      <c r="IGU15" s="108"/>
      <c r="IGV15" s="109"/>
      <c r="IGY15" s="111"/>
      <c r="IHB15" s="108"/>
      <c r="IHC15" s="109"/>
      <c r="IHF15" s="111"/>
      <c r="IHI15" s="108"/>
      <c r="IHJ15" s="109"/>
      <c r="IHM15" s="111"/>
      <c r="IHP15" s="108"/>
      <c r="IHQ15" s="109"/>
      <c r="IHT15" s="111"/>
      <c r="IHW15" s="108"/>
      <c r="IHX15" s="109"/>
      <c r="IIA15" s="111"/>
      <c r="IID15" s="108"/>
      <c r="IIE15" s="109"/>
      <c r="IIH15" s="111"/>
      <c r="IIK15" s="108"/>
      <c r="IIL15" s="109"/>
      <c r="IIO15" s="111"/>
      <c r="IIR15" s="108"/>
      <c r="IIS15" s="109"/>
      <c r="IIV15" s="111"/>
      <c r="IIY15" s="108"/>
      <c r="IIZ15" s="109"/>
      <c r="IJC15" s="111"/>
      <c r="IJF15" s="108"/>
      <c r="IJG15" s="109"/>
      <c r="IJJ15" s="111"/>
      <c r="IJM15" s="108"/>
      <c r="IJN15" s="109"/>
      <c r="IJQ15" s="111"/>
      <c r="IJT15" s="108"/>
      <c r="IJU15" s="109"/>
      <c r="IJX15" s="111"/>
      <c r="IKA15" s="108"/>
      <c r="IKB15" s="109"/>
      <c r="IKE15" s="111"/>
      <c r="IKH15" s="108"/>
      <c r="IKI15" s="109"/>
      <c r="IKL15" s="111"/>
      <c r="IKO15" s="108"/>
      <c r="IKP15" s="109"/>
      <c r="IKS15" s="111"/>
      <c r="IKV15" s="108"/>
      <c r="IKW15" s="109"/>
      <c r="IKZ15" s="111"/>
      <c r="ILC15" s="108"/>
      <c r="ILD15" s="109"/>
      <c r="ILG15" s="111"/>
      <c r="ILJ15" s="108"/>
      <c r="ILK15" s="109"/>
      <c r="ILN15" s="111"/>
      <c r="ILQ15" s="108"/>
      <c r="ILR15" s="109"/>
      <c r="ILU15" s="111"/>
      <c r="ILX15" s="108"/>
      <c r="ILY15" s="109"/>
      <c r="IMB15" s="111"/>
      <c r="IME15" s="108"/>
      <c r="IMF15" s="109"/>
      <c r="IMI15" s="111"/>
      <c r="IML15" s="108"/>
      <c r="IMM15" s="109"/>
      <c r="IMP15" s="111"/>
      <c r="IMS15" s="108"/>
      <c r="IMT15" s="109"/>
      <c r="IMW15" s="111"/>
      <c r="IMZ15" s="108"/>
      <c r="INA15" s="109"/>
      <c r="IND15" s="111"/>
      <c r="ING15" s="108"/>
      <c r="INH15" s="109"/>
      <c r="INK15" s="111"/>
      <c r="INN15" s="108"/>
      <c r="INO15" s="109"/>
      <c r="INR15" s="111"/>
      <c r="INU15" s="108"/>
      <c r="INV15" s="109"/>
      <c r="INY15" s="111"/>
      <c r="IOB15" s="108"/>
      <c r="IOC15" s="109"/>
      <c r="IOF15" s="111"/>
      <c r="IOI15" s="108"/>
      <c r="IOJ15" s="109"/>
      <c r="IOM15" s="111"/>
      <c r="IOP15" s="108"/>
      <c r="IOQ15" s="109"/>
      <c r="IOT15" s="111"/>
      <c r="IOW15" s="108"/>
      <c r="IOX15" s="109"/>
      <c r="IPA15" s="111"/>
      <c r="IPD15" s="108"/>
      <c r="IPE15" s="109"/>
      <c r="IPH15" s="111"/>
      <c r="IPK15" s="108"/>
      <c r="IPL15" s="109"/>
      <c r="IPO15" s="111"/>
      <c r="IPR15" s="108"/>
      <c r="IPS15" s="109"/>
      <c r="IPV15" s="111"/>
      <c r="IPY15" s="108"/>
      <c r="IPZ15" s="109"/>
      <c r="IQC15" s="111"/>
      <c r="IQF15" s="108"/>
      <c r="IQG15" s="109"/>
      <c r="IQJ15" s="111"/>
      <c r="IQM15" s="108"/>
      <c r="IQN15" s="109"/>
      <c r="IQQ15" s="111"/>
      <c r="IQT15" s="108"/>
      <c r="IQU15" s="109"/>
      <c r="IQX15" s="111"/>
      <c r="IRA15" s="108"/>
      <c r="IRB15" s="109"/>
      <c r="IRE15" s="111"/>
      <c r="IRH15" s="108"/>
      <c r="IRI15" s="109"/>
      <c r="IRL15" s="111"/>
      <c r="IRO15" s="108"/>
      <c r="IRP15" s="109"/>
      <c r="IRS15" s="111"/>
      <c r="IRV15" s="108"/>
      <c r="IRW15" s="109"/>
      <c r="IRZ15" s="111"/>
      <c r="ISC15" s="108"/>
      <c r="ISD15" s="109"/>
      <c r="ISG15" s="111"/>
      <c r="ISJ15" s="108"/>
      <c r="ISK15" s="109"/>
      <c r="ISN15" s="111"/>
      <c r="ISQ15" s="108"/>
      <c r="ISR15" s="109"/>
      <c r="ISU15" s="111"/>
      <c r="ISX15" s="108"/>
      <c r="ISY15" s="109"/>
      <c r="ITB15" s="111"/>
      <c r="ITE15" s="108"/>
      <c r="ITF15" s="109"/>
      <c r="ITI15" s="111"/>
      <c r="ITL15" s="108"/>
      <c r="ITM15" s="109"/>
      <c r="ITP15" s="111"/>
      <c r="ITS15" s="108"/>
      <c r="ITT15" s="109"/>
      <c r="ITW15" s="111"/>
      <c r="ITZ15" s="108"/>
      <c r="IUA15" s="109"/>
      <c r="IUD15" s="111"/>
      <c r="IUG15" s="108"/>
      <c r="IUH15" s="109"/>
      <c r="IUK15" s="111"/>
      <c r="IUN15" s="108"/>
      <c r="IUO15" s="109"/>
      <c r="IUR15" s="111"/>
      <c r="IUU15" s="108"/>
      <c r="IUV15" s="109"/>
      <c r="IUY15" s="111"/>
      <c r="IVB15" s="108"/>
      <c r="IVC15" s="109"/>
      <c r="IVF15" s="111"/>
      <c r="IVI15" s="108"/>
      <c r="IVJ15" s="109"/>
      <c r="IVM15" s="111"/>
      <c r="IVP15" s="108"/>
      <c r="IVQ15" s="109"/>
      <c r="IVT15" s="111"/>
      <c r="IVW15" s="108"/>
      <c r="IVX15" s="109"/>
      <c r="IWA15" s="111"/>
      <c r="IWD15" s="108"/>
      <c r="IWE15" s="109"/>
      <c r="IWH15" s="111"/>
      <c r="IWK15" s="108"/>
      <c r="IWL15" s="109"/>
      <c r="IWO15" s="111"/>
      <c r="IWR15" s="108"/>
      <c r="IWS15" s="109"/>
      <c r="IWV15" s="111"/>
      <c r="IWY15" s="108"/>
      <c r="IWZ15" s="109"/>
      <c r="IXC15" s="111"/>
      <c r="IXF15" s="108"/>
      <c r="IXG15" s="109"/>
      <c r="IXJ15" s="111"/>
      <c r="IXM15" s="108"/>
      <c r="IXN15" s="109"/>
      <c r="IXQ15" s="111"/>
      <c r="IXT15" s="108"/>
      <c r="IXU15" s="109"/>
      <c r="IXX15" s="111"/>
      <c r="IYA15" s="108"/>
      <c r="IYB15" s="109"/>
      <c r="IYE15" s="111"/>
      <c r="IYH15" s="108"/>
      <c r="IYI15" s="109"/>
      <c r="IYL15" s="111"/>
      <c r="IYO15" s="108"/>
      <c r="IYP15" s="109"/>
      <c r="IYS15" s="111"/>
      <c r="IYV15" s="108"/>
      <c r="IYW15" s="109"/>
      <c r="IYZ15" s="111"/>
      <c r="IZC15" s="108"/>
      <c r="IZD15" s="109"/>
      <c r="IZG15" s="111"/>
      <c r="IZJ15" s="108"/>
      <c r="IZK15" s="109"/>
      <c r="IZN15" s="111"/>
      <c r="IZQ15" s="108"/>
      <c r="IZR15" s="109"/>
      <c r="IZU15" s="111"/>
      <c r="IZX15" s="108"/>
      <c r="IZY15" s="109"/>
      <c r="JAB15" s="111"/>
      <c r="JAE15" s="108"/>
      <c r="JAF15" s="109"/>
      <c r="JAI15" s="111"/>
      <c r="JAL15" s="108"/>
      <c r="JAM15" s="109"/>
      <c r="JAP15" s="111"/>
      <c r="JAS15" s="108"/>
      <c r="JAT15" s="109"/>
      <c r="JAW15" s="111"/>
      <c r="JAZ15" s="108"/>
      <c r="JBA15" s="109"/>
      <c r="JBD15" s="111"/>
      <c r="JBG15" s="108"/>
      <c r="JBH15" s="109"/>
      <c r="JBK15" s="111"/>
      <c r="JBN15" s="108"/>
      <c r="JBO15" s="109"/>
      <c r="JBR15" s="111"/>
      <c r="JBU15" s="108"/>
      <c r="JBV15" s="109"/>
      <c r="JBY15" s="111"/>
      <c r="JCB15" s="108"/>
      <c r="JCC15" s="109"/>
      <c r="JCF15" s="111"/>
      <c r="JCI15" s="108"/>
      <c r="JCJ15" s="109"/>
      <c r="JCM15" s="111"/>
      <c r="JCP15" s="108"/>
      <c r="JCQ15" s="109"/>
      <c r="JCT15" s="111"/>
      <c r="JCW15" s="108"/>
      <c r="JCX15" s="109"/>
      <c r="JDA15" s="111"/>
      <c r="JDD15" s="108"/>
      <c r="JDE15" s="109"/>
      <c r="JDH15" s="111"/>
      <c r="JDK15" s="108"/>
      <c r="JDL15" s="109"/>
      <c r="JDO15" s="111"/>
      <c r="JDR15" s="108"/>
      <c r="JDS15" s="109"/>
      <c r="JDV15" s="111"/>
      <c r="JDY15" s="108"/>
      <c r="JDZ15" s="109"/>
      <c r="JEC15" s="111"/>
      <c r="JEF15" s="108"/>
      <c r="JEG15" s="109"/>
      <c r="JEJ15" s="111"/>
      <c r="JEM15" s="108"/>
      <c r="JEN15" s="109"/>
      <c r="JEQ15" s="111"/>
      <c r="JET15" s="108"/>
      <c r="JEU15" s="109"/>
      <c r="JEX15" s="111"/>
      <c r="JFA15" s="108"/>
      <c r="JFB15" s="109"/>
      <c r="JFE15" s="111"/>
      <c r="JFH15" s="108"/>
      <c r="JFI15" s="109"/>
      <c r="JFL15" s="111"/>
      <c r="JFO15" s="108"/>
      <c r="JFP15" s="109"/>
      <c r="JFS15" s="111"/>
      <c r="JFV15" s="108"/>
      <c r="JFW15" s="109"/>
      <c r="JFZ15" s="111"/>
      <c r="JGC15" s="108"/>
      <c r="JGD15" s="109"/>
      <c r="JGG15" s="111"/>
      <c r="JGJ15" s="108"/>
      <c r="JGK15" s="109"/>
      <c r="JGN15" s="111"/>
      <c r="JGQ15" s="108"/>
      <c r="JGR15" s="109"/>
      <c r="JGU15" s="111"/>
      <c r="JGX15" s="108"/>
      <c r="JGY15" s="109"/>
      <c r="JHB15" s="111"/>
      <c r="JHE15" s="108"/>
      <c r="JHF15" s="109"/>
      <c r="JHI15" s="111"/>
      <c r="JHL15" s="108"/>
      <c r="JHM15" s="109"/>
      <c r="JHP15" s="111"/>
      <c r="JHS15" s="108"/>
      <c r="JHT15" s="109"/>
      <c r="JHW15" s="111"/>
      <c r="JHZ15" s="108"/>
      <c r="JIA15" s="109"/>
      <c r="JID15" s="111"/>
      <c r="JIG15" s="108"/>
      <c r="JIH15" s="109"/>
      <c r="JIK15" s="111"/>
      <c r="JIN15" s="108"/>
      <c r="JIO15" s="109"/>
      <c r="JIR15" s="111"/>
      <c r="JIU15" s="108"/>
      <c r="JIV15" s="109"/>
      <c r="JIY15" s="111"/>
      <c r="JJB15" s="108"/>
      <c r="JJC15" s="109"/>
      <c r="JJF15" s="111"/>
      <c r="JJI15" s="108"/>
      <c r="JJJ15" s="109"/>
      <c r="JJM15" s="111"/>
      <c r="JJP15" s="108"/>
      <c r="JJQ15" s="109"/>
      <c r="JJT15" s="111"/>
      <c r="JJW15" s="108"/>
      <c r="JJX15" s="109"/>
      <c r="JKA15" s="111"/>
      <c r="JKD15" s="108"/>
      <c r="JKE15" s="109"/>
      <c r="JKH15" s="111"/>
      <c r="JKK15" s="108"/>
      <c r="JKL15" s="109"/>
      <c r="JKO15" s="111"/>
      <c r="JKR15" s="108"/>
      <c r="JKS15" s="109"/>
      <c r="JKV15" s="111"/>
      <c r="JKY15" s="108"/>
      <c r="JKZ15" s="109"/>
      <c r="JLC15" s="111"/>
      <c r="JLF15" s="108"/>
      <c r="JLG15" s="109"/>
      <c r="JLJ15" s="111"/>
      <c r="JLM15" s="108"/>
      <c r="JLN15" s="109"/>
      <c r="JLQ15" s="111"/>
      <c r="JLT15" s="108"/>
      <c r="JLU15" s="109"/>
      <c r="JLX15" s="111"/>
      <c r="JMA15" s="108"/>
      <c r="JMB15" s="109"/>
      <c r="JME15" s="111"/>
      <c r="JMH15" s="108"/>
      <c r="JMI15" s="109"/>
      <c r="JML15" s="111"/>
      <c r="JMO15" s="108"/>
      <c r="JMP15" s="109"/>
      <c r="JMS15" s="111"/>
      <c r="JMV15" s="108"/>
      <c r="JMW15" s="109"/>
      <c r="JMZ15" s="111"/>
      <c r="JNC15" s="108"/>
      <c r="JND15" s="109"/>
      <c r="JNG15" s="111"/>
      <c r="JNJ15" s="108"/>
      <c r="JNK15" s="109"/>
      <c r="JNN15" s="111"/>
      <c r="JNQ15" s="108"/>
      <c r="JNR15" s="109"/>
      <c r="JNU15" s="111"/>
      <c r="JNX15" s="108"/>
      <c r="JNY15" s="109"/>
      <c r="JOB15" s="111"/>
      <c r="JOE15" s="108"/>
      <c r="JOF15" s="109"/>
      <c r="JOI15" s="111"/>
      <c r="JOL15" s="108"/>
      <c r="JOM15" s="109"/>
      <c r="JOP15" s="111"/>
      <c r="JOS15" s="108"/>
      <c r="JOT15" s="109"/>
      <c r="JOW15" s="111"/>
      <c r="JOZ15" s="108"/>
      <c r="JPA15" s="109"/>
      <c r="JPD15" s="111"/>
      <c r="JPG15" s="108"/>
      <c r="JPH15" s="109"/>
      <c r="JPK15" s="111"/>
      <c r="JPN15" s="108"/>
      <c r="JPO15" s="109"/>
      <c r="JPR15" s="111"/>
      <c r="JPU15" s="108"/>
      <c r="JPV15" s="109"/>
      <c r="JPY15" s="111"/>
      <c r="JQB15" s="108"/>
      <c r="JQC15" s="109"/>
      <c r="JQF15" s="111"/>
      <c r="JQI15" s="108"/>
      <c r="JQJ15" s="109"/>
      <c r="JQM15" s="111"/>
      <c r="JQP15" s="108"/>
      <c r="JQQ15" s="109"/>
      <c r="JQT15" s="111"/>
      <c r="JQW15" s="108"/>
      <c r="JQX15" s="109"/>
      <c r="JRA15" s="111"/>
      <c r="JRD15" s="108"/>
      <c r="JRE15" s="109"/>
      <c r="JRH15" s="111"/>
      <c r="JRK15" s="108"/>
      <c r="JRL15" s="109"/>
      <c r="JRO15" s="111"/>
      <c r="JRR15" s="108"/>
      <c r="JRS15" s="109"/>
      <c r="JRV15" s="111"/>
      <c r="JRY15" s="108"/>
      <c r="JRZ15" s="109"/>
      <c r="JSC15" s="111"/>
      <c r="JSF15" s="108"/>
      <c r="JSG15" s="109"/>
      <c r="JSJ15" s="111"/>
      <c r="JSM15" s="108"/>
      <c r="JSN15" s="109"/>
      <c r="JSQ15" s="111"/>
      <c r="JST15" s="108"/>
      <c r="JSU15" s="109"/>
      <c r="JSX15" s="111"/>
      <c r="JTA15" s="108"/>
      <c r="JTB15" s="109"/>
      <c r="JTE15" s="111"/>
      <c r="JTH15" s="108"/>
      <c r="JTI15" s="109"/>
      <c r="JTL15" s="111"/>
      <c r="JTO15" s="108"/>
      <c r="JTP15" s="109"/>
      <c r="JTS15" s="111"/>
      <c r="JTV15" s="108"/>
      <c r="JTW15" s="109"/>
      <c r="JTZ15" s="111"/>
      <c r="JUC15" s="108"/>
      <c r="JUD15" s="109"/>
      <c r="JUG15" s="111"/>
      <c r="JUJ15" s="108"/>
      <c r="JUK15" s="109"/>
      <c r="JUN15" s="111"/>
      <c r="JUQ15" s="108"/>
      <c r="JUR15" s="109"/>
      <c r="JUU15" s="111"/>
      <c r="JUX15" s="108"/>
      <c r="JUY15" s="109"/>
      <c r="JVB15" s="111"/>
      <c r="JVE15" s="108"/>
      <c r="JVF15" s="109"/>
      <c r="JVI15" s="111"/>
      <c r="JVL15" s="108"/>
      <c r="JVM15" s="109"/>
      <c r="JVP15" s="111"/>
      <c r="JVS15" s="108"/>
      <c r="JVT15" s="109"/>
      <c r="JVW15" s="111"/>
      <c r="JVZ15" s="108"/>
      <c r="JWA15" s="109"/>
      <c r="JWD15" s="111"/>
      <c r="JWG15" s="108"/>
      <c r="JWH15" s="109"/>
      <c r="JWK15" s="111"/>
      <c r="JWN15" s="108"/>
      <c r="JWO15" s="109"/>
      <c r="JWR15" s="111"/>
      <c r="JWU15" s="108"/>
      <c r="JWV15" s="109"/>
      <c r="JWY15" s="111"/>
      <c r="JXB15" s="108"/>
      <c r="JXC15" s="109"/>
      <c r="JXF15" s="111"/>
      <c r="JXI15" s="108"/>
      <c r="JXJ15" s="109"/>
      <c r="JXM15" s="111"/>
      <c r="JXP15" s="108"/>
      <c r="JXQ15" s="109"/>
      <c r="JXT15" s="111"/>
      <c r="JXW15" s="108"/>
      <c r="JXX15" s="109"/>
      <c r="JYA15" s="111"/>
      <c r="JYD15" s="108"/>
      <c r="JYE15" s="109"/>
      <c r="JYH15" s="111"/>
      <c r="JYK15" s="108"/>
      <c r="JYL15" s="109"/>
      <c r="JYO15" s="111"/>
      <c r="JYR15" s="108"/>
      <c r="JYS15" s="109"/>
      <c r="JYV15" s="111"/>
      <c r="JYY15" s="108"/>
      <c r="JYZ15" s="109"/>
      <c r="JZC15" s="111"/>
      <c r="JZF15" s="108"/>
      <c r="JZG15" s="109"/>
      <c r="JZJ15" s="111"/>
      <c r="JZM15" s="108"/>
      <c r="JZN15" s="109"/>
      <c r="JZQ15" s="111"/>
      <c r="JZT15" s="108"/>
      <c r="JZU15" s="109"/>
      <c r="JZX15" s="111"/>
      <c r="KAA15" s="108"/>
      <c r="KAB15" s="109"/>
      <c r="KAE15" s="111"/>
      <c r="KAH15" s="108"/>
      <c r="KAI15" s="109"/>
      <c r="KAL15" s="111"/>
      <c r="KAO15" s="108"/>
      <c r="KAP15" s="109"/>
      <c r="KAS15" s="111"/>
      <c r="KAV15" s="108"/>
      <c r="KAW15" s="109"/>
      <c r="KAZ15" s="111"/>
      <c r="KBC15" s="108"/>
      <c r="KBD15" s="109"/>
      <c r="KBG15" s="111"/>
      <c r="KBJ15" s="108"/>
      <c r="KBK15" s="109"/>
      <c r="KBN15" s="111"/>
      <c r="KBQ15" s="108"/>
      <c r="KBR15" s="109"/>
      <c r="KBU15" s="111"/>
      <c r="KBX15" s="108"/>
      <c r="KBY15" s="109"/>
      <c r="KCB15" s="111"/>
      <c r="KCE15" s="108"/>
      <c r="KCF15" s="109"/>
      <c r="KCI15" s="111"/>
      <c r="KCL15" s="108"/>
      <c r="KCM15" s="109"/>
      <c r="KCP15" s="111"/>
      <c r="KCS15" s="108"/>
      <c r="KCT15" s="109"/>
      <c r="KCW15" s="111"/>
      <c r="KCZ15" s="108"/>
      <c r="KDA15" s="109"/>
      <c r="KDD15" s="111"/>
      <c r="KDG15" s="108"/>
      <c r="KDH15" s="109"/>
      <c r="KDK15" s="111"/>
      <c r="KDN15" s="108"/>
      <c r="KDO15" s="109"/>
      <c r="KDR15" s="111"/>
      <c r="KDU15" s="108"/>
      <c r="KDV15" s="109"/>
      <c r="KDY15" s="111"/>
      <c r="KEB15" s="108"/>
      <c r="KEC15" s="109"/>
      <c r="KEF15" s="111"/>
      <c r="KEI15" s="108"/>
      <c r="KEJ15" s="109"/>
      <c r="KEM15" s="111"/>
      <c r="KEP15" s="108"/>
      <c r="KEQ15" s="109"/>
      <c r="KET15" s="111"/>
      <c r="KEW15" s="108"/>
      <c r="KEX15" s="109"/>
      <c r="KFA15" s="111"/>
      <c r="KFD15" s="108"/>
      <c r="KFE15" s="109"/>
      <c r="KFH15" s="111"/>
      <c r="KFK15" s="108"/>
      <c r="KFL15" s="109"/>
      <c r="KFO15" s="111"/>
      <c r="KFR15" s="108"/>
      <c r="KFS15" s="109"/>
      <c r="KFV15" s="111"/>
      <c r="KFY15" s="108"/>
      <c r="KFZ15" s="109"/>
      <c r="KGC15" s="111"/>
      <c r="KGF15" s="108"/>
      <c r="KGG15" s="109"/>
      <c r="KGJ15" s="111"/>
      <c r="KGM15" s="108"/>
      <c r="KGN15" s="109"/>
      <c r="KGQ15" s="111"/>
      <c r="KGT15" s="108"/>
      <c r="KGU15" s="109"/>
      <c r="KGX15" s="111"/>
      <c r="KHA15" s="108"/>
      <c r="KHB15" s="109"/>
      <c r="KHE15" s="111"/>
      <c r="KHH15" s="108"/>
      <c r="KHI15" s="109"/>
      <c r="KHL15" s="111"/>
      <c r="KHO15" s="108"/>
      <c r="KHP15" s="109"/>
      <c r="KHS15" s="111"/>
      <c r="KHV15" s="108"/>
      <c r="KHW15" s="109"/>
      <c r="KHZ15" s="111"/>
      <c r="KIC15" s="108"/>
      <c r="KID15" s="109"/>
      <c r="KIG15" s="111"/>
      <c r="KIJ15" s="108"/>
      <c r="KIK15" s="109"/>
      <c r="KIN15" s="111"/>
      <c r="KIQ15" s="108"/>
      <c r="KIR15" s="109"/>
      <c r="KIU15" s="111"/>
      <c r="KIX15" s="108"/>
      <c r="KIY15" s="109"/>
      <c r="KJB15" s="111"/>
      <c r="KJE15" s="108"/>
      <c r="KJF15" s="109"/>
      <c r="KJI15" s="111"/>
      <c r="KJL15" s="108"/>
      <c r="KJM15" s="109"/>
      <c r="KJP15" s="111"/>
      <c r="KJS15" s="108"/>
      <c r="KJT15" s="109"/>
      <c r="KJW15" s="111"/>
      <c r="KJZ15" s="108"/>
      <c r="KKA15" s="109"/>
      <c r="KKD15" s="111"/>
      <c r="KKG15" s="108"/>
      <c r="KKH15" s="109"/>
      <c r="KKK15" s="111"/>
      <c r="KKN15" s="108"/>
      <c r="KKO15" s="109"/>
      <c r="KKR15" s="111"/>
      <c r="KKU15" s="108"/>
      <c r="KKV15" s="109"/>
      <c r="KKY15" s="111"/>
      <c r="KLB15" s="108"/>
      <c r="KLC15" s="109"/>
      <c r="KLF15" s="111"/>
      <c r="KLI15" s="108"/>
      <c r="KLJ15" s="109"/>
      <c r="KLM15" s="111"/>
      <c r="KLP15" s="108"/>
      <c r="KLQ15" s="109"/>
      <c r="KLT15" s="111"/>
      <c r="KLW15" s="108"/>
      <c r="KLX15" s="109"/>
      <c r="KMA15" s="111"/>
      <c r="KMD15" s="108"/>
      <c r="KME15" s="109"/>
      <c r="KMH15" s="111"/>
      <c r="KMK15" s="108"/>
      <c r="KML15" s="109"/>
      <c r="KMO15" s="111"/>
      <c r="KMR15" s="108"/>
      <c r="KMS15" s="109"/>
      <c r="KMV15" s="111"/>
      <c r="KMY15" s="108"/>
      <c r="KMZ15" s="109"/>
      <c r="KNC15" s="111"/>
      <c r="KNF15" s="108"/>
      <c r="KNG15" s="109"/>
      <c r="KNJ15" s="111"/>
      <c r="KNM15" s="108"/>
      <c r="KNN15" s="109"/>
      <c r="KNQ15" s="111"/>
      <c r="KNT15" s="108"/>
      <c r="KNU15" s="109"/>
      <c r="KNX15" s="111"/>
      <c r="KOA15" s="108"/>
      <c r="KOB15" s="109"/>
      <c r="KOE15" s="111"/>
      <c r="KOH15" s="108"/>
      <c r="KOI15" s="109"/>
      <c r="KOL15" s="111"/>
      <c r="KOO15" s="108"/>
      <c r="KOP15" s="109"/>
      <c r="KOS15" s="111"/>
      <c r="KOV15" s="108"/>
      <c r="KOW15" s="109"/>
      <c r="KOZ15" s="111"/>
      <c r="KPC15" s="108"/>
      <c r="KPD15" s="109"/>
      <c r="KPG15" s="111"/>
      <c r="KPJ15" s="108"/>
      <c r="KPK15" s="109"/>
      <c r="KPN15" s="111"/>
      <c r="KPQ15" s="108"/>
      <c r="KPR15" s="109"/>
      <c r="KPU15" s="111"/>
      <c r="KPX15" s="108"/>
      <c r="KPY15" s="109"/>
      <c r="KQB15" s="111"/>
      <c r="KQE15" s="108"/>
      <c r="KQF15" s="109"/>
      <c r="KQI15" s="111"/>
      <c r="KQL15" s="108"/>
      <c r="KQM15" s="109"/>
      <c r="KQP15" s="111"/>
      <c r="KQS15" s="108"/>
      <c r="KQT15" s="109"/>
      <c r="KQW15" s="111"/>
      <c r="KQZ15" s="108"/>
      <c r="KRA15" s="109"/>
      <c r="KRD15" s="111"/>
      <c r="KRG15" s="108"/>
      <c r="KRH15" s="109"/>
      <c r="KRK15" s="111"/>
      <c r="KRN15" s="108"/>
      <c r="KRO15" s="109"/>
      <c r="KRR15" s="111"/>
      <c r="KRU15" s="108"/>
      <c r="KRV15" s="109"/>
      <c r="KRY15" s="111"/>
      <c r="KSB15" s="108"/>
      <c r="KSC15" s="109"/>
      <c r="KSF15" s="111"/>
      <c r="KSI15" s="108"/>
      <c r="KSJ15" s="109"/>
      <c r="KSM15" s="111"/>
      <c r="KSP15" s="108"/>
      <c r="KSQ15" s="109"/>
      <c r="KST15" s="111"/>
      <c r="KSW15" s="108"/>
      <c r="KSX15" s="109"/>
      <c r="KTA15" s="111"/>
      <c r="KTD15" s="108"/>
      <c r="KTE15" s="109"/>
      <c r="KTH15" s="111"/>
      <c r="KTK15" s="108"/>
      <c r="KTL15" s="109"/>
      <c r="KTO15" s="111"/>
      <c r="KTR15" s="108"/>
      <c r="KTS15" s="109"/>
      <c r="KTV15" s="111"/>
      <c r="KTY15" s="108"/>
      <c r="KTZ15" s="109"/>
      <c r="KUC15" s="111"/>
      <c r="KUF15" s="108"/>
      <c r="KUG15" s="109"/>
      <c r="KUJ15" s="111"/>
      <c r="KUM15" s="108"/>
      <c r="KUN15" s="109"/>
      <c r="KUQ15" s="111"/>
      <c r="KUT15" s="108"/>
      <c r="KUU15" s="109"/>
      <c r="KUX15" s="111"/>
      <c r="KVA15" s="108"/>
      <c r="KVB15" s="109"/>
      <c r="KVE15" s="111"/>
      <c r="KVH15" s="108"/>
      <c r="KVI15" s="109"/>
      <c r="KVL15" s="111"/>
      <c r="KVO15" s="108"/>
      <c r="KVP15" s="109"/>
      <c r="KVS15" s="111"/>
      <c r="KVV15" s="108"/>
      <c r="KVW15" s="109"/>
      <c r="KVZ15" s="111"/>
      <c r="KWC15" s="108"/>
      <c r="KWD15" s="109"/>
      <c r="KWG15" s="111"/>
      <c r="KWJ15" s="108"/>
      <c r="KWK15" s="109"/>
      <c r="KWN15" s="111"/>
      <c r="KWQ15" s="108"/>
      <c r="KWR15" s="109"/>
      <c r="KWU15" s="111"/>
      <c r="KWX15" s="108"/>
      <c r="KWY15" s="109"/>
      <c r="KXB15" s="111"/>
      <c r="KXE15" s="108"/>
      <c r="KXF15" s="109"/>
      <c r="KXI15" s="111"/>
      <c r="KXL15" s="108"/>
      <c r="KXM15" s="109"/>
      <c r="KXP15" s="111"/>
      <c r="KXS15" s="108"/>
      <c r="KXT15" s="109"/>
      <c r="KXW15" s="111"/>
      <c r="KXZ15" s="108"/>
      <c r="KYA15" s="109"/>
      <c r="KYD15" s="111"/>
      <c r="KYG15" s="108"/>
      <c r="KYH15" s="109"/>
      <c r="KYK15" s="111"/>
      <c r="KYN15" s="108"/>
      <c r="KYO15" s="109"/>
      <c r="KYR15" s="111"/>
      <c r="KYU15" s="108"/>
      <c r="KYV15" s="109"/>
      <c r="KYY15" s="111"/>
      <c r="KZB15" s="108"/>
      <c r="KZC15" s="109"/>
      <c r="KZF15" s="111"/>
      <c r="KZI15" s="108"/>
      <c r="KZJ15" s="109"/>
      <c r="KZM15" s="111"/>
      <c r="KZP15" s="108"/>
      <c r="KZQ15" s="109"/>
      <c r="KZT15" s="111"/>
      <c r="KZW15" s="108"/>
      <c r="KZX15" s="109"/>
      <c r="LAA15" s="111"/>
      <c r="LAD15" s="108"/>
      <c r="LAE15" s="109"/>
      <c r="LAH15" s="111"/>
      <c r="LAK15" s="108"/>
      <c r="LAL15" s="109"/>
      <c r="LAO15" s="111"/>
      <c r="LAR15" s="108"/>
      <c r="LAS15" s="109"/>
      <c r="LAV15" s="111"/>
      <c r="LAY15" s="108"/>
      <c r="LAZ15" s="109"/>
      <c r="LBC15" s="111"/>
      <c r="LBF15" s="108"/>
      <c r="LBG15" s="109"/>
      <c r="LBJ15" s="111"/>
      <c r="LBM15" s="108"/>
      <c r="LBN15" s="109"/>
      <c r="LBQ15" s="111"/>
      <c r="LBT15" s="108"/>
      <c r="LBU15" s="109"/>
      <c r="LBX15" s="111"/>
      <c r="LCA15" s="108"/>
      <c r="LCB15" s="109"/>
      <c r="LCE15" s="111"/>
      <c r="LCH15" s="108"/>
      <c r="LCI15" s="109"/>
      <c r="LCL15" s="111"/>
      <c r="LCO15" s="108"/>
      <c r="LCP15" s="109"/>
      <c r="LCS15" s="111"/>
      <c r="LCV15" s="108"/>
      <c r="LCW15" s="109"/>
      <c r="LCZ15" s="111"/>
      <c r="LDC15" s="108"/>
      <c r="LDD15" s="109"/>
      <c r="LDG15" s="111"/>
      <c r="LDJ15" s="108"/>
      <c r="LDK15" s="109"/>
      <c r="LDN15" s="111"/>
      <c r="LDQ15" s="108"/>
      <c r="LDR15" s="109"/>
      <c r="LDU15" s="111"/>
      <c r="LDX15" s="108"/>
      <c r="LDY15" s="109"/>
      <c r="LEB15" s="111"/>
      <c r="LEE15" s="108"/>
      <c r="LEF15" s="109"/>
      <c r="LEI15" s="111"/>
      <c r="LEL15" s="108"/>
      <c r="LEM15" s="109"/>
      <c r="LEP15" s="111"/>
      <c r="LES15" s="108"/>
      <c r="LET15" s="109"/>
      <c r="LEW15" s="111"/>
      <c r="LEZ15" s="108"/>
      <c r="LFA15" s="109"/>
      <c r="LFD15" s="111"/>
      <c r="LFG15" s="108"/>
      <c r="LFH15" s="109"/>
      <c r="LFK15" s="111"/>
      <c r="LFN15" s="108"/>
      <c r="LFO15" s="109"/>
      <c r="LFR15" s="111"/>
      <c r="LFU15" s="108"/>
      <c r="LFV15" s="109"/>
      <c r="LFY15" s="111"/>
      <c r="LGB15" s="108"/>
      <c r="LGC15" s="109"/>
      <c r="LGF15" s="111"/>
      <c r="LGI15" s="108"/>
      <c r="LGJ15" s="109"/>
      <c r="LGM15" s="111"/>
      <c r="LGP15" s="108"/>
      <c r="LGQ15" s="109"/>
      <c r="LGT15" s="111"/>
      <c r="LGW15" s="108"/>
      <c r="LGX15" s="109"/>
      <c r="LHA15" s="111"/>
      <c r="LHD15" s="108"/>
      <c r="LHE15" s="109"/>
      <c r="LHH15" s="111"/>
      <c r="LHK15" s="108"/>
      <c r="LHL15" s="109"/>
      <c r="LHO15" s="111"/>
      <c r="LHR15" s="108"/>
      <c r="LHS15" s="109"/>
      <c r="LHV15" s="111"/>
      <c r="LHY15" s="108"/>
      <c r="LHZ15" s="109"/>
      <c r="LIC15" s="111"/>
      <c r="LIF15" s="108"/>
      <c r="LIG15" s="109"/>
      <c r="LIJ15" s="111"/>
      <c r="LIM15" s="108"/>
      <c r="LIN15" s="109"/>
      <c r="LIQ15" s="111"/>
      <c r="LIT15" s="108"/>
      <c r="LIU15" s="109"/>
      <c r="LIX15" s="111"/>
      <c r="LJA15" s="108"/>
      <c r="LJB15" s="109"/>
      <c r="LJE15" s="111"/>
      <c r="LJH15" s="108"/>
      <c r="LJI15" s="109"/>
      <c r="LJL15" s="111"/>
      <c r="LJO15" s="108"/>
      <c r="LJP15" s="109"/>
      <c r="LJS15" s="111"/>
      <c r="LJV15" s="108"/>
      <c r="LJW15" s="109"/>
      <c r="LJZ15" s="111"/>
      <c r="LKC15" s="108"/>
      <c r="LKD15" s="109"/>
      <c r="LKG15" s="111"/>
      <c r="LKJ15" s="108"/>
      <c r="LKK15" s="109"/>
      <c r="LKN15" s="111"/>
      <c r="LKQ15" s="108"/>
      <c r="LKR15" s="109"/>
      <c r="LKU15" s="111"/>
      <c r="LKX15" s="108"/>
      <c r="LKY15" s="109"/>
      <c r="LLB15" s="111"/>
      <c r="LLE15" s="108"/>
      <c r="LLF15" s="109"/>
      <c r="LLI15" s="111"/>
      <c r="LLL15" s="108"/>
      <c r="LLM15" s="109"/>
      <c r="LLP15" s="111"/>
      <c r="LLS15" s="108"/>
      <c r="LLT15" s="109"/>
      <c r="LLW15" s="111"/>
      <c r="LLZ15" s="108"/>
      <c r="LMA15" s="109"/>
      <c r="LMD15" s="111"/>
      <c r="LMG15" s="108"/>
      <c r="LMH15" s="109"/>
      <c r="LMK15" s="111"/>
      <c r="LMN15" s="108"/>
      <c r="LMO15" s="109"/>
      <c r="LMR15" s="111"/>
      <c r="LMU15" s="108"/>
      <c r="LMV15" s="109"/>
      <c r="LMY15" s="111"/>
      <c r="LNB15" s="108"/>
      <c r="LNC15" s="109"/>
      <c r="LNF15" s="111"/>
      <c r="LNI15" s="108"/>
      <c r="LNJ15" s="109"/>
      <c r="LNM15" s="111"/>
      <c r="LNP15" s="108"/>
      <c r="LNQ15" s="109"/>
      <c r="LNT15" s="111"/>
      <c r="LNW15" s="108"/>
      <c r="LNX15" s="109"/>
      <c r="LOA15" s="111"/>
      <c r="LOD15" s="108"/>
      <c r="LOE15" s="109"/>
      <c r="LOH15" s="111"/>
      <c r="LOK15" s="108"/>
      <c r="LOL15" s="109"/>
      <c r="LOO15" s="111"/>
      <c r="LOR15" s="108"/>
      <c r="LOS15" s="109"/>
      <c r="LOV15" s="111"/>
      <c r="LOY15" s="108"/>
      <c r="LOZ15" s="109"/>
      <c r="LPC15" s="111"/>
      <c r="LPF15" s="108"/>
      <c r="LPG15" s="109"/>
      <c r="LPJ15" s="111"/>
      <c r="LPM15" s="108"/>
      <c r="LPN15" s="109"/>
      <c r="LPQ15" s="111"/>
      <c r="LPT15" s="108"/>
      <c r="LPU15" s="109"/>
      <c r="LPX15" s="111"/>
      <c r="LQA15" s="108"/>
      <c r="LQB15" s="109"/>
      <c r="LQE15" s="111"/>
      <c r="LQH15" s="108"/>
      <c r="LQI15" s="109"/>
      <c r="LQL15" s="111"/>
      <c r="LQO15" s="108"/>
      <c r="LQP15" s="109"/>
      <c r="LQS15" s="111"/>
      <c r="LQV15" s="108"/>
      <c r="LQW15" s="109"/>
      <c r="LQZ15" s="111"/>
      <c r="LRC15" s="108"/>
      <c r="LRD15" s="109"/>
      <c r="LRG15" s="111"/>
      <c r="LRJ15" s="108"/>
      <c r="LRK15" s="109"/>
      <c r="LRN15" s="111"/>
      <c r="LRQ15" s="108"/>
      <c r="LRR15" s="109"/>
      <c r="LRU15" s="111"/>
      <c r="LRX15" s="108"/>
      <c r="LRY15" s="109"/>
      <c r="LSB15" s="111"/>
      <c r="LSE15" s="108"/>
      <c r="LSF15" s="109"/>
      <c r="LSI15" s="111"/>
      <c r="LSL15" s="108"/>
      <c r="LSM15" s="109"/>
      <c r="LSP15" s="111"/>
      <c r="LSS15" s="108"/>
      <c r="LST15" s="109"/>
      <c r="LSW15" s="111"/>
      <c r="LSZ15" s="108"/>
      <c r="LTA15" s="109"/>
      <c r="LTD15" s="111"/>
      <c r="LTG15" s="108"/>
      <c r="LTH15" s="109"/>
      <c r="LTK15" s="111"/>
      <c r="LTN15" s="108"/>
      <c r="LTO15" s="109"/>
      <c r="LTR15" s="111"/>
      <c r="LTU15" s="108"/>
      <c r="LTV15" s="109"/>
      <c r="LTY15" s="111"/>
      <c r="LUB15" s="108"/>
      <c r="LUC15" s="109"/>
      <c r="LUF15" s="111"/>
      <c r="LUI15" s="108"/>
      <c r="LUJ15" s="109"/>
      <c r="LUM15" s="111"/>
      <c r="LUP15" s="108"/>
      <c r="LUQ15" s="109"/>
      <c r="LUT15" s="111"/>
      <c r="LUW15" s="108"/>
      <c r="LUX15" s="109"/>
      <c r="LVA15" s="111"/>
      <c r="LVD15" s="108"/>
      <c r="LVE15" s="109"/>
      <c r="LVH15" s="111"/>
      <c r="LVK15" s="108"/>
      <c r="LVL15" s="109"/>
      <c r="LVO15" s="111"/>
      <c r="LVR15" s="108"/>
      <c r="LVS15" s="109"/>
      <c r="LVV15" s="111"/>
      <c r="LVY15" s="108"/>
      <c r="LVZ15" s="109"/>
      <c r="LWC15" s="111"/>
      <c r="LWF15" s="108"/>
      <c r="LWG15" s="109"/>
      <c r="LWJ15" s="111"/>
      <c r="LWM15" s="108"/>
      <c r="LWN15" s="109"/>
      <c r="LWQ15" s="111"/>
      <c r="LWT15" s="108"/>
      <c r="LWU15" s="109"/>
      <c r="LWX15" s="111"/>
      <c r="LXA15" s="108"/>
      <c r="LXB15" s="109"/>
      <c r="LXE15" s="111"/>
      <c r="LXH15" s="108"/>
      <c r="LXI15" s="109"/>
      <c r="LXL15" s="111"/>
      <c r="LXO15" s="108"/>
      <c r="LXP15" s="109"/>
      <c r="LXS15" s="111"/>
      <c r="LXV15" s="108"/>
      <c r="LXW15" s="109"/>
      <c r="LXZ15" s="111"/>
      <c r="LYC15" s="108"/>
      <c r="LYD15" s="109"/>
      <c r="LYG15" s="111"/>
      <c r="LYJ15" s="108"/>
      <c r="LYK15" s="109"/>
      <c r="LYN15" s="111"/>
      <c r="LYQ15" s="108"/>
      <c r="LYR15" s="109"/>
      <c r="LYU15" s="111"/>
      <c r="LYX15" s="108"/>
      <c r="LYY15" s="109"/>
      <c r="LZB15" s="111"/>
      <c r="LZE15" s="108"/>
      <c r="LZF15" s="109"/>
      <c r="LZI15" s="111"/>
      <c r="LZL15" s="108"/>
      <c r="LZM15" s="109"/>
      <c r="LZP15" s="111"/>
      <c r="LZS15" s="108"/>
      <c r="LZT15" s="109"/>
      <c r="LZW15" s="111"/>
      <c r="LZZ15" s="108"/>
      <c r="MAA15" s="109"/>
      <c r="MAD15" s="111"/>
      <c r="MAG15" s="108"/>
      <c r="MAH15" s="109"/>
      <c r="MAK15" s="111"/>
      <c r="MAN15" s="108"/>
      <c r="MAO15" s="109"/>
      <c r="MAR15" s="111"/>
      <c r="MAU15" s="108"/>
      <c r="MAV15" s="109"/>
      <c r="MAY15" s="111"/>
      <c r="MBB15" s="108"/>
      <c r="MBC15" s="109"/>
      <c r="MBF15" s="111"/>
      <c r="MBI15" s="108"/>
      <c r="MBJ15" s="109"/>
      <c r="MBM15" s="111"/>
      <c r="MBP15" s="108"/>
      <c r="MBQ15" s="109"/>
      <c r="MBT15" s="111"/>
      <c r="MBW15" s="108"/>
      <c r="MBX15" s="109"/>
      <c r="MCA15" s="111"/>
      <c r="MCD15" s="108"/>
      <c r="MCE15" s="109"/>
      <c r="MCH15" s="111"/>
      <c r="MCK15" s="108"/>
      <c r="MCL15" s="109"/>
      <c r="MCO15" s="111"/>
      <c r="MCR15" s="108"/>
      <c r="MCS15" s="109"/>
      <c r="MCV15" s="111"/>
      <c r="MCY15" s="108"/>
      <c r="MCZ15" s="109"/>
      <c r="MDC15" s="111"/>
      <c r="MDF15" s="108"/>
      <c r="MDG15" s="109"/>
      <c r="MDJ15" s="111"/>
      <c r="MDM15" s="108"/>
      <c r="MDN15" s="109"/>
      <c r="MDQ15" s="111"/>
      <c r="MDT15" s="108"/>
      <c r="MDU15" s="109"/>
      <c r="MDX15" s="111"/>
      <c r="MEA15" s="108"/>
      <c r="MEB15" s="109"/>
      <c r="MEE15" s="111"/>
      <c r="MEH15" s="108"/>
      <c r="MEI15" s="109"/>
      <c r="MEL15" s="111"/>
      <c r="MEO15" s="108"/>
      <c r="MEP15" s="109"/>
      <c r="MES15" s="111"/>
      <c r="MEV15" s="108"/>
      <c r="MEW15" s="109"/>
      <c r="MEZ15" s="111"/>
      <c r="MFC15" s="108"/>
      <c r="MFD15" s="109"/>
      <c r="MFG15" s="111"/>
      <c r="MFJ15" s="108"/>
      <c r="MFK15" s="109"/>
      <c r="MFN15" s="111"/>
      <c r="MFQ15" s="108"/>
      <c r="MFR15" s="109"/>
      <c r="MFU15" s="111"/>
      <c r="MFX15" s="108"/>
      <c r="MFY15" s="109"/>
      <c r="MGB15" s="111"/>
      <c r="MGE15" s="108"/>
      <c r="MGF15" s="109"/>
      <c r="MGI15" s="111"/>
      <c r="MGL15" s="108"/>
      <c r="MGM15" s="109"/>
      <c r="MGP15" s="111"/>
      <c r="MGS15" s="108"/>
      <c r="MGT15" s="109"/>
      <c r="MGW15" s="111"/>
      <c r="MGZ15" s="108"/>
      <c r="MHA15" s="109"/>
      <c r="MHD15" s="111"/>
      <c r="MHG15" s="108"/>
      <c r="MHH15" s="109"/>
      <c r="MHK15" s="111"/>
      <c r="MHN15" s="108"/>
      <c r="MHO15" s="109"/>
      <c r="MHR15" s="111"/>
      <c r="MHU15" s="108"/>
      <c r="MHV15" s="109"/>
      <c r="MHY15" s="111"/>
      <c r="MIB15" s="108"/>
      <c r="MIC15" s="109"/>
      <c r="MIF15" s="111"/>
      <c r="MII15" s="108"/>
      <c r="MIJ15" s="109"/>
      <c r="MIM15" s="111"/>
      <c r="MIP15" s="108"/>
      <c r="MIQ15" s="109"/>
      <c r="MIT15" s="111"/>
      <c r="MIW15" s="108"/>
      <c r="MIX15" s="109"/>
      <c r="MJA15" s="111"/>
      <c r="MJD15" s="108"/>
      <c r="MJE15" s="109"/>
      <c r="MJH15" s="111"/>
      <c r="MJK15" s="108"/>
      <c r="MJL15" s="109"/>
      <c r="MJO15" s="111"/>
      <c r="MJR15" s="108"/>
      <c r="MJS15" s="109"/>
      <c r="MJV15" s="111"/>
      <c r="MJY15" s="108"/>
      <c r="MJZ15" s="109"/>
      <c r="MKC15" s="111"/>
      <c r="MKF15" s="108"/>
      <c r="MKG15" s="109"/>
      <c r="MKJ15" s="111"/>
      <c r="MKM15" s="108"/>
      <c r="MKN15" s="109"/>
      <c r="MKQ15" s="111"/>
      <c r="MKT15" s="108"/>
      <c r="MKU15" s="109"/>
      <c r="MKX15" s="111"/>
      <c r="MLA15" s="108"/>
      <c r="MLB15" s="109"/>
      <c r="MLE15" s="111"/>
      <c r="MLH15" s="108"/>
      <c r="MLI15" s="109"/>
      <c r="MLL15" s="111"/>
      <c r="MLO15" s="108"/>
      <c r="MLP15" s="109"/>
      <c r="MLS15" s="111"/>
      <c r="MLV15" s="108"/>
      <c r="MLW15" s="109"/>
      <c r="MLZ15" s="111"/>
      <c r="MMC15" s="108"/>
      <c r="MMD15" s="109"/>
      <c r="MMG15" s="111"/>
      <c r="MMJ15" s="108"/>
      <c r="MMK15" s="109"/>
      <c r="MMN15" s="111"/>
      <c r="MMQ15" s="108"/>
      <c r="MMR15" s="109"/>
      <c r="MMU15" s="111"/>
      <c r="MMX15" s="108"/>
      <c r="MMY15" s="109"/>
      <c r="MNB15" s="111"/>
      <c r="MNE15" s="108"/>
      <c r="MNF15" s="109"/>
      <c r="MNI15" s="111"/>
      <c r="MNL15" s="108"/>
      <c r="MNM15" s="109"/>
      <c r="MNP15" s="111"/>
      <c r="MNS15" s="108"/>
      <c r="MNT15" s="109"/>
      <c r="MNW15" s="111"/>
      <c r="MNZ15" s="108"/>
      <c r="MOA15" s="109"/>
      <c r="MOD15" s="111"/>
      <c r="MOG15" s="108"/>
      <c r="MOH15" s="109"/>
      <c r="MOK15" s="111"/>
      <c r="MON15" s="108"/>
      <c r="MOO15" s="109"/>
      <c r="MOR15" s="111"/>
      <c r="MOU15" s="108"/>
      <c r="MOV15" s="109"/>
      <c r="MOY15" s="111"/>
      <c r="MPB15" s="108"/>
      <c r="MPC15" s="109"/>
      <c r="MPF15" s="111"/>
      <c r="MPI15" s="108"/>
      <c r="MPJ15" s="109"/>
      <c r="MPM15" s="111"/>
      <c r="MPP15" s="108"/>
      <c r="MPQ15" s="109"/>
      <c r="MPT15" s="111"/>
      <c r="MPW15" s="108"/>
      <c r="MPX15" s="109"/>
      <c r="MQA15" s="111"/>
      <c r="MQD15" s="108"/>
      <c r="MQE15" s="109"/>
      <c r="MQH15" s="111"/>
      <c r="MQK15" s="108"/>
      <c r="MQL15" s="109"/>
      <c r="MQO15" s="111"/>
      <c r="MQR15" s="108"/>
      <c r="MQS15" s="109"/>
      <c r="MQV15" s="111"/>
      <c r="MQY15" s="108"/>
      <c r="MQZ15" s="109"/>
      <c r="MRC15" s="111"/>
      <c r="MRF15" s="108"/>
      <c r="MRG15" s="109"/>
      <c r="MRJ15" s="111"/>
      <c r="MRM15" s="108"/>
      <c r="MRN15" s="109"/>
      <c r="MRQ15" s="111"/>
      <c r="MRT15" s="108"/>
      <c r="MRU15" s="109"/>
      <c r="MRX15" s="111"/>
      <c r="MSA15" s="108"/>
      <c r="MSB15" s="109"/>
      <c r="MSE15" s="111"/>
      <c r="MSH15" s="108"/>
      <c r="MSI15" s="109"/>
      <c r="MSL15" s="111"/>
      <c r="MSO15" s="108"/>
      <c r="MSP15" s="109"/>
      <c r="MSS15" s="111"/>
      <c r="MSV15" s="108"/>
      <c r="MSW15" s="109"/>
      <c r="MSZ15" s="111"/>
      <c r="MTC15" s="108"/>
      <c r="MTD15" s="109"/>
      <c r="MTG15" s="111"/>
      <c r="MTJ15" s="108"/>
      <c r="MTK15" s="109"/>
      <c r="MTN15" s="111"/>
      <c r="MTQ15" s="108"/>
      <c r="MTR15" s="109"/>
      <c r="MTU15" s="111"/>
      <c r="MTX15" s="108"/>
      <c r="MTY15" s="109"/>
      <c r="MUB15" s="111"/>
      <c r="MUE15" s="108"/>
      <c r="MUF15" s="109"/>
      <c r="MUI15" s="111"/>
      <c r="MUL15" s="108"/>
      <c r="MUM15" s="109"/>
      <c r="MUP15" s="111"/>
      <c r="MUS15" s="108"/>
      <c r="MUT15" s="109"/>
      <c r="MUW15" s="111"/>
      <c r="MUZ15" s="108"/>
      <c r="MVA15" s="109"/>
      <c r="MVD15" s="111"/>
      <c r="MVG15" s="108"/>
      <c r="MVH15" s="109"/>
      <c r="MVK15" s="111"/>
      <c r="MVN15" s="108"/>
      <c r="MVO15" s="109"/>
      <c r="MVR15" s="111"/>
      <c r="MVU15" s="108"/>
      <c r="MVV15" s="109"/>
      <c r="MVY15" s="111"/>
      <c r="MWB15" s="108"/>
      <c r="MWC15" s="109"/>
      <c r="MWF15" s="111"/>
      <c r="MWI15" s="108"/>
      <c r="MWJ15" s="109"/>
      <c r="MWM15" s="111"/>
      <c r="MWP15" s="108"/>
      <c r="MWQ15" s="109"/>
      <c r="MWT15" s="111"/>
      <c r="MWW15" s="108"/>
      <c r="MWX15" s="109"/>
      <c r="MXA15" s="111"/>
      <c r="MXD15" s="108"/>
      <c r="MXE15" s="109"/>
      <c r="MXH15" s="111"/>
      <c r="MXK15" s="108"/>
      <c r="MXL15" s="109"/>
      <c r="MXO15" s="111"/>
      <c r="MXR15" s="108"/>
      <c r="MXS15" s="109"/>
      <c r="MXV15" s="111"/>
      <c r="MXY15" s="108"/>
      <c r="MXZ15" s="109"/>
      <c r="MYC15" s="111"/>
      <c r="MYF15" s="108"/>
      <c r="MYG15" s="109"/>
      <c r="MYJ15" s="111"/>
      <c r="MYM15" s="108"/>
      <c r="MYN15" s="109"/>
      <c r="MYQ15" s="111"/>
      <c r="MYT15" s="108"/>
      <c r="MYU15" s="109"/>
      <c r="MYX15" s="111"/>
      <c r="MZA15" s="108"/>
      <c r="MZB15" s="109"/>
      <c r="MZE15" s="111"/>
      <c r="MZH15" s="108"/>
      <c r="MZI15" s="109"/>
      <c r="MZL15" s="111"/>
      <c r="MZO15" s="108"/>
      <c r="MZP15" s="109"/>
      <c r="MZS15" s="111"/>
      <c r="MZV15" s="108"/>
      <c r="MZW15" s="109"/>
      <c r="MZZ15" s="111"/>
      <c r="NAC15" s="108"/>
      <c r="NAD15" s="109"/>
      <c r="NAG15" s="111"/>
      <c r="NAJ15" s="108"/>
      <c r="NAK15" s="109"/>
      <c r="NAN15" s="111"/>
      <c r="NAQ15" s="108"/>
      <c r="NAR15" s="109"/>
      <c r="NAU15" s="111"/>
      <c r="NAX15" s="108"/>
      <c r="NAY15" s="109"/>
      <c r="NBB15" s="111"/>
      <c r="NBE15" s="108"/>
      <c r="NBF15" s="109"/>
      <c r="NBI15" s="111"/>
      <c r="NBL15" s="108"/>
      <c r="NBM15" s="109"/>
      <c r="NBP15" s="111"/>
      <c r="NBS15" s="108"/>
      <c r="NBT15" s="109"/>
      <c r="NBW15" s="111"/>
      <c r="NBZ15" s="108"/>
      <c r="NCA15" s="109"/>
      <c r="NCD15" s="111"/>
      <c r="NCG15" s="108"/>
      <c r="NCH15" s="109"/>
      <c r="NCK15" s="111"/>
      <c r="NCN15" s="108"/>
      <c r="NCO15" s="109"/>
      <c r="NCR15" s="111"/>
      <c r="NCU15" s="108"/>
      <c r="NCV15" s="109"/>
      <c r="NCY15" s="111"/>
      <c r="NDB15" s="108"/>
      <c r="NDC15" s="109"/>
      <c r="NDF15" s="111"/>
      <c r="NDI15" s="108"/>
      <c r="NDJ15" s="109"/>
      <c r="NDM15" s="111"/>
      <c r="NDP15" s="108"/>
      <c r="NDQ15" s="109"/>
      <c r="NDT15" s="111"/>
      <c r="NDW15" s="108"/>
      <c r="NDX15" s="109"/>
      <c r="NEA15" s="111"/>
      <c r="NED15" s="108"/>
      <c r="NEE15" s="109"/>
      <c r="NEH15" s="111"/>
      <c r="NEK15" s="108"/>
      <c r="NEL15" s="109"/>
      <c r="NEO15" s="111"/>
      <c r="NER15" s="108"/>
      <c r="NES15" s="109"/>
      <c r="NEV15" s="111"/>
      <c r="NEY15" s="108"/>
      <c r="NEZ15" s="109"/>
      <c r="NFC15" s="111"/>
      <c r="NFF15" s="108"/>
      <c r="NFG15" s="109"/>
      <c r="NFJ15" s="111"/>
      <c r="NFM15" s="108"/>
      <c r="NFN15" s="109"/>
      <c r="NFQ15" s="111"/>
      <c r="NFT15" s="108"/>
      <c r="NFU15" s="109"/>
      <c r="NFX15" s="111"/>
      <c r="NGA15" s="108"/>
      <c r="NGB15" s="109"/>
      <c r="NGE15" s="111"/>
      <c r="NGH15" s="108"/>
      <c r="NGI15" s="109"/>
      <c r="NGL15" s="111"/>
      <c r="NGO15" s="108"/>
      <c r="NGP15" s="109"/>
      <c r="NGS15" s="111"/>
      <c r="NGV15" s="108"/>
      <c r="NGW15" s="109"/>
      <c r="NGZ15" s="111"/>
      <c r="NHC15" s="108"/>
      <c r="NHD15" s="109"/>
      <c r="NHG15" s="111"/>
      <c r="NHJ15" s="108"/>
      <c r="NHK15" s="109"/>
      <c r="NHN15" s="111"/>
      <c r="NHQ15" s="108"/>
      <c r="NHR15" s="109"/>
      <c r="NHU15" s="111"/>
      <c r="NHX15" s="108"/>
      <c r="NHY15" s="109"/>
      <c r="NIB15" s="111"/>
      <c r="NIE15" s="108"/>
      <c r="NIF15" s="109"/>
      <c r="NII15" s="111"/>
      <c r="NIL15" s="108"/>
      <c r="NIM15" s="109"/>
      <c r="NIP15" s="111"/>
      <c r="NIS15" s="108"/>
      <c r="NIT15" s="109"/>
      <c r="NIW15" s="111"/>
      <c r="NIZ15" s="108"/>
      <c r="NJA15" s="109"/>
      <c r="NJD15" s="111"/>
      <c r="NJG15" s="108"/>
      <c r="NJH15" s="109"/>
      <c r="NJK15" s="111"/>
      <c r="NJN15" s="108"/>
      <c r="NJO15" s="109"/>
      <c r="NJR15" s="111"/>
      <c r="NJU15" s="108"/>
      <c r="NJV15" s="109"/>
      <c r="NJY15" s="111"/>
      <c r="NKB15" s="108"/>
      <c r="NKC15" s="109"/>
      <c r="NKF15" s="111"/>
      <c r="NKI15" s="108"/>
      <c r="NKJ15" s="109"/>
      <c r="NKM15" s="111"/>
      <c r="NKP15" s="108"/>
      <c r="NKQ15" s="109"/>
      <c r="NKT15" s="111"/>
      <c r="NKW15" s="108"/>
      <c r="NKX15" s="109"/>
      <c r="NLA15" s="111"/>
      <c r="NLD15" s="108"/>
      <c r="NLE15" s="109"/>
      <c r="NLH15" s="111"/>
      <c r="NLK15" s="108"/>
      <c r="NLL15" s="109"/>
      <c r="NLO15" s="111"/>
      <c r="NLR15" s="108"/>
      <c r="NLS15" s="109"/>
      <c r="NLV15" s="111"/>
      <c r="NLY15" s="108"/>
      <c r="NLZ15" s="109"/>
      <c r="NMC15" s="111"/>
      <c r="NMF15" s="108"/>
      <c r="NMG15" s="109"/>
      <c r="NMJ15" s="111"/>
      <c r="NMM15" s="108"/>
      <c r="NMN15" s="109"/>
      <c r="NMQ15" s="111"/>
      <c r="NMT15" s="108"/>
      <c r="NMU15" s="109"/>
      <c r="NMX15" s="111"/>
      <c r="NNA15" s="108"/>
      <c r="NNB15" s="109"/>
      <c r="NNE15" s="111"/>
      <c r="NNH15" s="108"/>
      <c r="NNI15" s="109"/>
      <c r="NNL15" s="111"/>
      <c r="NNO15" s="108"/>
      <c r="NNP15" s="109"/>
      <c r="NNS15" s="111"/>
      <c r="NNV15" s="108"/>
      <c r="NNW15" s="109"/>
      <c r="NNZ15" s="111"/>
      <c r="NOC15" s="108"/>
      <c r="NOD15" s="109"/>
      <c r="NOG15" s="111"/>
      <c r="NOJ15" s="108"/>
      <c r="NOK15" s="109"/>
      <c r="NON15" s="111"/>
      <c r="NOQ15" s="108"/>
      <c r="NOR15" s="109"/>
      <c r="NOU15" s="111"/>
      <c r="NOX15" s="108"/>
      <c r="NOY15" s="109"/>
      <c r="NPB15" s="111"/>
      <c r="NPE15" s="108"/>
      <c r="NPF15" s="109"/>
      <c r="NPI15" s="111"/>
      <c r="NPL15" s="108"/>
      <c r="NPM15" s="109"/>
      <c r="NPP15" s="111"/>
      <c r="NPS15" s="108"/>
      <c r="NPT15" s="109"/>
      <c r="NPW15" s="111"/>
      <c r="NPZ15" s="108"/>
      <c r="NQA15" s="109"/>
      <c r="NQD15" s="111"/>
      <c r="NQG15" s="108"/>
      <c r="NQH15" s="109"/>
      <c r="NQK15" s="111"/>
      <c r="NQN15" s="108"/>
      <c r="NQO15" s="109"/>
      <c r="NQR15" s="111"/>
      <c r="NQU15" s="108"/>
      <c r="NQV15" s="109"/>
      <c r="NQY15" s="111"/>
      <c r="NRB15" s="108"/>
      <c r="NRC15" s="109"/>
      <c r="NRF15" s="111"/>
      <c r="NRI15" s="108"/>
      <c r="NRJ15" s="109"/>
      <c r="NRM15" s="111"/>
      <c r="NRP15" s="108"/>
      <c r="NRQ15" s="109"/>
      <c r="NRT15" s="111"/>
      <c r="NRW15" s="108"/>
      <c r="NRX15" s="109"/>
      <c r="NSA15" s="111"/>
      <c r="NSD15" s="108"/>
      <c r="NSE15" s="109"/>
      <c r="NSH15" s="111"/>
      <c r="NSK15" s="108"/>
      <c r="NSL15" s="109"/>
      <c r="NSO15" s="111"/>
      <c r="NSR15" s="108"/>
      <c r="NSS15" s="109"/>
      <c r="NSV15" s="111"/>
      <c r="NSY15" s="108"/>
      <c r="NSZ15" s="109"/>
      <c r="NTC15" s="111"/>
      <c r="NTF15" s="108"/>
      <c r="NTG15" s="109"/>
      <c r="NTJ15" s="111"/>
      <c r="NTM15" s="108"/>
      <c r="NTN15" s="109"/>
      <c r="NTQ15" s="111"/>
      <c r="NTT15" s="108"/>
      <c r="NTU15" s="109"/>
      <c r="NTX15" s="111"/>
      <c r="NUA15" s="108"/>
      <c r="NUB15" s="109"/>
      <c r="NUE15" s="111"/>
      <c r="NUH15" s="108"/>
      <c r="NUI15" s="109"/>
      <c r="NUL15" s="111"/>
      <c r="NUO15" s="108"/>
      <c r="NUP15" s="109"/>
      <c r="NUS15" s="111"/>
      <c r="NUV15" s="108"/>
      <c r="NUW15" s="109"/>
      <c r="NUZ15" s="111"/>
      <c r="NVC15" s="108"/>
      <c r="NVD15" s="109"/>
      <c r="NVG15" s="111"/>
      <c r="NVJ15" s="108"/>
      <c r="NVK15" s="109"/>
      <c r="NVN15" s="111"/>
      <c r="NVQ15" s="108"/>
      <c r="NVR15" s="109"/>
      <c r="NVU15" s="111"/>
      <c r="NVX15" s="108"/>
      <c r="NVY15" s="109"/>
      <c r="NWB15" s="111"/>
      <c r="NWE15" s="108"/>
      <c r="NWF15" s="109"/>
      <c r="NWI15" s="111"/>
      <c r="NWL15" s="108"/>
      <c r="NWM15" s="109"/>
      <c r="NWP15" s="111"/>
      <c r="NWS15" s="108"/>
      <c r="NWT15" s="109"/>
      <c r="NWW15" s="111"/>
      <c r="NWZ15" s="108"/>
      <c r="NXA15" s="109"/>
      <c r="NXD15" s="111"/>
      <c r="NXG15" s="108"/>
      <c r="NXH15" s="109"/>
      <c r="NXK15" s="111"/>
      <c r="NXN15" s="108"/>
      <c r="NXO15" s="109"/>
      <c r="NXR15" s="111"/>
      <c r="NXU15" s="108"/>
      <c r="NXV15" s="109"/>
      <c r="NXY15" s="111"/>
      <c r="NYB15" s="108"/>
      <c r="NYC15" s="109"/>
      <c r="NYF15" s="111"/>
      <c r="NYI15" s="108"/>
      <c r="NYJ15" s="109"/>
      <c r="NYM15" s="111"/>
      <c r="NYP15" s="108"/>
      <c r="NYQ15" s="109"/>
      <c r="NYT15" s="111"/>
      <c r="NYW15" s="108"/>
      <c r="NYX15" s="109"/>
      <c r="NZA15" s="111"/>
      <c r="NZD15" s="108"/>
      <c r="NZE15" s="109"/>
      <c r="NZH15" s="111"/>
      <c r="NZK15" s="108"/>
      <c r="NZL15" s="109"/>
      <c r="NZO15" s="111"/>
      <c r="NZR15" s="108"/>
      <c r="NZS15" s="109"/>
      <c r="NZV15" s="111"/>
      <c r="NZY15" s="108"/>
      <c r="NZZ15" s="109"/>
      <c r="OAC15" s="111"/>
      <c r="OAF15" s="108"/>
      <c r="OAG15" s="109"/>
      <c r="OAJ15" s="111"/>
      <c r="OAM15" s="108"/>
      <c r="OAN15" s="109"/>
      <c r="OAQ15" s="111"/>
      <c r="OAT15" s="108"/>
      <c r="OAU15" s="109"/>
      <c r="OAX15" s="111"/>
      <c r="OBA15" s="108"/>
      <c r="OBB15" s="109"/>
      <c r="OBE15" s="111"/>
      <c r="OBH15" s="108"/>
      <c r="OBI15" s="109"/>
      <c r="OBL15" s="111"/>
      <c r="OBO15" s="108"/>
      <c r="OBP15" s="109"/>
      <c r="OBS15" s="111"/>
      <c r="OBV15" s="108"/>
      <c r="OBW15" s="109"/>
      <c r="OBZ15" s="111"/>
      <c r="OCC15" s="108"/>
      <c r="OCD15" s="109"/>
      <c r="OCG15" s="111"/>
      <c r="OCJ15" s="108"/>
      <c r="OCK15" s="109"/>
      <c r="OCN15" s="111"/>
      <c r="OCQ15" s="108"/>
      <c r="OCR15" s="109"/>
      <c r="OCU15" s="111"/>
      <c r="OCX15" s="108"/>
      <c r="OCY15" s="109"/>
      <c r="ODB15" s="111"/>
      <c r="ODE15" s="108"/>
      <c r="ODF15" s="109"/>
      <c r="ODI15" s="111"/>
      <c r="ODL15" s="108"/>
      <c r="ODM15" s="109"/>
      <c r="ODP15" s="111"/>
      <c r="ODS15" s="108"/>
      <c r="ODT15" s="109"/>
      <c r="ODW15" s="111"/>
      <c r="ODZ15" s="108"/>
      <c r="OEA15" s="109"/>
      <c r="OED15" s="111"/>
      <c r="OEG15" s="108"/>
      <c r="OEH15" s="109"/>
      <c r="OEK15" s="111"/>
      <c r="OEN15" s="108"/>
      <c r="OEO15" s="109"/>
      <c r="OER15" s="111"/>
      <c r="OEU15" s="108"/>
      <c r="OEV15" s="109"/>
      <c r="OEY15" s="111"/>
      <c r="OFB15" s="108"/>
      <c r="OFC15" s="109"/>
      <c r="OFF15" s="111"/>
      <c r="OFI15" s="108"/>
      <c r="OFJ15" s="109"/>
      <c r="OFM15" s="111"/>
      <c r="OFP15" s="108"/>
      <c r="OFQ15" s="109"/>
      <c r="OFT15" s="111"/>
      <c r="OFW15" s="108"/>
      <c r="OFX15" s="109"/>
      <c r="OGA15" s="111"/>
      <c r="OGD15" s="108"/>
      <c r="OGE15" s="109"/>
      <c r="OGH15" s="111"/>
      <c r="OGK15" s="108"/>
      <c r="OGL15" s="109"/>
      <c r="OGO15" s="111"/>
      <c r="OGR15" s="108"/>
      <c r="OGS15" s="109"/>
      <c r="OGV15" s="111"/>
      <c r="OGY15" s="108"/>
      <c r="OGZ15" s="109"/>
      <c r="OHC15" s="111"/>
      <c r="OHF15" s="108"/>
      <c r="OHG15" s="109"/>
      <c r="OHJ15" s="111"/>
      <c r="OHM15" s="108"/>
      <c r="OHN15" s="109"/>
      <c r="OHQ15" s="111"/>
      <c r="OHT15" s="108"/>
      <c r="OHU15" s="109"/>
      <c r="OHX15" s="111"/>
      <c r="OIA15" s="108"/>
      <c r="OIB15" s="109"/>
      <c r="OIE15" s="111"/>
      <c r="OIH15" s="108"/>
      <c r="OII15" s="109"/>
      <c r="OIL15" s="111"/>
      <c r="OIO15" s="108"/>
      <c r="OIP15" s="109"/>
      <c r="OIS15" s="111"/>
      <c r="OIV15" s="108"/>
      <c r="OIW15" s="109"/>
      <c r="OIZ15" s="111"/>
      <c r="OJC15" s="108"/>
      <c r="OJD15" s="109"/>
      <c r="OJG15" s="111"/>
      <c r="OJJ15" s="108"/>
      <c r="OJK15" s="109"/>
      <c r="OJN15" s="111"/>
      <c r="OJQ15" s="108"/>
      <c r="OJR15" s="109"/>
      <c r="OJU15" s="111"/>
      <c r="OJX15" s="108"/>
      <c r="OJY15" s="109"/>
      <c r="OKB15" s="111"/>
      <c r="OKE15" s="108"/>
      <c r="OKF15" s="109"/>
      <c r="OKI15" s="111"/>
      <c r="OKL15" s="108"/>
      <c r="OKM15" s="109"/>
      <c r="OKP15" s="111"/>
      <c r="OKS15" s="108"/>
      <c r="OKT15" s="109"/>
      <c r="OKW15" s="111"/>
      <c r="OKZ15" s="108"/>
      <c r="OLA15" s="109"/>
      <c r="OLD15" s="111"/>
      <c r="OLG15" s="108"/>
      <c r="OLH15" s="109"/>
      <c r="OLK15" s="111"/>
      <c r="OLN15" s="108"/>
      <c r="OLO15" s="109"/>
      <c r="OLR15" s="111"/>
      <c r="OLU15" s="108"/>
      <c r="OLV15" s="109"/>
      <c r="OLY15" s="111"/>
      <c r="OMB15" s="108"/>
      <c r="OMC15" s="109"/>
      <c r="OMF15" s="111"/>
      <c r="OMI15" s="108"/>
      <c r="OMJ15" s="109"/>
      <c r="OMM15" s="111"/>
      <c r="OMP15" s="108"/>
      <c r="OMQ15" s="109"/>
      <c r="OMT15" s="111"/>
      <c r="OMW15" s="108"/>
      <c r="OMX15" s="109"/>
      <c r="ONA15" s="111"/>
      <c r="OND15" s="108"/>
      <c r="ONE15" s="109"/>
      <c r="ONH15" s="111"/>
      <c r="ONK15" s="108"/>
      <c r="ONL15" s="109"/>
      <c r="ONO15" s="111"/>
      <c r="ONR15" s="108"/>
      <c r="ONS15" s="109"/>
      <c r="ONV15" s="111"/>
      <c r="ONY15" s="108"/>
      <c r="ONZ15" s="109"/>
      <c r="OOC15" s="111"/>
      <c r="OOF15" s="108"/>
      <c r="OOG15" s="109"/>
      <c r="OOJ15" s="111"/>
      <c r="OOM15" s="108"/>
      <c r="OON15" s="109"/>
      <c r="OOQ15" s="111"/>
      <c r="OOT15" s="108"/>
      <c r="OOU15" s="109"/>
      <c r="OOX15" s="111"/>
      <c r="OPA15" s="108"/>
      <c r="OPB15" s="109"/>
      <c r="OPE15" s="111"/>
      <c r="OPH15" s="108"/>
      <c r="OPI15" s="109"/>
      <c r="OPL15" s="111"/>
      <c r="OPO15" s="108"/>
      <c r="OPP15" s="109"/>
      <c r="OPS15" s="111"/>
      <c r="OPV15" s="108"/>
      <c r="OPW15" s="109"/>
      <c r="OPZ15" s="111"/>
      <c r="OQC15" s="108"/>
      <c r="OQD15" s="109"/>
      <c r="OQG15" s="111"/>
      <c r="OQJ15" s="108"/>
      <c r="OQK15" s="109"/>
      <c r="OQN15" s="111"/>
      <c r="OQQ15" s="108"/>
      <c r="OQR15" s="109"/>
      <c r="OQU15" s="111"/>
      <c r="OQX15" s="108"/>
      <c r="OQY15" s="109"/>
      <c r="ORB15" s="111"/>
      <c r="ORE15" s="108"/>
      <c r="ORF15" s="109"/>
      <c r="ORI15" s="111"/>
      <c r="ORL15" s="108"/>
      <c r="ORM15" s="109"/>
      <c r="ORP15" s="111"/>
      <c r="ORS15" s="108"/>
      <c r="ORT15" s="109"/>
      <c r="ORW15" s="111"/>
      <c r="ORZ15" s="108"/>
      <c r="OSA15" s="109"/>
      <c r="OSD15" s="111"/>
      <c r="OSG15" s="108"/>
      <c r="OSH15" s="109"/>
      <c r="OSK15" s="111"/>
      <c r="OSN15" s="108"/>
      <c r="OSO15" s="109"/>
      <c r="OSR15" s="111"/>
      <c r="OSU15" s="108"/>
      <c r="OSV15" s="109"/>
      <c r="OSY15" s="111"/>
      <c r="OTB15" s="108"/>
      <c r="OTC15" s="109"/>
      <c r="OTF15" s="111"/>
      <c r="OTI15" s="108"/>
      <c r="OTJ15" s="109"/>
      <c r="OTM15" s="111"/>
      <c r="OTP15" s="108"/>
      <c r="OTQ15" s="109"/>
      <c r="OTT15" s="111"/>
      <c r="OTW15" s="108"/>
      <c r="OTX15" s="109"/>
      <c r="OUA15" s="111"/>
      <c r="OUD15" s="108"/>
      <c r="OUE15" s="109"/>
      <c r="OUH15" s="111"/>
      <c r="OUK15" s="108"/>
      <c r="OUL15" s="109"/>
      <c r="OUO15" s="111"/>
      <c r="OUR15" s="108"/>
      <c r="OUS15" s="109"/>
      <c r="OUV15" s="111"/>
      <c r="OUY15" s="108"/>
      <c r="OUZ15" s="109"/>
      <c r="OVC15" s="111"/>
      <c r="OVF15" s="108"/>
      <c r="OVG15" s="109"/>
      <c r="OVJ15" s="111"/>
      <c r="OVM15" s="108"/>
      <c r="OVN15" s="109"/>
      <c r="OVQ15" s="111"/>
      <c r="OVT15" s="108"/>
      <c r="OVU15" s="109"/>
      <c r="OVX15" s="111"/>
      <c r="OWA15" s="108"/>
      <c r="OWB15" s="109"/>
      <c r="OWE15" s="111"/>
      <c r="OWH15" s="108"/>
      <c r="OWI15" s="109"/>
      <c r="OWL15" s="111"/>
      <c r="OWO15" s="108"/>
      <c r="OWP15" s="109"/>
      <c r="OWS15" s="111"/>
      <c r="OWV15" s="108"/>
      <c r="OWW15" s="109"/>
      <c r="OWZ15" s="111"/>
      <c r="OXC15" s="108"/>
      <c r="OXD15" s="109"/>
      <c r="OXG15" s="111"/>
      <c r="OXJ15" s="108"/>
      <c r="OXK15" s="109"/>
      <c r="OXN15" s="111"/>
      <c r="OXQ15" s="108"/>
      <c r="OXR15" s="109"/>
      <c r="OXU15" s="111"/>
      <c r="OXX15" s="108"/>
      <c r="OXY15" s="109"/>
      <c r="OYB15" s="111"/>
      <c r="OYE15" s="108"/>
      <c r="OYF15" s="109"/>
      <c r="OYI15" s="111"/>
      <c r="OYL15" s="108"/>
      <c r="OYM15" s="109"/>
      <c r="OYP15" s="111"/>
      <c r="OYS15" s="108"/>
      <c r="OYT15" s="109"/>
      <c r="OYW15" s="111"/>
      <c r="OYZ15" s="108"/>
      <c r="OZA15" s="109"/>
      <c r="OZD15" s="111"/>
      <c r="OZG15" s="108"/>
      <c r="OZH15" s="109"/>
      <c r="OZK15" s="111"/>
      <c r="OZN15" s="108"/>
      <c r="OZO15" s="109"/>
      <c r="OZR15" s="111"/>
      <c r="OZU15" s="108"/>
      <c r="OZV15" s="109"/>
      <c r="OZY15" s="111"/>
      <c r="PAB15" s="108"/>
      <c r="PAC15" s="109"/>
      <c r="PAF15" s="111"/>
      <c r="PAI15" s="108"/>
      <c r="PAJ15" s="109"/>
      <c r="PAM15" s="111"/>
      <c r="PAP15" s="108"/>
      <c r="PAQ15" s="109"/>
      <c r="PAT15" s="111"/>
      <c r="PAW15" s="108"/>
      <c r="PAX15" s="109"/>
      <c r="PBA15" s="111"/>
      <c r="PBD15" s="108"/>
      <c r="PBE15" s="109"/>
      <c r="PBH15" s="111"/>
      <c r="PBK15" s="108"/>
      <c r="PBL15" s="109"/>
      <c r="PBO15" s="111"/>
      <c r="PBR15" s="108"/>
      <c r="PBS15" s="109"/>
      <c r="PBV15" s="111"/>
      <c r="PBY15" s="108"/>
      <c r="PBZ15" s="109"/>
      <c r="PCC15" s="111"/>
      <c r="PCF15" s="108"/>
      <c r="PCG15" s="109"/>
      <c r="PCJ15" s="111"/>
      <c r="PCM15" s="108"/>
      <c r="PCN15" s="109"/>
      <c r="PCQ15" s="111"/>
      <c r="PCT15" s="108"/>
      <c r="PCU15" s="109"/>
      <c r="PCX15" s="111"/>
      <c r="PDA15" s="108"/>
      <c r="PDB15" s="109"/>
      <c r="PDE15" s="111"/>
      <c r="PDH15" s="108"/>
      <c r="PDI15" s="109"/>
      <c r="PDL15" s="111"/>
      <c r="PDO15" s="108"/>
      <c r="PDP15" s="109"/>
      <c r="PDS15" s="111"/>
      <c r="PDV15" s="108"/>
      <c r="PDW15" s="109"/>
      <c r="PDZ15" s="111"/>
      <c r="PEC15" s="108"/>
      <c r="PED15" s="109"/>
      <c r="PEG15" s="111"/>
      <c r="PEJ15" s="108"/>
      <c r="PEK15" s="109"/>
      <c r="PEN15" s="111"/>
      <c r="PEQ15" s="108"/>
      <c r="PER15" s="109"/>
      <c r="PEU15" s="111"/>
      <c r="PEX15" s="108"/>
      <c r="PEY15" s="109"/>
      <c r="PFB15" s="111"/>
      <c r="PFE15" s="108"/>
      <c r="PFF15" s="109"/>
      <c r="PFI15" s="111"/>
      <c r="PFL15" s="108"/>
      <c r="PFM15" s="109"/>
      <c r="PFP15" s="111"/>
      <c r="PFS15" s="108"/>
      <c r="PFT15" s="109"/>
      <c r="PFW15" s="111"/>
      <c r="PFZ15" s="108"/>
      <c r="PGA15" s="109"/>
      <c r="PGD15" s="111"/>
      <c r="PGG15" s="108"/>
      <c r="PGH15" s="109"/>
      <c r="PGK15" s="111"/>
      <c r="PGN15" s="108"/>
      <c r="PGO15" s="109"/>
      <c r="PGR15" s="111"/>
      <c r="PGU15" s="108"/>
      <c r="PGV15" s="109"/>
      <c r="PGY15" s="111"/>
      <c r="PHB15" s="108"/>
      <c r="PHC15" s="109"/>
      <c r="PHF15" s="111"/>
      <c r="PHI15" s="108"/>
      <c r="PHJ15" s="109"/>
      <c r="PHM15" s="111"/>
      <c r="PHP15" s="108"/>
      <c r="PHQ15" s="109"/>
      <c r="PHT15" s="111"/>
      <c r="PHW15" s="108"/>
      <c r="PHX15" s="109"/>
      <c r="PIA15" s="111"/>
      <c r="PID15" s="108"/>
      <c r="PIE15" s="109"/>
      <c r="PIH15" s="111"/>
      <c r="PIK15" s="108"/>
      <c r="PIL15" s="109"/>
      <c r="PIO15" s="111"/>
      <c r="PIR15" s="108"/>
      <c r="PIS15" s="109"/>
      <c r="PIV15" s="111"/>
      <c r="PIY15" s="108"/>
      <c r="PIZ15" s="109"/>
      <c r="PJC15" s="111"/>
      <c r="PJF15" s="108"/>
      <c r="PJG15" s="109"/>
      <c r="PJJ15" s="111"/>
      <c r="PJM15" s="108"/>
      <c r="PJN15" s="109"/>
      <c r="PJQ15" s="111"/>
      <c r="PJT15" s="108"/>
      <c r="PJU15" s="109"/>
      <c r="PJX15" s="111"/>
      <c r="PKA15" s="108"/>
      <c r="PKB15" s="109"/>
      <c r="PKE15" s="111"/>
      <c r="PKH15" s="108"/>
      <c r="PKI15" s="109"/>
      <c r="PKL15" s="111"/>
      <c r="PKO15" s="108"/>
      <c r="PKP15" s="109"/>
      <c r="PKS15" s="111"/>
      <c r="PKV15" s="108"/>
      <c r="PKW15" s="109"/>
      <c r="PKZ15" s="111"/>
      <c r="PLC15" s="108"/>
      <c r="PLD15" s="109"/>
      <c r="PLG15" s="111"/>
      <c r="PLJ15" s="108"/>
      <c r="PLK15" s="109"/>
      <c r="PLN15" s="111"/>
      <c r="PLQ15" s="108"/>
      <c r="PLR15" s="109"/>
      <c r="PLU15" s="111"/>
      <c r="PLX15" s="108"/>
      <c r="PLY15" s="109"/>
      <c r="PMB15" s="111"/>
      <c r="PME15" s="108"/>
      <c r="PMF15" s="109"/>
      <c r="PMI15" s="111"/>
      <c r="PML15" s="108"/>
      <c r="PMM15" s="109"/>
      <c r="PMP15" s="111"/>
      <c r="PMS15" s="108"/>
      <c r="PMT15" s="109"/>
      <c r="PMW15" s="111"/>
      <c r="PMZ15" s="108"/>
      <c r="PNA15" s="109"/>
      <c r="PND15" s="111"/>
      <c r="PNG15" s="108"/>
      <c r="PNH15" s="109"/>
      <c r="PNK15" s="111"/>
      <c r="PNN15" s="108"/>
      <c r="PNO15" s="109"/>
      <c r="PNR15" s="111"/>
      <c r="PNU15" s="108"/>
      <c r="PNV15" s="109"/>
      <c r="PNY15" s="111"/>
      <c r="POB15" s="108"/>
      <c r="POC15" s="109"/>
      <c r="POF15" s="111"/>
      <c r="POI15" s="108"/>
      <c r="POJ15" s="109"/>
      <c r="POM15" s="111"/>
      <c r="POP15" s="108"/>
      <c r="POQ15" s="109"/>
      <c r="POT15" s="111"/>
      <c r="POW15" s="108"/>
      <c r="POX15" s="109"/>
      <c r="PPA15" s="111"/>
      <c r="PPD15" s="108"/>
      <c r="PPE15" s="109"/>
      <c r="PPH15" s="111"/>
      <c r="PPK15" s="108"/>
      <c r="PPL15" s="109"/>
      <c r="PPO15" s="111"/>
      <c r="PPR15" s="108"/>
      <c r="PPS15" s="109"/>
      <c r="PPV15" s="111"/>
      <c r="PPY15" s="108"/>
      <c r="PPZ15" s="109"/>
      <c r="PQC15" s="111"/>
      <c r="PQF15" s="108"/>
      <c r="PQG15" s="109"/>
      <c r="PQJ15" s="111"/>
      <c r="PQM15" s="108"/>
      <c r="PQN15" s="109"/>
      <c r="PQQ15" s="111"/>
      <c r="PQT15" s="108"/>
      <c r="PQU15" s="109"/>
      <c r="PQX15" s="111"/>
      <c r="PRA15" s="108"/>
      <c r="PRB15" s="109"/>
      <c r="PRE15" s="111"/>
      <c r="PRH15" s="108"/>
      <c r="PRI15" s="109"/>
      <c r="PRL15" s="111"/>
      <c r="PRO15" s="108"/>
      <c r="PRP15" s="109"/>
      <c r="PRS15" s="111"/>
      <c r="PRV15" s="108"/>
      <c r="PRW15" s="109"/>
      <c r="PRZ15" s="111"/>
      <c r="PSC15" s="108"/>
      <c r="PSD15" s="109"/>
      <c r="PSG15" s="111"/>
      <c r="PSJ15" s="108"/>
      <c r="PSK15" s="109"/>
      <c r="PSN15" s="111"/>
      <c r="PSQ15" s="108"/>
      <c r="PSR15" s="109"/>
      <c r="PSU15" s="111"/>
      <c r="PSX15" s="108"/>
      <c r="PSY15" s="109"/>
      <c r="PTB15" s="111"/>
      <c r="PTE15" s="108"/>
      <c r="PTF15" s="109"/>
      <c r="PTI15" s="111"/>
      <c r="PTL15" s="108"/>
      <c r="PTM15" s="109"/>
      <c r="PTP15" s="111"/>
      <c r="PTS15" s="108"/>
      <c r="PTT15" s="109"/>
      <c r="PTW15" s="111"/>
      <c r="PTZ15" s="108"/>
      <c r="PUA15" s="109"/>
      <c r="PUD15" s="111"/>
      <c r="PUG15" s="108"/>
      <c r="PUH15" s="109"/>
      <c r="PUK15" s="111"/>
      <c r="PUN15" s="108"/>
      <c r="PUO15" s="109"/>
      <c r="PUR15" s="111"/>
      <c r="PUU15" s="108"/>
      <c r="PUV15" s="109"/>
      <c r="PUY15" s="111"/>
      <c r="PVB15" s="108"/>
      <c r="PVC15" s="109"/>
      <c r="PVF15" s="111"/>
      <c r="PVI15" s="108"/>
      <c r="PVJ15" s="109"/>
      <c r="PVM15" s="111"/>
      <c r="PVP15" s="108"/>
      <c r="PVQ15" s="109"/>
      <c r="PVT15" s="111"/>
      <c r="PVW15" s="108"/>
      <c r="PVX15" s="109"/>
      <c r="PWA15" s="111"/>
      <c r="PWD15" s="108"/>
      <c r="PWE15" s="109"/>
      <c r="PWH15" s="111"/>
      <c r="PWK15" s="108"/>
      <c r="PWL15" s="109"/>
      <c r="PWO15" s="111"/>
      <c r="PWR15" s="108"/>
      <c r="PWS15" s="109"/>
      <c r="PWV15" s="111"/>
      <c r="PWY15" s="108"/>
      <c r="PWZ15" s="109"/>
      <c r="PXC15" s="111"/>
      <c r="PXF15" s="108"/>
      <c r="PXG15" s="109"/>
      <c r="PXJ15" s="111"/>
      <c r="PXM15" s="108"/>
      <c r="PXN15" s="109"/>
      <c r="PXQ15" s="111"/>
      <c r="PXT15" s="108"/>
      <c r="PXU15" s="109"/>
      <c r="PXX15" s="111"/>
      <c r="PYA15" s="108"/>
      <c r="PYB15" s="109"/>
      <c r="PYE15" s="111"/>
      <c r="PYH15" s="108"/>
      <c r="PYI15" s="109"/>
      <c r="PYL15" s="111"/>
      <c r="PYO15" s="108"/>
      <c r="PYP15" s="109"/>
      <c r="PYS15" s="111"/>
      <c r="PYV15" s="108"/>
      <c r="PYW15" s="109"/>
      <c r="PYZ15" s="111"/>
      <c r="PZC15" s="108"/>
      <c r="PZD15" s="109"/>
      <c r="PZG15" s="111"/>
      <c r="PZJ15" s="108"/>
      <c r="PZK15" s="109"/>
      <c r="PZN15" s="111"/>
      <c r="PZQ15" s="108"/>
      <c r="PZR15" s="109"/>
      <c r="PZU15" s="111"/>
      <c r="PZX15" s="108"/>
      <c r="PZY15" s="109"/>
      <c r="QAB15" s="111"/>
      <c r="QAE15" s="108"/>
      <c r="QAF15" s="109"/>
      <c r="QAI15" s="111"/>
      <c r="QAL15" s="108"/>
      <c r="QAM15" s="109"/>
      <c r="QAP15" s="111"/>
      <c r="QAS15" s="108"/>
      <c r="QAT15" s="109"/>
      <c r="QAW15" s="111"/>
      <c r="QAZ15" s="108"/>
      <c r="QBA15" s="109"/>
      <c r="QBD15" s="111"/>
      <c r="QBG15" s="108"/>
      <c r="QBH15" s="109"/>
      <c r="QBK15" s="111"/>
      <c r="QBN15" s="108"/>
      <c r="QBO15" s="109"/>
      <c r="QBR15" s="111"/>
      <c r="QBU15" s="108"/>
      <c r="QBV15" s="109"/>
      <c r="QBY15" s="111"/>
      <c r="QCB15" s="108"/>
      <c r="QCC15" s="109"/>
      <c r="QCF15" s="111"/>
      <c r="QCI15" s="108"/>
      <c r="QCJ15" s="109"/>
      <c r="QCM15" s="111"/>
      <c r="QCP15" s="108"/>
      <c r="QCQ15" s="109"/>
      <c r="QCT15" s="111"/>
      <c r="QCW15" s="108"/>
      <c r="QCX15" s="109"/>
      <c r="QDA15" s="111"/>
      <c r="QDD15" s="108"/>
      <c r="QDE15" s="109"/>
      <c r="QDH15" s="111"/>
      <c r="QDK15" s="108"/>
      <c r="QDL15" s="109"/>
      <c r="QDO15" s="111"/>
      <c r="QDR15" s="108"/>
      <c r="QDS15" s="109"/>
      <c r="QDV15" s="111"/>
      <c r="QDY15" s="108"/>
      <c r="QDZ15" s="109"/>
      <c r="QEC15" s="111"/>
      <c r="QEF15" s="108"/>
      <c r="QEG15" s="109"/>
      <c r="QEJ15" s="111"/>
      <c r="QEM15" s="108"/>
      <c r="QEN15" s="109"/>
      <c r="QEQ15" s="111"/>
      <c r="QET15" s="108"/>
      <c r="QEU15" s="109"/>
      <c r="QEX15" s="111"/>
      <c r="QFA15" s="108"/>
      <c r="QFB15" s="109"/>
      <c r="QFE15" s="111"/>
      <c r="QFH15" s="108"/>
      <c r="QFI15" s="109"/>
      <c r="QFL15" s="111"/>
      <c r="QFO15" s="108"/>
      <c r="QFP15" s="109"/>
      <c r="QFS15" s="111"/>
      <c r="QFV15" s="108"/>
      <c r="QFW15" s="109"/>
      <c r="QFZ15" s="111"/>
      <c r="QGC15" s="108"/>
      <c r="QGD15" s="109"/>
      <c r="QGG15" s="111"/>
      <c r="QGJ15" s="108"/>
      <c r="QGK15" s="109"/>
      <c r="QGN15" s="111"/>
      <c r="QGQ15" s="108"/>
      <c r="QGR15" s="109"/>
      <c r="QGU15" s="111"/>
      <c r="QGX15" s="108"/>
      <c r="QGY15" s="109"/>
      <c r="QHB15" s="111"/>
      <c r="QHE15" s="108"/>
      <c r="QHF15" s="109"/>
      <c r="QHI15" s="111"/>
      <c r="QHL15" s="108"/>
      <c r="QHM15" s="109"/>
      <c r="QHP15" s="111"/>
      <c r="QHS15" s="108"/>
      <c r="QHT15" s="109"/>
      <c r="QHW15" s="111"/>
      <c r="QHZ15" s="108"/>
      <c r="QIA15" s="109"/>
      <c r="QID15" s="111"/>
      <c r="QIG15" s="108"/>
      <c r="QIH15" s="109"/>
      <c r="QIK15" s="111"/>
      <c r="QIN15" s="108"/>
      <c r="QIO15" s="109"/>
      <c r="QIR15" s="111"/>
      <c r="QIU15" s="108"/>
      <c r="QIV15" s="109"/>
      <c r="QIY15" s="111"/>
      <c r="QJB15" s="108"/>
      <c r="QJC15" s="109"/>
      <c r="QJF15" s="111"/>
      <c r="QJI15" s="108"/>
      <c r="QJJ15" s="109"/>
      <c r="QJM15" s="111"/>
      <c r="QJP15" s="108"/>
      <c r="QJQ15" s="109"/>
      <c r="QJT15" s="111"/>
      <c r="QJW15" s="108"/>
      <c r="QJX15" s="109"/>
      <c r="QKA15" s="111"/>
      <c r="QKD15" s="108"/>
      <c r="QKE15" s="109"/>
      <c r="QKH15" s="111"/>
      <c r="QKK15" s="108"/>
      <c r="QKL15" s="109"/>
      <c r="QKO15" s="111"/>
      <c r="QKR15" s="108"/>
      <c r="QKS15" s="109"/>
      <c r="QKV15" s="111"/>
      <c r="QKY15" s="108"/>
      <c r="QKZ15" s="109"/>
      <c r="QLC15" s="111"/>
      <c r="QLF15" s="108"/>
      <c r="QLG15" s="109"/>
      <c r="QLJ15" s="111"/>
      <c r="QLM15" s="108"/>
      <c r="QLN15" s="109"/>
      <c r="QLQ15" s="111"/>
      <c r="QLT15" s="108"/>
      <c r="QLU15" s="109"/>
      <c r="QLX15" s="111"/>
      <c r="QMA15" s="108"/>
      <c r="QMB15" s="109"/>
      <c r="QME15" s="111"/>
      <c r="QMH15" s="108"/>
      <c r="QMI15" s="109"/>
      <c r="QML15" s="111"/>
      <c r="QMO15" s="108"/>
      <c r="QMP15" s="109"/>
      <c r="QMS15" s="111"/>
      <c r="QMV15" s="108"/>
      <c r="QMW15" s="109"/>
      <c r="QMZ15" s="111"/>
      <c r="QNC15" s="108"/>
      <c r="QND15" s="109"/>
      <c r="QNG15" s="111"/>
      <c r="QNJ15" s="108"/>
      <c r="QNK15" s="109"/>
      <c r="QNN15" s="111"/>
      <c r="QNQ15" s="108"/>
      <c r="QNR15" s="109"/>
      <c r="QNU15" s="111"/>
      <c r="QNX15" s="108"/>
      <c r="QNY15" s="109"/>
      <c r="QOB15" s="111"/>
      <c r="QOE15" s="108"/>
      <c r="QOF15" s="109"/>
      <c r="QOI15" s="111"/>
      <c r="QOL15" s="108"/>
      <c r="QOM15" s="109"/>
      <c r="QOP15" s="111"/>
      <c r="QOS15" s="108"/>
      <c r="QOT15" s="109"/>
      <c r="QOW15" s="111"/>
      <c r="QOZ15" s="108"/>
      <c r="QPA15" s="109"/>
      <c r="QPD15" s="111"/>
      <c r="QPG15" s="108"/>
      <c r="QPH15" s="109"/>
      <c r="QPK15" s="111"/>
      <c r="QPN15" s="108"/>
      <c r="QPO15" s="109"/>
      <c r="QPR15" s="111"/>
      <c r="QPU15" s="108"/>
      <c r="QPV15" s="109"/>
      <c r="QPY15" s="111"/>
      <c r="QQB15" s="108"/>
      <c r="QQC15" s="109"/>
      <c r="QQF15" s="111"/>
      <c r="QQI15" s="108"/>
      <c r="QQJ15" s="109"/>
      <c r="QQM15" s="111"/>
      <c r="QQP15" s="108"/>
      <c r="QQQ15" s="109"/>
      <c r="QQT15" s="111"/>
      <c r="QQW15" s="108"/>
      <c r="QQX15" s="109"/>
      <c r="QRA15" s="111"/>
      <c r="QRD15" s="108"/>
      <c r="QRE15" s="109"/>
      <c r="QRH15" s="111"/>
      <c r="QRK15" s="108"/>
      <c r="QRL15" s="109"/>
      <c r="QRO15" s="111"/>
      <c r="QRR15" s="108"/>
      <c r="QRS15" s="109"/>
      <c r="QRV15" s="111"/>
      <c r="QRY15" s="108"/>
      <c r="QRZ15" s="109"/>
      <c r="QSC15" s="111"/>
      <c r="QSF15" s="108"/>
      <c r="QSG15" s="109"/>
      <c r="QSJ15" s="111"/>
      <c r="QSM15" s="108"/>
      <c r="QSN15" s="109"/>
      <c r="QSQ15" s="111"/>
      <c r="QST15" s="108"/>
      <c r="QSU15" s="109"/>
      <c r="QSX15" s="111"/>
      <c r="QTA15" s="108"/>
      <c r="QTB15" s="109"/>
      <c r="QTE15" s="111"/>
      <c r="QTH15" s="108"/>
      <c r="QTI15" s="109"/>
      <c r="QTL15" s="111"/>
      <c r="QTO15" s="108"/>
      <c r="QTP15" s="109"/>
      <c r="QTS15" s="111"/>
      <c r="QTV15" s="108"/>
      <c r="QTW15" s="109"/>
      <c r="QTZ15" s="111"/>
      <c r="QUC15" s="108"/>
      <c r="QUD15" s="109"/>
      <c r="QUG15" s="111"/>
      <c r="QUJ15" s="108"/>
      <c r="QUK15" s="109"/>
      <c r="QUN15" s="111"/>
      <c r="QUQ15" s="108"/>
      <c r="QUR15" s="109"/>
      <c r="QUU15" s="111"/>
      <c r="QUX15" s="108"/>
      <c r="QUY15" s="109"/>
      <c r="QVB15" s="111"/>
      <c r="QVE15" s="108"/>
      <c r="QVF15" s="109"/>
      <c r="QVI15" s="111"/>
      <c r="QVL15" s="108"/>
      <c r="QVM15" s="109"/>
      <c r="QVP15" s="111"/>
      <c r="QVS15" s="108"/>
      <c r="QVT15" s="109"/>
      <c r="QVW15" s="111"/>
      <c r="QVZ15" s="108"/>
      <c r="QWA15" s="109"/>
      <c r="QWD15" s="111"/>
      <c r="QWG15" s="108"/>
      <c r="QWH15" s="109"/>
      <c r="QWK15" s="111"/>
      <c r="QWN15" s="108"/>
      <c r="QWO15" s="109"/>
      <c r="QWR15" s="111"/>
      <c r="QWU15" s="108"/>
      <c r="QWV15" s="109"/>
      <c r="QWY15" s="111"/>
      <c r="QXB15" s="108"/>
      <c r="QXC15" s="109"/>
      <c r="QXF15" s="111"/>
      <c r="QXI15" s="108"/>
      <c r="QXJ15" s="109"/>
      <c r="QXM15" s="111"/>
      <c r="QXP15" s="108"/>
      <c r="QXQ15" s="109"/>
      <c r="QXT15" s="111"/>
      <c r="QXW15" s="108"/>
      <c r="QXX15" s="109"/>
      <c r="QYA15" s="111"/>
      <c r="QYD15" s="108"/>
      <c r="QYE15" s="109"/>
      <c r="QYH15" s="111"/>
      <c r="QYK15" s="108"/>
      <c r="QYL15" s="109"/>
      <c r="QYO15" s="111"/>
      <c r="QYR15" s="108"/>
      <c r="QYS15" s="109"/>
      <c r="QYV15" s="111"/>
      <c r="QYY15" s="108"/>
      <c r="QYZ15" s="109"/>
      <c r="QZC15" s="111"/>
      <c r="QZF15" s="108"/>
      <c r="QZG15" s="109"/>
      <c r="QZJ15" s="111"/>
      <c r="QZM15" s="108"/>
      <c r="QZN15" s="109"/>
      <c r="QZQ15" s="111"/>
      <c r="QZT15" s="108"/>
      <c r="QZU15" s="109"/>
      <c r="QZX15" s="111"/>
      <c r="RAA15" s="108"/>
      <c r="RAB15" s="109"/>
      <c r="RAE15" s="111"/>
      <c r="RAH15" s="108"/>
      <c r="RAI15" s="109"/>
      <c r="RAL15" s="111"/>
      <c r="RAO15" s="108"/>
      <c r="RAP15" s="109"/>
      <c r="RAS15" s="111"/>
      <c r="RAV15" s="108"/>
      <c r="RAW15" s="109"/>
      <c r="RAZ15" s="111"/>
      <c r="RBC15" s="108"/>
      <c r="RBD15" s="109"/>
      <c r="RBG15" s="111"/>
      <c r="RBJ15" s="108"/>
      <c r="RBK15" s="109"/>
      <c r="RBN15" s="111"/>
      <c r="RBQ15" s="108"/>
      <c r="RBR15" s="109"/>
      <c r="RBU15" s="111"/>
      <c r="RBX15" s="108"/>
      <c r="RBY15" s="109"/>
      <c r="RCB15" s="111"/>
      <c r="RCE15" s="108"/>
      <c r="RCF15" s="109"/>
      <c r="RCI15" s="111"/>
      <c r="RCL15" s="108"/>
      <c r="RCM15" s="109"/>
      <c r="RCP15" s="111"/>
      <c r="RCS15" s="108"/>
      <c r="RCT15" s="109"/>
      <c r="RCW15" s="111"/>
      <c r="RCZ15" s="108"/>
      <c r="RDA15" s="109"/>
      <c r="RDD15" s="111"/>
      <c r="RDG15" s="108"/>
      <c r="RDH15" s="109"/>
      <c r="RDK15" s="111"/>
      <c r="RDN15" s="108"/>
      <c r="RDO15" s="109"/>
      <c r="RDR15" s="111"/>
      <c r="RDU15" s="108"/>
      <c r="RDV15" s="109"/>
      <c r="RDY15" s="111"/>
      <c r="REB15" s="108"/>
      <c r="REC15" s="109"/>
      <c r="REF15" s="111"/>
      <c r="REI15" s="108"/>
      <c r="REJ15" s="109"/>
      <c r="REM15" s="111"/>
      <c r="REP15" s="108"/>
      <c r="REQ15" s="109"/>
      <c r="RET15" s="111"/>
      <c r="REW15" s="108"/>
      <c r="REX15" s="109"/>
      <c r="RFA15" s="111"/>
      <c r="RFD15" s="108"/>
      <c r="RFE15" s="109"/>
      <c r="RFH15" s="111"/>
      <c r="RFK15" s="108"/>
      <c r="RFL15" s="109"/>
      <c r="RFO15" s="111"/>
      <c r="RFR15" s="108"/>
      <c r="RFS15" s="109"/>
      <c r="RFV15" s="111"/>
      <c r="RFY15" s="108"/>
      <c r="RFZ15" s="109"/>
      <c r="RGC15" s="111"/>
      <c r="RGF15" s="108"/>
      <c r="RGG15" s="109"/>
      <c r="RGJ15" s="111"/>
      <c r="RGM15" s="108"/>
      <c r="RGN15" s="109"/>
      <c r="RGQ15" s="111"/>
      <c r="RGT15" s="108"/>
      <c r="RGU15" s="109"/>
      <c r="RGX15" s="111"/>
      <c r="RHA15" s="108"/>
      <c r="RHB15" s="109"/>
      <c r="RHE15" s="111"/>
      <c r="RHH15" s="108"/>
      <c r="RHI15" s="109"/>
      <c r="RHL15" s="111"/>
      <c r="RHO15" s="108"/>
      <c r="RHP15" s="109"/>
      <c r="RHS15" s="111"/>
      <c r="RHV15" s="108"/>
      <c r="RHW15" s="109"/>
      <c r="RHZ15" s="111"/>
      <c r="RIC15" s="108"/>
      <c r="RID15" s="109"/>
      <c r="RIG15" s="111"/>
      <c r="RIJ15" s="108"/>
      <c r="RIK15" s="109"/>
      <c r="RIN15" s="111"/>
      <c r="RIQ15" s="108"/>
      <c r="RIR15" s="109"/>
      <c r="RIU15" s="111"/>
      <c r="RIX15" s="108"/>
      <c r="RIY15" s="109"/>
      <c r="RJB15" s="111"/>
      <c r="RJE15" s="108"/>
      <c r="RJF15" s="109"/>
      <c r="RJI15" s="111"/>
      <c r="RJL15" s="108"/>
      <c r="RJM15" s="109"/>
      <c r="RJP15" s="111"/>
      <c r="RJS15" s="108"/>
      <c r="RJT15" s="109"/>
      <c r="RJW15" s="111"/>
      <c r="RJZ15" s="108"/>
      <c r="RKA15" s="109"/>
      <c r="RKD15" s="111"/>
      <c r="RKG15" s="108"/>
      <c r="RKH15" s="109"/>
      <c r="RKK15" s="111"/>
      <c r="RKN15" s="108"/>
      <c r="RKO15" s="109"/>
      <c r="RKR15" s="111"/>
      <c r="RKU15" s="108"/>
      <c r="RKV15" s="109"/>
      <c r="RKY15" s="111"/>
      <c r="RLB15" s="108"/>
      <c r="RLC15" s="109"/>
      <c r="RLF15" s="111"/>
      <c r="RLI15" s="108"/>
      <c r="RLJ15" s="109"/>
      <c r="RLM15" s="111"/>
      <c r="RLP15" s="108"/>
      <c r="RLQ15" s="109"/>
      <c r="RLT15" s="111"/>
      <c r="RLW15" s="108"/>
      <c r="RLX15" s="109"/>
      <c r="RMA15" s="111"/>
      <c r="RMD15" s="108"/>
      <c r="RME15" s="109"/>
      <c r="RMH15" s="111"/>
      <c r="RMK15" s="108"/>
      <c r="RML15" s="109"/>
      <c r="RMO15" s="111"/>
      <c r="RMR15" s="108"/>
      <c r="RMS15" s="109"/>
      <c r="RMV15" s="111"/>
      <c r="RMY15" s="108"/>
      <c r="RMZ15" s="109"/>
      <c r="RNC15" s="111"/>
      <c r="RNF15" s="108"/>
      <c r="RNG15" s="109"/>
      <c r="RNJ15" s="111"/>
      <c r="RNM15" s="108"/>
      <c r="RNN15" s="109"/>
      <c r="RNQ15" s="111"/>
      <c r="RNT15" s="108"/>
      <c r="RNU15" s="109"/>
      <c r="RNX15" s="111"/>
      <c r="ROA15" s="108"/>
      <c r="ROB15" s="109"/>
      <c r="ROE15" s="111"/>
      <c r="ROH15" s="108"/>
      <c r="ROI15" s="109"/>
      <c r="ROL15" s="111"/>
      <c r="ROO15" s="108"/>
      <c r="ROP15" s="109"/>
      <c r="ROS15" s="111"/>
      <c r="ROV15" s="108"/>
      <c r="ROW15" s="109"/>
      <c r="ROZ15" s="111"/>
      <c r="RPC15" s="108"/>
      <c r="RPD15" s="109"/>
      <c r="RPG15" s="111"/>
      <c r="RPJ15" s="108"/>
      <c r="RPK15" s="109"/>
      <c r="RPN15" s="111"/>
      <c r="RPQ15" s="108"/>
      <c r="RPR15" s="109"/>
      <c r="RPU15" s="111"/>
      <c r="RPX15" s="108"/>
      <c r="RPY15" s="109"/>
      <c r="RQB15" s="111"/>
      <c r="RQE15" s="108"/>
      <c r="RQF15" s="109"/>
      <c r="RQI15" s="111"/>
      <c r="RQL15" s="108"/>
      <c r="RQM15" s="109"/>
      <c r="RQP15" s="111"/>
      <c r="RQS15" s="108"/>
      <c r="RQT15" s="109"/>
      <c r="RQW15" s="111"/>
      <c r="RQZ15" s="108"/>
      <c r="RRA15" s="109"/>
      <c r="RRD15" s="111"/>
      <c r="RRG15" s="108"/>
      <c r="RRH15" s="109"/>
      <c r="RRK15" s="111"/>
      <c r="RRN15" s="108"/>
      <c r="RRO15" s="109"/>
      <c r="RRR15" s="111"/>
      <c r="RRU15" s="108"/>
      <c r="RRV15" s="109"/>
      <c r="RRY15" s="111"/>
      <c r="RSB15" s="108"/>
      <c r="RSC15" s="109"/>
      <c r="RSF15" s="111"/>
      <c r="RSI15" s="108"/>
      <c r="RSJ15" s="109"/>
      <c r="RSM15" s="111"/>
      <c r="RSP15" s="108"/>
      <c r="RSQ15" s="109"/>
      <c r="RST15" s="111"/>
      <c r="RSW15" s="108"/>
      <c r="RSX15" s="109"/>
      <c r="RTA15" s="111"/>
      <c r="RTD15" s="108"/>
      <c r="RTE15" s="109"/>
      <c r="RTH15" s="111"/>
      <c r="RTK15" s="108"/>
      <c r="RTL15" s="109"/>
      <c r="RTO15" s="111"/>
      <c r="RTR15" s="108"/>
      <c r="RTS15" s="109"/>
      <c r="RTV15" s="111"/>
      <c r="RTY15" s="108"/>
      <c r="RTZ15" s="109"/>
      <c r="RUC15" s="111"/>
      <c r="RUF15" s="108"/>
      <c r="RUG15" s="109"/>
      <c r="RUJ15" s="111"/>
      <c r="RUM15" s="108"/>
      <c r="RUN15" s="109"/>
      <c r="RUQ15" s="111"/>
      <c r="RUT15" s="108"/>
      <c r="RUU15" s="109"/>
      <c r="RUX15" s="111"/>
      <c r="RVA15" s="108"/>
      <c r="RVB15" s="109"/>
      <c r="RVE15" s="111"/>
      <c r="RVH15" s="108"/>
      <c r="RVI15" s="109"/>
      <c r="RVL15" s="111"/>
      <c r="RVO15" s="108"/>
      <c r="RVP15" s="109"/>
      <c r="RVS15" s="111"/>
      <c r="RVV15" s="108"/>
      <c r="RVW15" s="109"/>
      <c r="RVZ15" s="111"/>
      <c r="RWC15" s="108"/>
      <c r="RWD15" s="109"/>
      <c r="RWG15" s="111"/>
      <c r="RWJ15" s="108"/>
      <c r="RWK15" s="109"/>
      <c r="RWN15" s="111"/>
      <c r="RWQ15" s="108"/>
      <c r="RWR15" s="109"/>
      <c r="RWU15" s="111"/>
      <c r="RWX15" s="108"/>
      <c r="RWY15" s="109"/>
      <c r="RXB15" s="111"/>
      <c r="RXE15" s="108"/>
      <c r="RXF15" s="109"/>
      <c r="RXI15" s="111"/>
      <c r="RXL15" s="108"/>
      <c r="RXM15" s="109"/>
      <c r="RXP15" s="111"/>
      <c r="RXS15" s="108"/>
      <c r="RXT15" s="109"/>
      <c r="RXW15" s="111"/>
      <c r="RXZ15" s="108"/>
      <c r="RYA15" s="109"/>
      <c r="RYD15" s="111"/>
      <c r="RYG15" s="108"/>
      <c r="RYH15" s="109"/>
      <c r="RYK15" s="111"/>
      <c r="RYN15" s="108"/>
      <c r="RYO15" s="109"/>
      <c r="RYR15" s="111"/>
      <c r="RYU15" s="108"/>
      <c r="RYV15" s="109"/>
      <c r="RYY15" s="111"/>
      <c r="RZB15" s="108"/>
      <c r="RZC15" s="109"/>
      <c r="RZF15" s="111"/>
      <c r="RZI15" s="108"/>
      <c r="RZJ15" s="109"/>
      <c r="RZM15" s="111"/>
      <c r="RZP15" s="108"/>
      <c r="RZQ15" s="109"/>
      <c r="RZT15" s="111"/>
      <c r="RZW15" s="108"/>
      <c r="RZX15" s="109"/>
      <c r="SAA15" s="111"/>
      <c r="SAD15" s="108"/>
      <c r="SAE15" s="109"/>
      <c r="SAH15" s="111"/>
      <c r="SAK15" s="108"/>
      <c r="SAL15" s="109"/>
      <c r="SAO15" s="111"/>
      <c r="SAR15" s="108"/>
      <c r="SAS15" s="109"/>
      <c r="SAV15" s="111"/>
      <c r="SAY15" s="108"/>
      <c r="SAZ15" s="109"/>
      <c r="SBC15" s="111"/>
      <c r="SBF15" s="108"/>
      <c r="SBG15" s="109"/>
      <c r="SBJ15" s="111"/>
      <c r="SBM15" s="108"/>
      <c r="SBN15" s="109"/>
      <c r="SBQ15" s="111"/>
      <c r="SBT15" s="108"/>
      <c r="SBU15" s="109"/>
      <c r="SBX15" s="111"/>
      <c r="SCA15" s="108"/>
      <c r="SCB15" s="109"/>
      <c r="SCE15" s="111"/>
      <c r="SCH15" s="108"/>
      <c r="SCI15" s="109"/>
      <c r="SCL15" s="111"/>
      <c r="SCO15" s="108"/>
      <c r="SCP15" s="109"/>
      <c r="SCS15" s="111"/>
      <c r="SCV15" s="108"/>
      <c r="SCW15" s="109"/>
      <c r="SCZ15" s="111"/>
      <c r="SDC15" s="108"/>
      <c r="SDD15" s="109"/>
      <c r="SDG15" s="111"/>
      <c r="SDJ15" s="108"/>
      <c r="SDK15" s="109"/>
      <c r="SDN15" s="111"/>
      <c r="SDQ15" s="108"/>
      <c r="SDR15" s="109"/>
      <c r="SDU15" s="111"/>
      <c r="SDX15" s="108"/>
      <c r="SDY15" s="109"/>
      <c r="SEB15" s="111"/>
      <c r="SEE15" s="108"/>
      <c r="SEF15" s="109"/>
      <c r="SEI15" s="111"/>
      <c r="SEL15" s="108"/>
      <c r="SEM15" s="109"/>
      <c r="SEP15" s="111"/>
      <c r="SES15" s="108"/>
      <c r="SET15" s="109"/>
      <c r="SEW15" s="111"/>
      <c r="SEZ15" s="108"/>
      <c r="SFA15" s="109"/>
      <c r="SFD15" s="111"/>
      <c r="SFG15" s="108"/>
      <c r="SFH15" s="109"/>
      <c r="SFK15" s="111"/>
      <c r="SFN15" s="108"/>
      <c r="SFO15" s="109"/>
      <c r="SFR15" s="111"/>
      <c r="SFU15" s="108"/>
      <c r="SFV15" s="109"/>
      <c r="SFY15" s="111"/>
      <c r="SGB15" s="108"/>
      <c r="SGC15" s="109"/>
      <c r="SGF15" s="111"/>
      <c r="SGI15" s="108"/>
      <c r="SGJ15" s="109"/>
      <c r="SGM15" s="111"/>
      <c r="SGP15" s="108"/>
      <c r="SGQ15" s="109"/>
      <c r="SGT15" s="111"/>
      <c r="SGW15" s="108"/>
      <c r="SGX15" s="109"/>
      <c r="SHA15" s="111"/>
      <c r="SHD15" s="108"/>
      <c r="SHE15" s="109"/>
      <c r="SHH15" s="111"/>
      <c r="SHK15" s="108"/>
      <c r="SHL15" s="109"/>
      <c r="SHO15" s="111"/>
      <c r="SHR15" s="108"/>
      <c r="SHS15" s="109"/>
      <c r="SHV15" s="111"/>
      <c r="SHY15" s="108"/>
      <c r="SHZ15" s="109"/>
      <c r="SIC15" s="111"/>
      <c r="SIF15" s="108"/>
      <c r="SIG15" s="109"/>
      <c r="SIJ15" s="111"/>
      <c r="SIM15" s="108"/>
      <c r="SIN15" s="109"/>
      <c r="SIQ15" s="111"/>
      <c r="SIT15" s="108"/>
      <c r="SIU15" s="109"/>
      <c r="SIX15" s="111"/>
      <c r="SJA15" s="108"/>
      <c r="SJB15" s="109"/>
      <c r="SJE15" s="111"/>
      <c r="SJH15" s="108"/>
      <c r="SJI15" s="109"/>
      <c r="SJL15" s="111"/>
      <c r="SJO15" s="108"/>
      <c r="SJP15" s="109"/>
      <c r="SJS15" s="111"/>
      <c r="SJV15" s="108"/>
      <c r="SJW15" s="109"/>
      <c r="SJZ15" s="111"/>
      <c r="SKC15" s="108"/>
      <c r="SKD15" s="109"/>
      <c r="SKG15" s="111"/>
      <c r="SKJ15" s="108"/>
      <c r="SKK15" s="109"/>
      <c r="SKN15" s="111"/>
      <c r="SKQ15" s="108"/>
      <c r="SKR15" s="109"/>
      <c r="SKU15" s="111"/>
      <c r="SKX15" s="108"/>
      <c r="SKY15" s="109"/>
      <c r="SLB15" s="111"/>
      <c r="SLE15" s="108"/>
      <c r="SLF15" s="109"/>
      <c r="SLI15" s="111"/>
      <c r="SLL15" s="108"/>
      <c r="SLM15" s="109"/>
      <c r="SLP15" s="111"/>
      <c r="SLS15" s="108"/>
      <c r="SLT15" s="109"/>
      <c r="SLW15" s="111"/>
      <c r="SLZ15" s="108"/>
      <c r="SMA15" s="109"/>
      <c r="SMD15" s="111"/>
      <c r="SMG15" s="108"/>
      <c r="SMH15" s="109"/>
      <c r="SMK15" s="111"/>
      <c r="SMN15" s="108"/>
      <c r="SMO15" s="109"/>
      <c r="SMR15" s="111"/>
      <c r="SMU15" s="108"/>
      <c r="SMV15" s="109"/>
      <c r="SMY15" s="111"/>
      <c r="SNB15" s="108"/>
      <c r="SNC15" s="109"/>
      <c r="SNF15" s="111"/>
      <c r="SNI15" s="108"/>
      <c r="SNJ15" s="109"/>
      <c r="SNM15" s="111"/>
      <c r="SNP15" s="108"/>
      <c r="SNQ15" s="109"/>
      <c r="SNT15" s="111"/>
      <c r="SNW15" s="108"/>
      <c r="SNX15" s="109"/>
      <c r="SOA15" s="111"/>
      <c r="SOD15" s="108"/>
      <c r="SOE15" s="109"/>
      <c r="SOH15" s="111"/>
      <c r="SOK15" s="108"/>
      <c r="SOL15" s="109"/>
      <c r="SOO15" s="111"/>
      <c r="SOR15" s="108"/>
      <c r="SOS15" s="109"/>
      <c r="SOV15" s="111"/>
      <c r="SOY15" s="108"/>
      <c r="SOZ15" s="109"/>
      <c r="SPC15" s="111"/>
      <c r="SPF15" s="108"/>
      <c r="SPG15" s="109"/>
      <c r="SPJ15" s="111"/>
      <c r="SPM15" s="108"/>
      <c r="SPN15" s="109"/>
      <c r="SPQ15" s="111"/>
      <c r="SPT15" s="108"/>
      <c r="SPU15" s="109"/>
      <c r="SPX15" s="111"/>
      <c r="SQA15" s="108"/>
      <c r="SQB15" s="109"/>
      <c r="SQE15" s="111"/>
      <c r="SQH15" s="108"/>
      <c r="SQI15" s="109"/>
      <c r="SQL15" s="111"/>
      <c r="SQO15" s="108"/>
      <c r="SQP15" s="109"/>
      <c r="SQS15" s="111"/>
      <c r="SQV15" s="108"/>
      <c r="SQW15" s="109"/>
      <c r="SQZ15" s="111"/>
      <c r="SRC15" s="108"/>
      <c r="SRD15" s="109"/>
      <c r="SRG15" s="111"/>
      <c r="SRJ15" s="108"/>
      <c r="SRK15" s="109"/>
      <c r="SRN15" s="111"/>
      <c r="SRQ15" s="108"/>
      <c r="SRR15" s="109"/>
      <c r="SRU15" s="111"/>
      <c r="SRX15" s="108"/>
      <c r="SRY15" s="109"/>
      <c r="SSB15" s="111"/>
      <c r="SSE15" s="108"/>
      <c r="SSF15" s="109"/>
      <c r="SSI15" s="111"/>
      <c r="SSL15" s="108"/>
      <c r="SSM15" s="109"/>
      <c r="SSP15" s="111"/>
      <c r="SSS15" s="108"/>
      <c r="SST15" s="109"/>
      <c r="SSW15" s="111"/>
      <c r="SSZ15" s="108"/>
      <c r="STA15" s="109"/>
      <c r="STD15" s="111"/>
      <c r="STG15" s="108"/>
      <c r="STH15" s="109"/>
      <c r="STK15" s="111"/>
      <c r="STN15" s="108"/>
      <c r="STO15" s="109"/>
      <c r="STR15" s="111"/>
      <c r="STU15" s="108"/>
      <c r="STV15" s="109"/>
      <c r="STY15" s="111"/>
      <c r="SUB15" s="108"/>
      <c r="SUC15" s="109"/>
      <c r="SUF15" s="111"/>
      <c r="SUI15" s="108"/>
      <c r="SUJ15" s="109"/>
      <c r="SUM15" s="111"/>
      <c r="SUP15" s="108"/>
      <c r="SUQ15" s="109"/>
      <c r="SUT15" s="111"/>
      <c r="SUW15" s="108"/>
      <c r="SUX15" s="109"/>
      <c r="SVA15" s="111"/>
      <c r="SVD15" s="108"/>
      <c r="SVE15" s="109"/>
      <c r="SVH15" s="111"/>
      <c r="SVK15" s="108"/>
      <c r="SVL15" s="109"/>
      <c r="SVO15" s="111"/>
      <c r="SVR15" s="108"/>
      <c r="SVS15" s="109"/>
      <c r="SVV15" s="111"/>
      <c r="SVY15" s="108"/>
      <c r="SVZ15" s="109"/>
      <c r="SWC15" s="111"/>
      <c r="SWF15" s="108"/>
      <c r="SWG15" s="109"/>
      <c r="SWJ15" s="111"/>
      <c r="SWM15" s="108"/>
      <c r="SWN15" s="109"/>
      <c r="SWQ15" s="111"/>
      <c r="SWT15" s="108"/>
      <c r="SWU15" s="109"/>
      <c r="SWX15" s="111"/>
      <c r="SXA15" s="108"/>
      <c r="SXB15" s="109"/>
      <c r="SXE15" s="111"/>
      <c r="SXH15" s="108"/>
      <c r="SXI15" s="109"/>
      <c r="SXL15" s="111"/>
      <c r="SXO15" s="108"/>
      <c r="SXP15" s="109"/>
      <c r="SXS15" s="111"/>
      <c r="SXV15" s="108"/>
      <c r="SXW15" s="109"/>
      <c r="SXZ15" s="111"/>
      <c r="SYC15" s="108"/>
      <c r="SYD15" s="109"/>
      <c r="SYG15" s="111"/>
      <c r="SYJ15" s="108"/>
      <c r="SYK15" s="109"/>
      <c r="SYN15" s="111"/>
      <c r="SYQ15" s="108"/>
      <c r="SYR15" s="109"/>
      <c r="SYU15" s="111"/>
      <c r="SYX15" s="108"/>
      <c r="SYY15" s="109"/>
      <c r="SZB15" s="111"/>
      <c r="SZE15" s="108"/>
      <c r="SZF15" s="109"/>
      <c r="SZI15" s="111"/>
      <c r="SZL15" s="108"/>
      <c r="SZM15" s="109"/>
      <c r="SZP15" s="111"/>
      <c r="SZS15" s="108"/>
      <c r="SZT15" s="109"/>
      <c r="SZW15" s="111"/>
      <c r="SZZ15" s="108"/>
      <c r="TAA15" s="109"/>
      <c r="TAD15" s="111"/>
      <c r="TAG15" s="108"/>
      <c r="TAH15" s="109"/>
      <c r="TAK15" s="111"/>
      <c r="TAN15" s="108"/>
      <c r="TAO15" s="109"/>
      <c r="TAR15" s="111"/>
      <c r="TAU15" s="108"/>
      <c r="TAV15" s="109"/>
      <c r="TAY15" s="111"/>
      <c r="TBB15" s="108"/>
      <c r="TBC15" s="109"/>
      <c r="TBF15" s="111"/>
      <c r="TBI15" s="108"/>
      <c r="TBJ15" s="109"/>
      <c r="TBM15" s="111"/>
      <c r="TBP15" s="108"/>
      <c r="TBQ15" s="109"/>
      <c r="TBT15" s="111"/>
      <c r="TBW15" s="108"/>
      <c r="TBX15" s="109"/>
      <c r="TCA15" s="111"/>
      <c r="TCD15" s="108"/>
      <c r="TCE15" s="109"/>
      <c r="TCH15" s="111"/>
      <c r="TCK15" s="108"/>
      <c r="TCL15" s="109"/>
      <c r="TCO15" s="111"/>
      <c r="TCR15" s="108"/>
      <c r="TCS15" s="109"/>
      <c r="TCV15" s="111"/>
      <c r="TCY15" s="108"/>
      <c r="TCZ15" s="109"/>
      <c r="TDC15" s="111"/>
      <c r="TDF15" s="108"/>
      <c r="TDG15" s="109"/>
      <c r="TDJ15" s="111"/>
      <c r="TDM15" s="108"/>
      <c r="TDN15" s="109"/>
      <c r="TDQ15" s="111"/>
      <c r="TDT15" s="108"/>
      <c r="TDU15" s="109"/>
      <c r="TDX15" s="111"/>
      <c r="TEA15" s="108"/>
      <c r="TEB15" s="109"/>
      <c r="TEE15" s="111"/>
      <c r="TEH15" s="108"/>
      <c r="TEI15" s="109"/>
      <c r="TEL15" s="111"/>
      <c r="TEO15" s="108"/>
      <c r="TEP15" s="109"/>
      <c r="TES15" s="111"/>
      <c r="TEV15" s="108"/>
      <c r="TEW15" s="109"/>
      <c r="TEZ15" s="111"/>
      <c r="TFC15" s="108"/>
      <c r="TFD15" s="109"/>
      <c r="TFG15" s="111"/>
      <c r="TFJ15" s="108"/>
      <c r="TFK15" s="109"/>
      <c r="TFN15" s="111"/>
      <c r="TFQ15" s="108"/>
      <c r="TFR15" s="109"/>
      <c r="TFU15" s="111"/>
      <c r="TFX15" s="108"/>
      <c r="TFY15" s="109"/>
      <c r="TGB15" s="111"/>
      <c r="TGE15" s="108"/>
      <c r="TGF15" s="109"/>
      <c r="TGI15" s="111"/>
      <c r="TGL15" s="108"/>
      <c r="TGM15" s="109"/>
      <c r="TGP15" s="111"/>
      <c r="TGS15" s="108"/>
      <c r="TGT15" s="109"/>
      <c r="TGW15" s="111"/>
      <c r="TGZ15" s="108"/>
      <c r="THA15" s="109"/>
      <c r="THD15" s="111"/>
      <c r="THG15" s="108"/>
      <c r="THH15" s="109"/>
      <c r="THK15" s="111"/>
      <c r="THN15" s="108"/>
      <c r="THO15" s="109"/>
      <c r="THR15" s="111"/>
      <c r="THU15" s="108"/>
      <c r="THV15" s="109"/>
      <c r="THY15" s="111"/>
      <c r="TIB15" s="108"/>
      <c r="TIC15" s="109"/>
      <c r="TIF15" s="111"/>
      <c r="TII15" s="108"/>
      <c r="TIJ15" s="109"/>
      <c r="TIM15" s="111"/>
      <c r="TIP15" s="108"/>
      <c r="TIQ15" s="109"/>
      <c r="TIT15" s="111"/>
      <c r="TIW15" s="108"/>
      <c r="TIX15" s="109"/>
      <c r="TJA15" s="111"/>
      <c r="TJD15" s="108"/>
      <c r="TJE15" s="109"/>
      <c r="TJH15" s="111"/>
      <c r="TJK15" s="108"/>
      <c r="TJL15" s="109"/>
      <c r="TJO15" s="111"/>
      <c r="TJR15" s="108"/>
      <c r="TJS15" s="109"/>
      <c r="TJV15" s="111"/>
      <c r="TJY15" s="108"/>
      <c r="TJZ15" s="109"/>
      <c r="TKC15" s="111"/>
      <c r="TKF15" s="108"/>
      <c r="TKG15" s="109"/>
      <c r="TKJ15" s="111"/>
      <c r="TKM15" s="108"/>
      <c r="TKN15" s="109"/>
      <c r="TKQ15" s="111"/>
      <c r="TKT15" s="108"/>
      <c r="TKU15" s="109"/>
      <c r="TKX15" s="111"/>
      <c r="TLA15" s="108"/>
      <c r="TLB15" s="109"/>
      <c r="TLE15" s="111"/>
      <c r="TLH15" s="108"/>
      <c r="TLI15" s="109"/>
      <c r="TLL15" s="111"/>
      <c r="TLO15" s="108"/>
      <c r="TLP15" s="109"/>
      <c r="TLS15" s="111"/>
      <c r="TLV15" s="108"/>
      <c r="TLW15" s="109"/>
      <c r="TLZ15" s="111"/>
      <c r="TMC15" s="108"/>
      <c r="TMD15" s="109"/>
      <c r="TMG15" s="111"/>
      <c r="TMJ15" s="108"/>
      <c r="TMK15" s="109"/>
      <c r="TMN15" s="111"/>
      <c r="TMQ15" s="108"/>
      <c r="TMR15" s="109"/>
      <c r="TMU15" s="111"/>
      <c r="TMX15" s="108"/>
      <c r="TMY15" s="109"/>
      <c r="TNB15" s="111"/>
      <c r="TNE15" s="108"/>
      <c r="TNF15" s="109"/>
      <c r="TNI15" s="111"/>
      <c r="TNL15" s="108"/>
      <c r="TNM15" s="109"/>
      <c r="TNP15" s="111"/>
      <c r="TNS15" s="108"/>
      <c r="TNT15" s="109"/>
      <c r="TNW15" s="111"/>
      <c r="TNZ15" s="108"/>
      <c r="TOA15" s="109"/>
      <c r="TOD15" s="111"/>
      <c r="TOG15" s="108"/>
      <c r="TOH15" s="109"/>
      <c r="TOK15" s="111"/>
      <c r="TON15" s="108"/>
      <c r="TOO15" s="109"/>
      <c r="TOR15" s="111"/>
      <c r="TOU15" s="108"/>
      <c r="TOV15" s="109"/>
      <c r="TOY15" s="111"/>
      <c r="TPB15" s="108"/>
      <c r="TPC15" s="109"/>
      <c r="TPF15" s="111"/>
      <c r="TPI15" s="108"/>
      <c r="TPJ15" s="109"/>
      <c r="TPM15" s="111"/>
      <c r="TPP15" s="108"/>
      <c r="TPQ15" s="109"/>
      <c r="TPT15" s="111"/>
      <c r="TPW15" s="108"/>
      <c r="TPX15" s="109"/>
      <c r="TQA15" s="111"/>
      <c r="TQD15" s="108"/>
      <c r="TQE15" s="109"/>
      <c r="TQH15" s="111"/>
      <c r="TQK15" s="108"/>
      <c r="TQL15" s="109"/>
      <c r="TQO15" s="111"/>
      <c r="TQR15" s="108"/>
      <c r="TQS15" s="109"/>
      <c r="TQV15" s="111"/>
      <c r="TQY15" s="108"/>
      <c r="TQZ15" s="109"/>
      <c r="TRC15" s="111"/>
      <c r="TRF15" s="108"/>
      <c r="TRG15" s="109"/>
      <c r="TRJ15" s="111"/>
      <c r="TRM15" s="108"/>
      <c r="TRN15" s="109"/>
      <c r="TRQ15" s="111"/>
      <c r="TRT15" s="108"/>
      <c r="TRU15" s="109"/>
      <c r="TRX15" s="111"/>
      <c r="TSA15" s="108"/>
      <c r="TSB15" s="109"/>
      <c r="TSE15" s="111"/>
      <c r="TSH15" s="108"/>
      <c r="TSI15" s="109"/>
      <c r="TSL15" s="111"/>
      <c r="TSO15" s="108"/>
      <c r="TSP15" s="109"/>
      <c r="TSS15" s="111"/>
      <c r="TSV15" s="108"/>
      <c r="TSW15" s="109"/>
      <c r="TSZ15" s="111"/>
      <c r="TTC15" s="108"/>
      <c r="TTD15" s="109"/>
      <c r="TTG15" s="111"/>
      <c r="TTJ15" s="108"/>
      <c r="TTK15" s="109"/>
      <c r="TTN15" s="111"/>
      <c r="TTQ15" s="108"/>
      <c r="TTR15" s="109"/>
      <c r="TTU15" s="111"/>
      <c r="TTX15" s="108"/>
      <c r="TTY15" s="109"/>
      <c r="TUB15" s="111"/>
      <c r="TUE15" s="108"/>
      <c r="TUF15" s="109"/>
      <c r="TUI15" s="111"/>
      <c r="TUL15" s="108"/>
      <c r="TUM15" s="109"/>
      <c r="TUP15" s="111"/>
      <c r="TUS15" s="108"/>
      <c r="TUT15" s="109"/>
      <c r="TUW15" s="111"/>
      <c r="TUZ15" s="108"/>
      <c r="TVA15" s="109"/>
      <c r="TVD15" s="111"/>
      <c r="TVG15" s="108"/>
      <c r="TVH15" s="109"/>
      <c r="TVK15" s="111"/>
      <c r="TVN15" s="108"/>
      <c r="TVO15" s="109"/>
      <c r="TVR15" s="111"/>
      <c r="TVU15" s="108"/>
      <c r="TVV15" s="109"/>
      <c r="TVY15" s="111"/>
      <c r="TWB15" s="108"/>
      <c r="TWC15" s="109"/>
      <c r="TWF15" s="111"/>
      <c r="TWI15" s="108"/>
      <c r="TWJ15" s="109"/>
      <c r="TWM15" s="111"/>
      <c r="TWP15" s="108"/>
      <c r="TWQ15" s="109"/>
      <c r="TWT15" s="111"/>
      <c r="TWW15" s="108"/>
      <c r="TWX15" s="109"/>
      <c r="TXA15" s="111"/>
      <c r="TXD15" s="108"/>
      <c r="TXE15" s="109"/>
      <c r="TXH15" s="111"/>
      <c r="TXK15" s="108"/>
      <c r="TXL15" s="109"/>
      <c r="TXO15" s="111"/>
      <c r="TXR15" s="108"/>
      <c r="TXS15" s="109"/>
      <c r="TXV15" s="111"/>
      <c r="TXY15" s="108"/>
      <c r="TXZ15" s="109"/>
      <c r="TYC15" s="111"/>
      <c r="TYF15" s="108"/>
      <c r="TYG15" s="109"/>
      <c r="TYJ15" s="111"/>
      <c r="TYM15" s="108"/>
      <c r="TYN15" s="109"/>
      <c r="TYQ15" s="111"/>
      <c r="TYT15" s="108"/>
      <c r="TYU15" s="109"/>
      <c r="TYX15" s="111"/>
      <c r="TZA15" s="108"/>
      <c r="TZB15" s="109"/>
      <c r="TZE15" s="111"/>
      <c r="TZH15" s="108"/>
      <c r="TZI15" s="109"/>
      <c r="TZL15" s="111"/>
      <c r="TZO15" s="108"/>
      <c r="TZP15" s="109"/>
      <c r="TZS15" s="111"/>
      <c r="TZV15" s="108"/>
      <c r="TZW15" s="109"/>
      <c r="TZZ15" s="111"/>
      <c r="UAC15" s="108"/>
      <c r="UAD15" s="109"/>
      <c r="UAG15" s="111"/>
      <c r="UAJ15" s="108"/>
      <c r="UAK15" s="109"/>
      <c r="UAN15" s="111"/>
      <c r="UAQ15" s="108"/>
      <c r="UAR15" s="109"/>
      <c r="UAU15" s="111"/>
      <c r="UAX15" s="108"/>
      <c r="UAY15" s="109"/>
      <c r="UBB15" s="111"/>
      <c r="UBE15" s="108"/>
      <c r="UBF15" s="109"/>
      <c r="UBI15" s="111"/>
      <c r="UBL15" s="108"/>
      <c r="UBM15" s="109"/>
      <c r="UBP15" s="111"/>
      <c r="UBS15" s="108"/>
      <c r="UBT15" s="109"/>
      <c r="UBW15" s="111"/>
      <c r="UBZ15" s="108"/>
      <c r="UCA15" s="109"/>
      <c r="UCD15" s="111"/>
      <c r="UCG15" s="108"/>
      <c r="UCH15" s="109"/>
      <c r="UCK15" s="111"/>
      <c r="UCN15" s="108"/>
      <c r="UCO15" s="109"/>
      <c r="UCR15" s="111"/>
      <c r="UCU15" s="108"/>
      <c r="UCV15" s="109"/>
      <c r="UCY15" s="111"/>
      <c r="UDB15" s="108"/>
      <c r="UDC15" s="109"/>
      <c r="UDF15" s="111"/>
      <c r="UDI15" s="108"/>
      <c r="UDJ15" s="109"/>
      <c r="UDM15" s="111"/>
      <c r="UDP15" s="108"/>
      <c r="UDQ15" s="109"/>
      <c r="UDT15" s="111"/>
      <c r="UDW15" s="108"/>
      <c r="UDX15" s="109"/>
      <c r="UEA15" s="111"/>
      <c r="UED15" s="108"/>
      <c r="UEE15" s="109"/>
      <c r="UEH15" s="111"/>
      <c r="UEK15" s="108"/>
      <c r="UEL15" s="109"/>
      <c r="UEO15" s="111"/>
      <c r="UER15" s="108"/>
      <c r="UES15" s="109"/>
      <c r="UEV15" s="111"/>
      <c r="UEY15" s="108"/>
      <c r="UEZ15" s="109"/>
      <c r="UFC15" s="111"/>
      <c r="UFF15" s="108"/>
      <c r="UFG15" s="109"/>
      <c r="UFJ15" s="111"/>
      <c r="UFM15" s="108"/>
      <c r="UFN15" s="109"/>
      <c r="UFQ15" s="111"/>
      <c r="UFT15" s="108"/>
      <c r="UFU15" s="109"/>
      <c r="UFX15" s="111"/>
      <c r="UGA15" s="108"/>
      <c r="UGB15" s="109"/>
      <c r="UGE15" s="111"/>
      <c r="UGH15" s="108"/>
      <c r="UGI15" s="109"/>
      <c r="UGL15" s="111"/>
      <c r="UGO15" s="108"/>
      <c r="UGP15" s="109"/>
      <c r="UGS15" s="111"/>
      <c r="UGV15" s="108"/>
      <c r="UGW15" s="109"/>
      <c r="UGZ15" s="111"/>
      <c r="UHC15" s="108"/>
      <c r="UHD15" s="109"/>
      <c r="UHG15" s="111"/>
      <c r="UHJ15" s="108"/>
      <c r="UHK15" s="109"/>
      <c r="UHN15" s="111"/>
      <c r="UHQ15" s="108"/>
      <c r="UHR15" s="109"/>
      <c r="UHU15" s="111"/>
      <c r="UHX15" s="108"/>
      <c r="UHY15" s="109"/>
      <c r="UIB15" s="111"/>
      <c r="UIE15" s="108"/>
      <c r="UIF15" s="109"/>
      <c r="UII15" s="111"/>
      <c r="UIL15" s="108"/>
      <c r="UIM15" s="109"/>
      <c r="UIP15" s="111"/>
      <c r="UIS15" s="108"/>
      <c r="UIT15" s="109"/>
      <c r="UIW15" s="111"/>
      <c r="UIZ15" s="108"/>
      <c r="UJA15" s="109"/>
      <c r="UJD15" s="111"/>
      <c r="UJG15" s="108"/>
      <c r="UJH15" s="109"/>
      <c r="UJK15" s="111"/>
      <c r="UJN15" s="108"/>
      <c r="UJO15" s="109"/>
      <c r="UJR15" s="111"/>
      <c r="UJU15" s="108"/>
      <c r="UJV15" s="109"/>
      <c r="UJY15" s="111"/>
      <c r="UKB15" s="108"/>
      <c r="UKC15" s="109"/>
      <c r="UKF15" s="111"/>
      <c r="UKI15" s="108"/>
      <c r="UKJ15" s="109"/>
      <c r="UKM15" s="111"/>
      <c r="UKP15" s="108"/>
      <c r="UKQ15" s="109"/>
      <c r="UKT15" s="111"/>
      <c r="UKW15" s="108"/>
      <c r="UKX15" s="109"/>
      <c r="ULA15" s="111"/>
      <c r="ULD15" s="108"/>
      <c r="ULE15" s="109"/>
      <c r="ULH15" s="111"/>
      <c r="ULK15" s="108"/>
      <c r="ULL15" s="109"/>
      <c r="ULO15" s="111"/>
      <c r="ULR15" s="108"/>
      <c r="ULS15" s="109"/>
      <c r="ULV15" s="111"/>
      <c r="ULY15" s="108"/>
      <c r="ULZ15" s="109"/>
      <c r="UMC15" s="111"/>
      <c r="UMF15" s="108"/>
      <c r="UMG15" s="109"/>
      <c r="UMJ15" s="111"/>
      <c r="UMM15" s="108"/>
      <c r="UMN15" s="109"/>
      <c r="UMQ15" s="111"/>
      <c r="UMT15" s="108"/>
      <c r="UMU15" s="109"/>
      <c r="UMX15" s="111"/>
      <c r="UNA15" s="108"/>
      <c r="UNB15" s="109"/>
      <c r="UNE15" s="111"/>
      <c r="UNH15" s="108"/>
      <c r="UNI15" s="109"/>
      <c r="UNL15" s="111"/>
      <c r="UNO15" s="108"/>
      <c r="UNP15" s="109"/>
      <c r="UNS15" s="111"/>
      <c r="UNV15" s="108"/>
      <c r="UNW15" s="109"/>
      <c r="UNZ15" s="111"/>
      <c r="UOC15" s="108"/>
      <c r="UOD15" s="109"/>
      <c r="UOG15" s="111"/>
      <c r="UOJ15" s="108"/>
      <c r="UOK15" s="109"/>
      <c r="UON15" s="111"/>
      <c r="UOQ15" s="108"/>
      <c r="UOR15" s="109"/>
      <c r="UOU15" s="111"/>
      <c r="UOX15" s="108"/>
      <c r="UOY15" s="109"/>
      <c r="UPB15" s="111"/>
      <c r="UPE15" s="108"/>
      <c r="UPF15" s="109"/>
      <c r="UPI15" s="111"/>
      <c r="UPL15" s="108"/>
      <c r="UPM15" s="109"/>
      <c r="UPP15" s="111"/>
      <c r="UPS15" s="108"/>
      <c r="UPT15" s="109"/>
      <c r="UPW15" s="111"/>
      <c r="UPZ15" s="108"/>
      <c r="UQA15" s="109"/>
      <c r="UQD15" s="111"/>
      <c r="UQG15" s="108"/>
      <c r="UQH15" s="109"/>
      <c r="UQK15" s="111"/>
      <c r="UQN15" s="108"/>
      <c r="UQO15" s="109"/>
      <c r="UQR15" s="111"/>
      <c r="UQU15" s="108"/>
      <c r="UQV15" s="109"/>
      <c r="UQY15" s="111"/>
      <c r="URB15" s="108"/>
      <c r="URC15" s="109"/>
      <c r="URF15" s="111"/>
      <c r="URI15" s="108"/>
      <c r="URJ15" s="109"/>
      <c r="URM15" s="111"/>
      <c r="URP15" s="108"/>
      <c r="URQ15" s="109"/>
      <c r="URT15" s="111"/>
      <c r="URW15" s="108"/>
      <c r="URX15" s="109"/>
      <c r="USA15" s="111"/>
      <c r="USD15" s="108"/>
      <c r="USE15" s="109"/>
      <c r="USH15" s="111"/>
      <c r="USK15" s="108"/>
      <c r="USL15" s="109"/>
      <c r="USO15" s="111"/>
      <c r="USR15" s="108"/>
      <c r="USS15" s="109"/>
      <c r="USV15" s="111"/>
      <c r="USY15" s="108"/>
      <c r="USZ15" s="109"/>
      <c r="UTC15" s="111"/>
      <c r="UTF15" s="108"/>
      <c r="UTG15" s="109"/>
      <c r="UTJ15" s="111"/>
      <c r="UTM15" s="108"/>
      <c r="UTN15" s="109"/>
      <c r="UTQ15" s="111"/>
      <c r="UTT15" s="108"/>
      <c r="UTU15" s="109"/>
      <c r="UTX15" s="111"/>
      <c r="UUA15" s="108"/>
      <c r="UUB15" s="109"/>
      <c r="UUE15" s="111"/>
      <c r="UUH15" s="108"/>
      <c r="UUI15" s="109"/>
      <c r="UUL15" s="111"/>
      <c r="UUO15" s="108"/>
      <c r="UUP15" s="109"/>
      <c r="UUS15" s="111"/>
      <c r="UUV15" s="108"/>
      <c r="UUW15" s="109"/>
      <c r="UUZ15" s="111"/>
      <c r="UVC15" s="108"/>
      <c r="UVD15" s="109"/>
      <c r="UVG15" s="111"/>
      <c r="UVJ15" s="108"/>
      <c r="UVK15" s="109"/>
      <c r="UVN15" s="111"/>
      <c r="UVQ15" s="108"/>
      <c r="UVR15" s="109"/>
      <c r="UVU15" s="111"/>
      <c r="UVX15" s="108"/>
      <c r="UVY15" s="109"/>
      <c r="UWB15" s="111"/>
      <c r="UWE15" s="108"/>
      <c r="UWF15" s="109"/>
      <c r="UWI15" s="111"/>
      <c r="UWL15" s="108"/>
      <c r="UWM15" s="109"/>
      <c r="UWP15" s="111"/>
      <c r="UWS15" s="108"/>
      <c r="UWT15" s="109"/>
      <c r="UWW15" s="111"/>
      <c r="UWZ15" s="108"/>
      <c r="UXA15" s="109"/>
      <c r="UXD15" s="111"/>
      <c r="UXG15" s="108"/>
      <c r="UXH15" s="109"/>
      <c r="UXK15" s="111"/>
      <c r="UXN15" s="108"/>
      <c r="UXO15" s="109"/>
      <c r="UXR15" s="111"/>
      <c r="UXU15" s="108"/>
      <c r="UXV15" s="109"/>
      <c r="UXY15" s="111"/>
      <c r="UYB15" s="108"/>
      <c r="UYC15" s="109"/>
      <c r="UYF15" s="111"/>
      <c r="UYI15" s="108"/>
      <c r="UYJ15" s="109"/>
      <c r="UYM15" s="111"/>
      <c r="UYP15" s="108"/>
      <c r="UYQ15" s="109"/>
      <c r="UYT15" s="111"/>
      <c r="UYW15" s="108"/>
      <c r="UYX15" s="109"/>
      <c r="UZA15" s="111"/>
      <c r="UZD15" s="108"/>
      <c r="UZE15" s="109"/>
      <c r="UZH15" s="111"/>
      <c r="UZK15" s="108"/>
      <c r="UZL15" s="109"/>
      <c r="UZO15" s="111"/>
      <c r="UZR15" s="108"/>
      <c r="UZS15" s="109"/>
      <c r="UZV15" s="111"/>
      <c r="UZY15" s="108"/>
      <c r="UZZ15" s="109"/>
      <c r="VAC15" s="111"/>
      <c r="VAF15" s="108"/>
      <c r="VAG15" s="109"/>
      <c r="VAJ15" s="111"/>
      <c r="VAM15" s="108"/>
      <c r="VAN15" s="109"/>
      <c r="VAQ15" s="111"/>
      <c r="VAT15" s="108"/>
      <c r="VAU15" s="109"/>
      <c r="VAX15" s="111"/>
      <c r="VBA15" s="108"/>
      <c r="VBB15" s="109"/>
      <c r="VBE15" s="111"/>
      <c r="VBH15" s="108"/>
      <c r="VBI15" s="109"/>
      <c r="VBL15" s="111"/>
      <c r="VBO15" s="108"/>
      <c r="VBP15" s="109"/>
      <c r="VBS15" s="111"/>
      <c r="VBV15" s="108"/>
      <c r="VBW15" s="109"/>
      <c r="VBZ15" s="111"/>
      <c r="VCC15" s="108"/>
      <c r="VCD15" s="109"/>
      <c r="VCG15" s="111"/>
      <c r="VCJ15" s="108"/>
      <c r="VCK15" s="109"/>
      <c r="VCN15" s="111"/>
      <c r="VCQ15" s="108"/>
      <c r="VCR15" s="109"/>
      <c r="VCU15" s="111"/>
      <c r="VCX15" s="108"/>
      <c r="VCY15" s="109"/>
      <c r="VDB15" s="111"/>
      <c r="VDE15" s="108"/>
      <c r="VDF15" s="109"/>
      <c r="VDI15" s="111"/>
      <c r="VDL15" s="108"/>
      <c r="VDM15" s="109"/>
      <c r="VDP15" s="111"/>
      <c r="VDS15" s="108"/>
      <c r="VDT15" s="109"/>
      <c r="VDW15" s="111"/>
      <c r="VDZ15" s="108"/>
      <c r="VEA15" s="109"/>
      <c r="VED15" s="111"/>
      <c r="VEG15" s="108"/>
      <c r="VEH15" s="109"/>
      <c r="VEK15" s="111"/>
      <c r="VEN15" s="108"/>
      <c r="VEO15" s="109"/>
      <c r="VER15" s="111"/>
      <c r="VEU15" s="108"/>
      <c r="VEV15" s="109"/>
      <c r="VEY15" s="111"/>
      <c r="VFB15" s="108"/>
      <c r="VFC15" s="109"/>
      <c r="VFF15" s="111"/>
      <c r="VFI15" s="108"/>
      <c r="VFJ15" s="109"/>
      <c r="VFM15" s="111"/>
      <c r="VFP15" s="108"/>
      <c r="VFQ15" s="109"/>
      <c r="VFT15" s="111"/>
      <c r="VFW15" s="108"/>
      <c r="VFX15" s="109"/>
      <c r="VGA15" s="111"/>
      <c r="VGD15" s="108"/>
      <c r="VGE15" s="109"/>
      <c r="VGH15" s="111"/>
      <c r="VGK15" s="108"/>
      <c r="VGL15" s="109"/>
      <c r="VGO15" s="111"/>
      <c r="VGR15" s="108"/>
      <c r="VGS15" s="109"/>
      <c r="VGV15" s="111"/>
      <c r="VGY15" s="108"/>
      <c r="VGZ15" s="109"/>
      <c r="VHC15" s="111"/>
      <c r="VHF15" s="108"/>
      <c r="VHG15" s="109"/>
      <c r="VHJ15" s="111"/>
      <c r="VHM15" s="108"/>
      <c r="VHN15" s="109"/>
      <c r="VHQ15" s="111"/>
      <c r="VHT15" s="108"/>
      <c r="VHU15" s="109"/>
      <c r="VHX15" s="111"/>
      <c r="VIA15" s="108"/>
      <c r="VIB15" s="109"/>
      <c r="VIE15" s="111"/>
      <c r="VIH15" s="108"/>
      <c r="VII15" s="109"/>
      <c r="VIL15" s="111"/>
      <c r="VIO15" s="108"/>
      <c r="VIP15" s="109"/>
      <c r="VIS15" s="111"/>
      <c r="VIV15" s="108"/>
      <c r="VIW15" s="109"/>
      <c r="VIZ15" s="111"/>
      <c r="VJC15" s="108"/>
      <c r="VJD15" s="109"/>
      <c r="VJG15" s="111"/>
      <c r="VJJ15" s="108"/>
      <c r="VJK15" s="109"/>
      <c r="VJN15" s="111"/>
      <c r="VJQ15" s="108"/>
      <c r="VJR15" s="109"/>
      <c r="VJU15" s="111"/>
      <c r="VJX15" s="108"/>
      <c r="VJY15" s="109"/>
      <c r="VKB15" s="111"/>
      <c r="VKE15" s="108"/>
      <c r="VKF15" s="109"/>
      <c r="VKI15" s="111"/>
      <c r="VKL15" s="108"/>
      <c r="VKM15" s="109"/>
      <c r="VKP15" s="111"/>
      <c r="VKS15" s="108"/>
      <c r="VKT15" s="109"/>
      <c r="VKW15" s="111"/>
      <c r="VKZ15" s="108"/>
      <c r="VLA15" s="109"/>
      <c r="VLD15" s="111"/>
      <c r="VLG15" s="108"/>
      <c r="VLH15" s="109"/>
      <c r="VLK15" s="111"/>
      <c r="VLN15" s="108"/>
      <c r="VLO15" s="109"/>
      <c r="VLR15" s="111"/>
      <c r="VLU15" s="108"/>
      <c r="VLV15" s="109"/>
      <c r="VLY15" s="111"/>
      <c r="VMB15" s="108"/>
      <c r="VMC15" s="109"/>
      <c r="VMF15" s="111"/>
      <c r="VMI15" s="108"/>
      <c r="VMJ15" s="109"/>
      <c r="VMM15" s="111"/>
      <c r="VMP15" s="108"/>
      <c r="VMQ15" s="109"/>
      <c r="VMT15" s="111"/>
      <c r="VMW15" s="108"/>
      <c r="VMX15" s="109"/>
      <c r="VNA15" s="111"/>
      <c r="VND15" s="108"/>
      <c r="VNE15" s="109"/>
      <c r="VNH15" s="111"/>
      <c r="VNK15" s="108"/>
      <c r="VNL15" s="109"/>
      <c r="VNO15" s="111"/>
      <c r="VNR15" s="108"/>
      <c r="VNS15" s="109"/>
      <c r="VNV15" s="111"/>
      <c r="VNY15" s="108"/>
      <c r="VNZ15" s="109"/>
      <c r="VOC15" s="111"/>
      <c r="VOF15" s="108"/>
      <c r="VOG15" s="109"/>
      <c r="VOJ15" s="111"/>
      <c r="VOM15" s="108"/>
      <c r="VON15" s="109"/>
      <c r="VOQ15" s="111"/>
      <c r="VOT15" s="108"/>
      <c r="VOU15" s="109"/>
      <c r="VOX15" s="111"/>
      <c r="VPA15" s="108"/>
      <c r="VPB15" s="109"/>
      <c r="VPE15" s="111"/>
      <c r="VPH15" s="108"/>
      <c r="VPI15" s="109"/>
      <c r="VPL15" s="111"/>
      <c r="VPO15" s="108"/>
      <c r="VPP15" s="109"/>
      <c r="VPS15" s="111"/>
      <c r="VPV15" s="108"/>
      <c r="VPW15" s="109"/>
      <c r="VPZ15" s="111"/>
      <c r="VQC15" s="108"/>
      <c r="VQD15" s="109"/>
      <c r="VQG15" s="111"/>
      <c r="VQJ15" s="108"/>
      <c r="VQK15" s="109"/>
      <c r="VQN15" s="111"/>
      <c r="VQQ15" s="108"/>
      <c r="VQR15" s="109"/>
      <c r="VQU15" s="111"/>
      <c r="VQX15" s="108"/>
      <c r="VQY15" s="109"/>
      <c r="VRB15" s="111"/>
      <c r="VRE15" s="108"/>
      <c r="VRF15" s="109"/>
      <c r="VRI15" s="111"/>
      <c r="VRL15" s="108"/>
      <c r="VRM15" s="109"/>
      <c r="VRP15" s="111"/>
      <c r="VRS15" s="108"/>
      <c r="VRT15" s="109"/>
      <c r="VRW15" s="111"/>
      <c r="VRZ15" s="108"/>
      <c r="VSA15" s="109"/>
      <c r="VSD15" s="111"/>
      <c r="VSG15" s="108"/>
      <c r="VSH15" s="109"/>
      <c r="VSK15" s="111"/>
      <c r="VSN15" s="108"/>
      <c r="VSO15" s="109"/>
      <c r="VSR15" s="111"/>
      <c r="VSU15" s="108"/>
      <c r="VSV15" s="109"/>
      <c r="VSY15" s="111"/>
      <c r="VTB15" s="108"/>
      <c r="VTC15" s="109"/>
      <c r="VTF15" s="111"/>
      <c r="VTI15" s="108"/>
      <c r="VTJ15" s="109"/>
      <c r="VTM15" s="111"/>
      <c r="VTP15" s="108"/>
      <c r="VTQ15" s="109"/>
      <c r="VTT15" s="111"/>
      <c r="VTW15" s="108"/>
      <c r="VTX15" s="109"/>
      <c r="VUA15" s="111"/>
      <c r="VUD15" s="108"/>
      <c r="VUE15" s="109"/>
      <c r="VUH15" s="111"/>
      <c r="VUK15" s="108"/>
      <c r="VUL15" s="109"/>
      <c r="VUO15" s="111"/>
      <c r="VUR15" s="108"/>
      <c r="VUS15" s="109"/>
      <c r="VUV15" s="111"/>
      <c r="VUY15" s="108"/>
      <c r="VUZ15" s="109"/>
      <c r="VVC15" s="111"/>
      <c r="VVF15" s="108"/>
      <c r="VVG15" s="109"/>
      <c r="VVJ15" s="111"/>
      <c r="VVM15" s="108"/>
      <c r="VVN15" s="109"/>
      <c r="VVQ15" s="111"/>
      <c r="VVT15" s="108"/>
      <c r="VVU15" s="109"/>
      <c r="VVX15" s="111"/>
      <c r="VWA15" s="108"/>
      <c r="VWB15" s="109"/>
      <c r="VWE15" s="111"/>
      <c r="VWH15" s="108"/>
      <c r="VWI15" s="109"/>
      <c r="VWL15" s="111"/>
      <c r="VWO15" s="108"/>
      <c r="VWP15" s="109"/>
      <c r="VWS15" s="111"/>
      <c r="VWV15" s="108"/>
      <c r="VWW15" s="109"/>
      <c r="VWZ15" s="111"/>
      <c r="VXC15" s="108"/>
      <c r="VXD15" s="109"/>
      <c r="VXG15" s="111"/>
      <c r="VXJ15" s="108"/>
      <c r="VXK15" s="109"/>
      <c r="VXN15" s="111"/>
      <c r="VXQ15" s="108"/>
      <c r="VXR15" s="109"/>
      <c r="VXU15" s="111"/>
      <c r="VXX15" s="108"/>
      <c r="VXY15" s="109"/>
      <c r="VYB15" s="111"/>
      <c r="VYE15" s="108"/>
      <c r="VYF15" s="109"/>
      <c r="VYI15" s="111"/>
      <c r="VYL15" s="108"/>
      <c r="VYM15" s="109"/>
      <c r="VYP15" s="111"/>
      <c r="VYS15" s="108"/>
      <c r="VYT15" s="109"/>
      <c r="VYW15" s="111"/>
      <c r="VYZ15" s="108"/>
      <c r="VZA15" s="109"/>
      <c r="VZD15" s="111"/>
      <c r="VZG15" s="108"/>
      <c r="VZH15" s="109"/>
      <c r="VZK15" s="111"/>
      <c r="VZN15" s="108"/>
      <c r="VZO15" s="109"/>
      <c r="VZR15" s="111"/>
      <c r="VZU15" s="108"/>
      <c r="VZV15" s="109"/>
      <c r="VZY15" s="111"/>
      <c r="WAB15" s="108"/>
      <c r="WAC15" s="109"/>
      <c r="WAF15" s="111"/>
      <c r="WAI15" s="108"/>
      <c r="WAJ15" s="109"/>
      <c r="WAM15" s="111"/>
      <c r="WAP15" s="108"/>
      <c r="WAQ15" s="109"/>
      <c r="WAT15" s="111"/>
      <c r="WAW15" s="108"/>
      <c r="WAX15" s="109"/>
      <c r="WBA15" s="111"/>
      <c r="WBD15" s="108"/>
      <c r="WBE15" s="109"/>
      <c r="WBH15" s="111"/>
      <c r="WBK15" s="108"/>
      <c r="WBL15" s="109"/>
      <c r="WBO15" s="111"/>
      <c r="WBR15" s="108"/>
      <c r="WBS15" s="109"/>
      <c r="WBV15" s="111"/>
      <c r="WBY15" s="108"/>
      <c r="WBZ15" s="109"/>
      <c r="WCC15" s="111"/>
      <c r="WCF15" s="108"/>
      <c r="WCG15" s="109"/>
      <c r="WCJ15" s="111"/>
      <c r="WCM15" s="108"/>
      <c r="WCN15" s="109"/>
      <c r="WCQ15" s="111"/>
      <c r="WCT15" s="108"/>
      <c r="WCU15" s="109"/>
      <c r="WCX15" s="111"/>
      <c r="WDA15" s="108"/>
      <c r="WDB15" s="109"/>
      <c r="WDE15" s="111"/>
      <c r="WDH15" s="108"/>
      <c r="WDI15" s="109"/>
      <c r="WDL15" s="111"/>
      <c r="WDO15" s="108"/>
      <c r="WDP15" s="109"/>
      <c r="WDS15" s="111"/>
      <c r="WDV15" s="108"/>
      <c r="WDW15" s="109"/>
      <c r="WDZ15" s="111"/>
      <c r="WEC15" s="108"/>
      <c r="WED15" s="109"/>
      <c r="WEG15" s="111"/>
      <c r="WEJ15" s="108"/>
      <c r="WEK15" s="109"/>
      <c r="WEN15" s="111"/>
      <c r="WEQ15" s="108"/>
      <c r="WER15" s="109"/>
      <c r="WEU15" s="111"/>
      <c r="WEX15" s="108"/>
      <c r="WEY15" s="109"/>
      <c r="WFB15" s="111"/>
      <c r="WFE15" s="108"/>
      <c r="WFF15" s="109"/>
      <c r="WFI15" s="111"/>
      <c r="WFL15" s="108"/>
      <c r="WFM15" s="109"/>
      <c r="WFP15" s="111"/>
      <c r="WFS15" s="108"/>
      <c r="WFT15" s="109"/>
      <c r="WFW15" s="111"/>
      <c r="WFZ15" s="108"/>
      <c r="WGA15" s="109"/>
      <c r="WGD15" s="111"/>
      <c r="WGG15" s="108"/>
      <c r="WGH15" s="109"/>
      <c r="WGK15" s="111"/>
      <c r="WGN15" s="108"/>
      <c r="WGO15" s="109"/>
      <c r="WGR15" s="111"/>
      <c r="WGU15" s="108"/>
      <c r="WGV15" s="109"/>
      <c r="WGY15" s="111"/>
      <c r="WHB15" s="108"/>
      <c r="WHC15" s="109"/>
      <c r="WHF15" s="111"/>
      <c r="WHI15" s="108"/>
      <c r="WHJ15" s="109"/>
      <c r="WHM15" s="111"/>
      <c r="WHP15" s="108"/>
      <c r="WHQ15" s="109"/>
      <c r="WHT15" s="111"/>
      <c r="WHW15" s="108"/>
      <c r="WHX15" s="109"/>
      <c r="WIA15" s="111"/>
      <c r="WID15" s="108"/>
      <c r="WIE15" s="109"/>
      <c r="WIH15" s="111"/>
      <c r="WIK15" s="108"/>
      <c r="WIL15" s="109"/>
      <c r="WIO15" s="111"/>
      <c r="WIR15" s="108"/>
      <c r="WIS15" s="109"/>
      <c r="WIV15" s="111"/>
      <c r="WIY15" s="108"/>
      <c r="WIZ15" s="109"/>
      <c r="WJC15" s="111"/>
      <c r="WJF15" s="108"/>
      <c r="WJG15" s="109"/>
      <c r="WJJ15" s="111"/>
      <c r="WJM15" s="108"/>
      <c r="WJN15" s="109"/>
      <c r="WJQ15" s="111"/>
      <c r="WJT15" s="108"/>
      <c r="WJU15" s="109"/>
      <c r="WJX15" s="111"/>
      <c r="WKA15" s="108"/>
      <c r="WKB15" s="109"/>
      <c r="WKE15" s="111"/>
      <c r="WKH15" s="108"/>
      <c r="WKI15" s="109"/>
      <c r="WKL15" s="111"/>
      <c r="WKO15" s="108"/>
      <c r="WKP15" s="109"/>
      <c r="WKS15" s="111"/>
      <c r="WKV15" s="108"/>
      <c r="WKW15" s="109"/>
      <c r="WKZ15" s="111"/>
      <c r="WLC15" s="108"/>
      <c r="WLD15" s="109"/>
      <c r="WLG15" s="111"/>
      <c r="WLJ15" s="108"/>
      <c r="WLK15" s="109"/>
      <c r="WLN15" s="111"/>
      <c r="WLQ15" s="108"/>
      <c r="WLR15" s="109"/>
      <c r="WLU15" s="111"/>
      <c r="WLX15" s="108"/>
      <c r="WLY15" s="109"/>
      <c r="WMB15" s="111"/>
      <c r="WME15" s="108"/>
      <c r="WMF15" s="109"/>
      <c r="WMI15" s="111"/>
      <c r="WML15" s="108"/>
      <c r="WMM15" s="109"/>
      <c r="WMP15" s="111"/>
      <c r="WMS15" s="108"/>
      <c r="WMT15" s="109"/>
      <c r="WMW15" s="111"/>
      <c r="WMZ15" s="108"/>
      <c r="WNA15" s="109"/>
      <c r="WND15" s="111"/>
      <c r="WNG15" s="108"/>
      <c r="WNH15" s="109"/>
      <c r="WNK15" s="111"/>
      <c r="WNN15" s="108"/>
      <c r="WNO15" s="109"/>
      <c r="WNR15" s="111"/>
      <c r="WNU15" s="108"/>
      <c r="WNV15" s="109"/>
      <c r="WNY15" s="111"/>
      <c r="WOB15" s="108"/>
      <c r="WOC15" s="109"/>
      <c r="WOF15" s="111"/>
      <c r="WOI15" s="108"/>
      <c r="WOJ15" s="109"/>
      <c r="WOM15" s="111"/>
      <c r="WOP15" s="108"/>
      <c r="WOQ15" s="109"/>
      <c r="WOT15" s="111"/>
      <c r="WOW15" s="108"/>
      <c r="WOX15" s="109"/>
      <c r="WPA15" s="111"/>
      <c r="WPD15" s="108"/>
      <c r="WPE15" s="109"/>
      <c r="WPH15" s="111"/>
      <c r="WPK15" s="108"/>
      <c r="WPL15" s="109"/>
      <c r="WPO15" s="111"/>
      <c r="WPR15" s="108"/>
      <c r="WPS15" s="109"/>
      <c r="WPV15" s="111"/>
      <c r="WPY15" s="108"/>
      <c r="WPZ15" s="109"/>
      <c r="WQC15" s="111"/>
      <c r="WQF15" s="108"/>
      <c r="WQG15" s="109"/>
      <c r="WQJ15" s="111"/>
      <c r="WQM15" s="108"/>
      <c r="WQN15" s="109"/>
      <c r="WQQ15" s="111"/>
      <c r="WQT15" s="108"/>
      <c r="WQU15" s="109"/>
      <c r="WQX15" s="111"/>
      <c r="WRA15" s="108"/>
      <c r="WRB15" s="109"/>
      <c r="WRE15" s="111"/>
      <c r="WRH15" s="108"/>
      <c r="WRI15" s="109"/>
      <c r="WRL15" s="111"/>
      <c r="WRO15" s="108"/>
      <c r="WRP15" s="109"/>
      <c r="WRS15" s="111"/>
      <c r="WRV15" s="108"/>
      <c r="WRW15" s="109"/>
      <c r="WRZ15" s="111"/>
      <c r="WSC15" s="108"/>
      <c r="WSD15" s="109"/>
      <c r="WSG15" s="111"/>
      <c r="WSJ15" s="108"/>
      <c r="WSK15" s="109"/>
      <c r="WSN15" s="111"/>
      <c r="WSQ15" s="108"/>
      <c r="WSR15" s="109"/>
      <c r="WSU15" s="111"/>
      <c r="WSX15" s="108"/>
      <c r="WSY15" s="109"/>
      <c r="WTB15" s="111"/>
      <c r="WTE15" s="108"/>
      <c r="WTF15" s="109"/>
      <c r="WTI15" s="111"/>
      <c r="WTL15" s="108"/>
      <c r="WTM15" s="109"/>
      <c r="WTP15" s="111"/>
      <c r="WTS15" s="108"/>
      <c r="WTT15" s="109"/>
      <c r="WTW15" s="111"/>
      <c r="WTZ15" s="108"/>
      <c r="WUA15" s="109"/>
      <c r="WUD15" s="111"/>
      <c r="WUG15" s="108"/>
      <c r="WUH15" s="109"/>
      <c r="WUK15" s="111"/>
      <c r="WUN15" s="108"/>
      <c r="WUO15" s="109"/>
      <c r="WUR15" s="111"/>
      <c r="WUU15" s="108"/>
      <c r="WUV15" s="109"/>
      <c r="WUY15" s="111"/>
      <c r="WVB15" s="108"/>
      <c r="WVC15" s="109"/>
      <c r="WVF15" s="111"/>
      <c r="WVI15" s="108"/>
      <c r="WVJ15" s="109"/>
      <c r="WVM15" s="111"/>
      <c r="WVP15" s="108"/>
      <c r="WVQ15" s="109"/>
      <c r="WVT15" s="111"/>
      <c r="WVW15" s="108"/>
      <c r="WVX15" s="109"/>
      <c r="WWA15" s="111"/>
      <c r="WWD15" s="108"/>
      <c r="WWE15" s="109"/>
      <c r="WWH15" s="111"/>
      <c r="WWK15" s="108"/>
      <c r="WWL15" s="109"/>
      <c r="WWO15" s="111"/>
      <c r="WWR15" s="108"/>
      <c r="WWS15" s="109"/>
      <c r="WWV15" s="111"/>
      <c r="WWY15" s="108"/>
      <c r="WWZ15" s="109"/>
      <c r="WXC15" s="111"/>
      <c r="WXF15" s="108"/>
      <c r="WXG15" s="109"/>
      <c r="WXJ15" s="111"/>
      <c r="WXM15" s="108"/>
      <c r="WXN15" s="109"/>
      <c r="WXQ15" s="111"/>
      <c r="WXT15" s="108"/>
      <c r="WXU15" s="109"/>
      <c r="WXX15" s="111"/>
      <c r="WYA15" s="108"/>
      <c r="WYB15" s="109"/>
      <c r="WYE15" s="111"/>
      <c r="WYH15" s="108"/>
      <c r="WYI15" s="109"/>
      <c r="WYL15" s="111"/>
      <c r="WYO15" s="108"/>
      <c r="WYP15" s="109"/>
      <c r="WYS15" s="111"/>
      <c r="WYV15" s="108"/>
      <c r="WYW15" s="109"/>
      <c r="WYZ15" s="111"/>
      <c r="WZC15" s="108"/>
      <c r="WZD15" s="109"/>
      <c r="WZG15" s="111"/>
      <c r="WZJ15" s="108"/>
      <c r="WZK15" s="109"/>
      <c r="WZN15" s="111"/>
      <c r="WZQ15" s="108"/>
      <c r="WZR15" s="109"/>
      <c r="WZU15" s="111"/>
      <c r="WZX15" s="108"/>
      <c r="WZY15" s="109"/>
      <c r="XAB15" s="111"/>
      <c r="XAE15" s="108"/>
      <c r="XAF15" s="109"/>
      <c r="XAI15" s="111"/>
      <c r="XAL15" s="108"/>
      <c r="XAM15" s="109"/>
      <c r="XAP15" s="111"/>
      <c r="XAS15" s="108"/>
      <c r="XAT15" s="109"/>
      <c r="XAW15" s="111"/>
      <c r="XAZ15" s="108"/>
      <c r="XBA15" s="109"/>
      <c r="XBD15" s="111"/>
      <c r="XBG15" s="108"/>
      <c r="XBH15" s="109"/>
      <c r="XBK15" s="111"/>
      <c r="XBN15" s="108"/>
      <c r="XBO15" s="109"/>
      <c r="XBR15" s="111"/>
      <c r="XBU15" s="108"/>
      <c r="XBV15" s="109"/>
      <c r="XBY15" s="111"/>
      <c r="XCB15" s="108"/>
      <c r="XCC15" s="109"/>
      <c r="XCF15" s="111"/>
      <c r="XCI15" s="108"/>
      <c r="XCJ15" s="109"/>
      <c r="XCM15" s="111"/>
      <c r="XCP15" s="108"/>
      <c r="XCQ15" s="109"/>
      <c r="XCT15" s="111"/>
      <c r="XCW15" s="108"/>
      <c r="XCX15" s="109"/>
      <c r="XDA15" s="111"/>
      <c r="XDD15" s="108"/>
      <c r="XDE15" s="109"/>
      <c r="XDH15" s="111"/>
      <c r="XDK15" s="108"/>
      <c r="XDL15" s="109"/>
      <c r="XDO15" s="111"/>
      <c r="XDR15" s="108"/>
      <c r="XDS15" s="109"/>
      <c r="XDV15" s="111"/>
      <c r="XDY15" s="108"/>
      <c r="XDZ15" s="109"/>
      <c r="XEC15" s="111"/>
      <c r="XEF15" s="108"/>
      <c r="XEG15" s="109"/>
      <c r="XEJ15" s="111"/>
      <c r="XEM15" s="108"/>
      <c r="XEN15" s="109"/>
      <c r="XEQ15" s="111"/>
      <c r="XET15" s="108"/>
      <c r="XEU15" s="109"/>
      <c r="XEX15" s="111"/>
      <c r="XFA15" s="108"/>
      <c r="XFB15" s="109"/>
    </row>
    <row r="16" spans="1:1024 1027:2046 2049:3071 3074:5119 5122:6144 6147:7166 7169:8192 8195:9214 9217:10239 10242:12287 12290:13312 13315:14334 14337:15360 15363:16382" s="203" customFormat="1" ht="27.75" customHeight="1" x14ac:dyDescent="0.25">
      <c r="A16" s="201" t="s">
        <v>249</v>
      </c>
      <c r="B16" s="202" t="s">
        <v>250</v>
      </c>
      <c r="C16" s="239">
        <f>SUM(C17:C22)</f>
        <v>3914250</v>
      </c>
      <c r="D16" s="128">
        <f>SUM(D17:D22)</f>
        <v>0</v>
      </c>
      <c r="E16" s="253">
        <f>SUM(E17:E22)</f>
        <v>30454057.079999998</v>
      </c>
      <c r="F16" s="216">
        <f>SUM(F17:F22)</f>
        <v>0</v>
      </c>
      <c r="G16" s="128">
        <f>SUM(G17:G22)</f>
        <v>34368307.080000006</v>
      </c>
    </row>
    <row r="17" spans="1:7" s="203" customFormat="1" ht="24.95" customHeight="1" x14ac:dyDescent="0.25">
      <c r="A17" s="204" t="s">
        <v>35</v>
      </c>
      <c r="B17" s="205" t="s">
        <v>36</v>
      </c>
      <c r="C17" s="441">
        <v>3914250</v>
      </c>
      <c r="D17" s="105">
        <v>0</v>
      </c>
      <c r="E17" s="129">
        <v>23532666.84</v>
      </c>
      <c r="F17" s="216">
        <f>SUM(F18:F23)</f>
        <v>0</v>
      </c>
      <c r="G17" s="207">
        <f t="shared" ref="G17:G22" si="0">SUM(C17:F17)</f>
        <v>27446916.84</v>
      </c>
    </row>
    <row r="18" spans="1:7" s="203" customFormat="1" ht="33.75" customHeight="1" x14ac:dyDescent="0.25">
      <c r="A18" s="204" t="s">
        <v>24</v>
      </c>
      <c r="B18" s="208" t="s">
        <v>25</v>
      </c>
      <c r="C18" s="120">
        <v>0</v>
      </c>
      <c r="D18" s="105">
        <v>0</v>
      </c>
      <c r="E18" s="215">
        <v>5765650</v>
      </c>
      <c r="F18" s="216">
        <f>SUM(F19:F24)</f>
        <v>0</v>
      </c>
      <c r="G18" s="207">
        <f t="shared" si="0"/>
        <v>5765650</v>
      </c>
    </row>
    <row r="19" spans="1:7" s="203" customFormat="1" ht="25.5" customHeight="1" x14ac:dyDescent="0.25">
      <c r="A19" s="204" t="s">
        <v>29</v>
      </c>
      <c r="B19" s="208" t="s">
        <v>30</v>
      </c>
      <c r="C19" s="120">
        <v>0</v>
      </c>
      <c r="D19" s="105">
        <v>0</v>
      </c>
      <c r="E19" s="215">
        <v>355300</v>
      </c>
      <c r="F19" s="216">
        <f>SUM(F21:F25)</f>
        <v>0</v>
      </c>
      <c r="G19" s="207">
        <f t="shared" si="0"/>
        <v>355300</v>
      </c>
    </row>
    <row r="20" spans="1:7" s="203" customFormat="1" ht="24.95" customHeight="1" x14ac:dyDescent="0.25">
      <c r="A20" s="204" t="s">
        <v>376</v>
      </c>
      <c r="B20" s="208" t="s">
        <v>377</v>
      </c>
      <c r="C20" s="120">
        <v>0</v>
      </c>
      <c r="D20" s="105">
        <v>0</v>
      </c>
      <c r="E20" s="215">
        <v>50000</v>
      </c>
      <c r="F20" s="216">
        <f>SUM(F22:F27)</f>
        <v>0</v>
      </c>
      <c r="G20" s="207">
        <f t="shared" si="0"/>
        <v>50000</v>
      </c>
    </row>
    <row r="21" spans="1:7" s="203" customFormat="1" ht="24.95" customHeight="1" x14ac:dyDescent="0.25">
      <c r="A21" s="209" t="s">
        <v>275</v>
      </c>
      <c r="B21" s="205" t="s">
        <v>276</v>
      </c>
      <c r="C21" s="120">
        <v>0</v>
      </c>
      <c r="D21" s="105">
        <v>0</v>
      </c>
      <c r="E21" s="215">
        <v>750440.24</v>
      </c>
      <c r="F21" s="216">
        <f>SUM(F22:F27)</f>
        <v>0</v>
      </c>
      <c r="G21" s="207">
        <f t="shared" si="0"/>
        <v>750440.24</v>
      </c>
    </row>
    <row r="22" spans="1:7" s="203" customFormat="1" ht="24.95" customHeight="1" x14ac:dyDescent="0.2">
      <c r="A22" s="204" t="s">
        <v>277</v>
      </c>
      <c r="B22" s="205" t="s">
        <v>278</v>
      </c>
      <c r="C22" s="105">
        <v>0</v>
      </c>
      <c r="D22" s="105">
        <v>0</v>
      </c>
      <c r="E22" s="206">
        <v>0</v>
      </c>
      <c r="F22" s="206"/>
      <c r="G22" s="206">
        <f t="shared" si="0"/>
        <v>0</v>
      </c>
    </row>
    <row r="23" spans="1:7" s="81" customFormat="1" ht="24.95" customHeight="1" thickBot="1" x14ac:dyDescent="0.3">
      <c r="A23" s="184" t="s">
        <v>318</v>
      </c>
      <c r="B23" s="154" t="s">
        <v>418</v>
      </c>
      <c r="C23" s="240">
        <f>SUM(C24)</f>
        <v>692300</v>
      </c>
      <c r="D23" s="122">
        <f>+D24</f>
        <v>0</v>
      </c>
      <c r="E23" s="122">
        <f>E24</f>
        <v>24690.59</v>
      </c>
      <c r="F23" s="122">
        <f>+F24</f>
        <v>0</v>
      </c>
      <c r="G23" s="122">
        <f>G24</f>
        <v>716990.59</v>
      </c>
    </row>
    <row r="24" spans="1:7" s="81" customFormat="1" ht="24.95" customHeight="1" x14ac:dyDescent="0.2">
      <c r="A24" s="186" t="s">
        <v>63</v>
      </c>
      <c r="B24" s="152" t="s">
        <v>64</v>
      </c>
      <c r="C24" s="105">
        <v>692300</v>
      </c>
      <c r="D24" s="123">
        <v>0</v>
      </c>
      <c r="E24" s="393">
        <v>24690.59</v>
      </c>
      <c r="F24" s="123">
        <v>0</v>
      </c>
      <c r="G24" s="120">
        <f>SUM(C24:F24)</f>
        <v>716990.59</v>
      </c>
    </row>
    <row r="25" spans="1:7" s="81" customFormat="1" ht="31.5" customHeight="1" thickBot="1" x14ac:dyDescent="0.3">
      <c r="A25" s="184" t="s">
        <v>359</v>
      </c>
      <c r="B25" s="155" t="s">
        <v>319</v>
      </c>
      <c r="C25" s="122">
        <f>C26+C27</f>
        <v>0</v>
      </c>
      <c r="D25" s="122">
        <f>+D27</f>
        <v>0</v>
      </c>
      <c r="E25" s="122">
        <f>E27</f>
        <v>0</v>
      </c>
      <c r="F25" s="122">
        <f>+F27</f>
        <v>0</v>
      </c>
      <c r="G25" s="122">
        <f>G27</f>
        <v>0</v>
      </c>
    </row>
    <row r="26" spans="1:7" s="81" customFormat="1" ht="24.95" customHeight="1" x14ac:dyDescent="0.25">
      <c r="A26" s="188" t="s">
        <v>401</v>
      </c>
      <c r="B26" s="156" t="s">
        <v>407</v>
      </c>
      <c r="C26" s="124">
        <v>0</v>
      </c>
      <c r="D26" s="125">
        <v>0</v>
      </c>
      <c r="E26" s="125">
        <v>0</v>
      </c>
      <c r="F26" s="125"/>
      <c r="G26" s="125">
        <f>C26+D26+E26+F26</f>
        <v>0</v>
      </c>
    </row>
    <row r="27" spans="1:7" s="84" customFormat="1" ht="24.95" customHeight="1" x14ac:dyDescent="0.25">
      <c r="A27" s="188" t="s">
        <v>313</v>
      </c>
      <c r="B27" s="154" t="s">
        <v>402</v>
      </c>
      <c r="C27" s="105">
        <v>0</v>
      </c>
      <c r="D27" s="241">
        <v>0</v>
      </c>
      <c r="E27" s="126">
        <v>0</v>
      </c>
      <c r="F27" s="241">
        <v>0</v>
      </c>
      <c r="G27" s="468">
        <f>C27+D27+E27+F27</f>
        <v>0</v>
      </c>
    </row>
    <row r="28" spans="1:7" s="81" customFormat="1" ht="34.5" customHeight="1" thickBot="1" x14ac:dyDescent="0.3">
      <c r="A28" s="189" t="s">
        <v>133</v>
      </c>
      <c r="B28" s="155" t="s">
        <v>132</v>
      </c>
      <c r="C28" s="122">
        <f>C29</f>
        <v>0</v>
      </c>
      <c r="D28" s="122">
        <f>+D29</f>
        <v>0</v>
      </c>
      <c r="E28" s="122">
        <f>+E29</f>
        <v>0</v>
      </c>
      <c r="F28" s="122">
        <f>+F29</f>
        <v>0</v>
      </c>
      <c r="G28" s="122">
        <f>+G29</f>
        <v>0</v>
      </c>
    </row>
    <row r="29" spans="1:7" s="81" customFormat="1" ht="24.95" customHeight="1" x14ac:dyDescent="0.2">
      <c r="A29" s="190" t="s">
        <v>271</v>
      </c>
      <c r="B29" s="157" t="s">
        <v>272</v>
      </c>
      <c r="C29" s="105">
        <v>0</v>
      </c>
      <c r="D29" s="105">
        <v>0</v>
      </c>
      <c r="E29" s="105">
        <v>0</v>
      </c>
      <c r="F29" s="105"/>
      <c r="G29" s="105">
        <f>SUM(C29:F29)</f>
        <v>0</v>
      </c>
    </row>
    <row r="30" spans="1:7" s="81" customFormat="1" ht="27.75" customHeight="1" thickBot="1" x14ac:dyDescent="0.3">
      <c r="A30" s="191" t="s">
        <v>134</v>
      </c>
      <c r="B30" s="155" t="s">
        <v>135</v>
      </c>
      <c r="C30" s="240">
        <f>SUM(C31:C33)</f>
        <v>633557.01000000013</v>
      </c>
      <c r="D30" s="122">
        <f>SUM(D31:D33)</f>
        <v>0</v>
      </c>
      <c r="E30" s="122">
        <f>SUM(E31:E33)</f>
        <v>4544848.9300000006</v>
      </c>
      <c r="F30" s="122">
        <f>SUM(F31:F33)</f>
        <v>0</v>
      </c>
      <c r="G30" s="122">
        <f>SUM(G31:G33)</f>
        <v>5178405.9400000004</v>
      </c>
    </row>
    <row r="31" spans="1:7" s="81" customFormat="1" ht="31.5" customHeight="1" x14ac:dyDescent="0.2">
      <c r="A31" s="186" t="s">
        <v>31</v>
      </c>
      <c r="B31" s="152" t="s">
        <v>32</v>
      </c>
      <c r="C31" s="268">
        <v>291631.02000000008</v>
      </c>
      <c r="D31" s="123">
        <v>0</v>
      </c>
      <c r="E31" s="393">
        <v>2099146.5299999998</v>
      </c>
      <c r="F31" s="120">
        <v>0</v>
      </c>
      <c r="G31" s="120">
        <f>SUM(C31:F31)</f>
        <v>2390777.5499999998</v>
      </c>
    </row>
    <row r="32" spans="1:7" s="81" customFormat="1" ht="31.5" customHeight="1" x14ac:dyDescent="0.2">
      <c r="A32" s="186" t="s">
        <v>33</v>
      </c>
      <c r="B32" s="154" t="s">
        <v>34</v>
      </c>
      <c r="C32" s="268">
        <v>293473.07</v>
      </c>
      <c r="D32" s="123">
        <v>0</v>
      </c>
      <c r="E32" s="393">
        <v>2105406.79</v>
      </c>
      <c r="F32" s="120">
        <v>0</v>
      </c>
      <c r="G32" s="120">
        <f>SUM(C32:F32)</f>
        <v>2398879.86</v>
      </c>
    </row>
    <row r="33" spans="1:9" s="81" customFormat="1" ht="31.5" customHeight="1" x14ac:dyDescent="0.2">
      <c r="A33" s="186" t="s">
        <v>27</v>
      </c>
      <c r="B33" s="153" t="s">
        <v>28</v>
      </c>
      <c r="C33" s="268">
        <v>48452.92</v>
      </c>
      <c r="D33" s="123">
        <v>0</v>
      </c>
      <c r="E33" s="393">
        <v>340295.61</v>
      </c>
      <c r="F33" s="120">
        <v>0</v>
      </c>
      <c r="G33" s="120">
        <f>SUM(C33:F33)</f>
        <v>388748.52999999997</v>
      </c>
    </row>
    <row r="34" spans="1:9" s="81" customFormat="1" ht="24.75" customHeight="1" thickBot="1" x14ac:dyDescent="0.3">
      <c r="A34" s="191">
        <v>2.2000000000000002</v>
      </c>
      <c r="B34" s="150" t="s">
        <v>95</v>
      </c>
      <c r="C34" s="122">
        <f>C35+C43+C46+C48+C52+C56+C61+C64+C72</f>
        <v>201589.33000000005</v>
      </c>
      <c r="D34" s="122">
        <f>D35+D48+D64</f>
        <v>8161.96</v>
      </c>
      <c r="E34" s="469">
        <f>E35+E43+E46+E52+E61+E64+E72+E56</f>
        <v>1839191.73</v>
      </c>
      <c r="F34" s="122">
        <f>F46+F52+F61+F64+F35</f>
        <v>0</v>
      </c>
      <c r="G34" s="122">
        <f>G35+G43+G46+G48+G52+G56+G61+G64+G72</f>
        <v>2048943.02</v>
      </c>
      <c r="H34" s="470"/>
      <c r="I34" s="82"/>
    </row>
    <row r="35" spans="1:9" s="81" customFormat="1" ht="27.75" customHeight="1" x14ac:dyDescent="0.25">
      <c r="A35" s="191" t="s">
        <v>136</v>
      </c>
      <c r="B35" s="150" t="s">
        <v>137</v>
      </c>
      <c r="C35" s="119">
        <f>C36+C37+C38+C39+C40+C41+C42</f>
        <v>400</v>
      </c>
      <c r="D35" s="119">
        <f>SUM(D39:D42)</f>
        <v>7975</v>
      </c>
      <c r="E35" s="128">
        <f>E36+E37+E38+E39+E40+E41+E42</f>
        <v>1443313.6600000001</v>
      </c>
      <c r="F35" s="125">
        <f>SUM(F37:F42)</f>
        <v>0</v>
      </c>
      <c r="G35" s="125">
        <f>G36+G37+G38+G39+G40+G41+G42</f>
        <v>1451688.6600000001</v>
      </c>
      <c r="H35" s="82"/>
    </row>
    <row r="36" spans="1:9" s="81" customFormat="1" ht="24.95" customHeight="1" x14ac:dyDescent="0.25">
      <c r="A36" s="186" t="s">
        <v>378</v>
      </c>
      <c r="B36" s="152" t="s">
        <v>379</v>
      </c>
      <c r="C36" s="125">
        <v>0</v>
      </c>
      <c r="D36" s="125">
        <v>0</v>
      </c>
      <c r="E36" s="441">
        <v>0</v>
      </c>
      <c r="F36" s="125">
        <v>0</v>
      </c>
      <c r="G36" s="125">
        <v>0</v>
      </c>
    </row>
    <row r="37" spans="1:9" s="81" customFormat="1" ht="27" customHeight="1" x14ac:dyDescent="0.25">
      <c r="A37" s="186" t="s">
        <v>26</v>
      </c>
      <c r="B37" s="152" t="s">
        <v>20</v>
      </c>
      <c r="C37" s="105">
        <v>0</v>
      </c>
      <c r="D37" s="125">
        <v>0</v>
      </c>
      <c r="E37" s="215">
        <v>1185176.33</v>
      </c>
      <c r="F37" s="125">
        <f>SUM(F39:F43)</f>
        <v>0</v>
      </c>
      <c r="G37" s="105">
        <f>C37+D37+E37</f>
        <v>1185176.33</v>
      </c>
    </row>
    <row r="38" spans="1:9" s="81" customFormat="1" ht="24.95" customHeight="1" x14ac:dyDescent="0.25">
      <c r="A38" s="186" t="s">
        <v>365</v>
      </c>
      <c r="B38" s="63" t="s">
        <v>367</v>
      </c>
      <c r="C38" s="441">
        <v>400</v>
      </c>
      <c r="D38" s="125">
        <v>0</v>
      </c>
      <c r="E38" s="105">
        <v>0</v>
      </c>
      <c r="F38" s="119"/>
      <c r="G38" s="105">
        <f>C38+D38+E38</f>
        <v>400</v>
      </c>
    </row>
    <row r="39" spans="1:9" s="81" customFormat="1" ht="29.25" customHeight="1" x14ac:dyDescent="0.25">
      <c r="A39" s="186" t="s">
        <v>48</v>
      </c>
      <c r="B39" s="154" t="s">
        <v>49</v>
      </c>
      <c r="C39" s="120">
        <v>0</v>
      </c>
      <c r="D39" s="125">
        <v>0</v>
      </c>
      <c r="E39" s="215">
        <v>34171.11</v>
      </c>
      <c r="F39" s="125">
        <f t="shared" ref="F39:F41" si="1">SUM(F40:F44)</f>
        <v>0</v>
      </c>
      <c r="G39" s="105">
        <f t="shared" ref="G39:G45" si="2">C39+D39+E39+F39</f>
        <v>34171.11</v>
      </c>
      <c r="H39" s="39"/>
      <c r="I39" s="214"/>
    </row>
    <row r="40" spans="1:9" s="81" customFormat="1" ht="29.25" customHeight="1" x14ac:dyDescent="0.25">
      <c r="A40" s="186" t="s">
        <v>69</v>
      </c>
      <c r="B40" s="152" t="s">
        <v>68</v>
      </c>
      <c r="C40" s="120">
        <v>0</v>
      </c>
      <c r="D40" s="125">
        <v>0</v>
      </c>
      <c r="E40" s="215">
        <v>223966.22</v>
      </c>
      <c r="F40" s="125">
        <f t="shared" si="1"/>
        <v>0</v>
      </c>
      <c r="G40" s="105">
        <f t="shared" si="2"/>
        <v>223966.22</v>
      </c>
      <c r="H40" s="39"/>
      <c r="I40" s="214"/>
    </row>
    <row r="41" spans="1:9" s="81" customFormat="1" ht="24.95" customHeight="1" x14ac:dyDescent="0.25">
      <c r="A41" s="186" t="s">
        <v>307</v>
      </c>
      <c r="B41" s="152" t="s">
        <v>308</v>
      </c>
      <c r="C41" s="105">
        <v>0</v>
      </c>
      <c r="D41" s="129">
        <v>0</v>
      </c>
      <c r="E41" s="256">
        <v>0</v>
      </c>
      <c r="F41" s="125">
        <f t="shared" si="1"/>
        <v>0</v>
      </c>
      <c r="G41" s="105">
        <f t="shared" si="2"/>
        <v>0</v>
      </c>
      <c r="H41" s="39"/>
      <c r="I41" s="214"/>
    </row>
    <row r="42" spans="1:9" s="81" customFormat="1" ht="24.95" customHeight="1" x14ac:dyDescent="0.2">
      <c r="A42" s="186" t="s">
        <v>98</v>
      </c>
      <c r="B42" s="152" t="s">
        <v>126</v>
      </c>
      <c r="C42" s="105">
        <v>0</v>
      </c>
      <c r="D42" s="129">
        <v>7975</v>
      </c>
      <c r="E42" s="105">
        <v>0</v>
      </c>
      <c r="F42" s="105"/>
      <c r="G42" s="105">
        <f t="shared" si="2"/>
        <v>7975</v>
      </c>
    </row>
    <row r="43" spans="1:9" s="81" customFormat="1" ht="29.25" customHeight="1" thickBot="1" x14ac:dyDescent="0.3">
      <c r="A43" s="192" t="s">
        <v>138</v>
      </c>
      <c r="B43" s="155" t="s">
        <v>139</v>
      </c>
      <c r="C43" s="122">
        <f>C44+C45</f>
        <v>3982.5</v>
      </c>
      <c r="D43" s="122">
        <f>SUM(D44)</f>
        <v>0</v>
      </c>
      <c r="E43" s="122">
        <f>E44+E45</f>
        <v>158892.19</v>
      </c>
      <c r="F43" s="122">
        <f>SUM(F44:F45)</f>
        <v>0</v>
      </c>
      <c r="G43" s="122">
        <f>SUM(C43:F43)</f>
        <v>162874.69</v>
      </c>
    </row>
    <row r="44" spans="1:9" s="81" customFormat="1" ht="24.95" customHeight="1" x14ac:dyDescent="0.2">
      <c r="A44" s="187" t="s">
        <v>79</v>
      </c>
      <c r="B44" s="152" t="s">
        <v>96</v>
      </c>
      <c r="C44" s="105">
        <v>0</v>
      </c>
      <c r="D44" s="105">
        <v>0</v>
      </c>
      <c r="E44" s="215">
        <v>158892.19</v>
      </c>
      <c r="F44" s="105">
        <v>0</v>
      </c>
      <c r="G44" s="105">
        <f>SUM(C44:F44)</f>
        <v>158892.19</v>
      </c>
    </row>
    <row r="45" spans="1:9" s="81" customFormat="1" ht="24.95" customHeight="1" x14ac:dyDescent="0.2">
      <c r="A45" s="188" t="s">
        <v>102</v>
      </c>
      <c r="B45" s="156" t="s">
        <v>125</v>
      </c>
      <c r="C45" s="441">
        <v>3982.5</v>
      </c>
      <c r="D45" s="105">
        <v>0</v>
      </c>
      <c r="E45" s="215">
        <v>0</v>
      </c>
      <c r="F45" s="120">
        <v>0</v>
      </c>
      <c r="G45" s="105">
        <f t="shared" si="2"/>
        <v>3982.5</v>
      </c>
    </row>
    <row r="46" spans="1:9" s="81" customFormat="1" ht="31.5" customHeight="1" thickBot="1" x14ac:dyDescent="0.3">
      <c r="A46" s="189" t="s">
        <v>141</v>
      </c>
      <c r="B46" s="150" t="s">
        <v>140</v>
      </c>
      <c r="C46" s="122">
        <f>SUM(C47)</f>
        <v>140550</v>
      </c>
      <c r="D46" s="122">
        <v>0</v>
      </c>
      <c r="E46" s="122">
        <f>SUM(E47)</f>
        <v>25250</v>
      </c>
      <c r="F46" s="122">
        <f>SUM(F47)</f>
        <v>0</v>
      </c>
      <c r="G46" s="122">
        <f>SUM(G47)</f>
        <v>165800</v>
      </c>
    </row>
    <row r="47" spans="1:9" s="81" customFormat="1" ht="33" customHeight="1" x14ac:dyDescent="0.2">
      <c r="A47" s="186" t="s">
        <v>86</v>
      </c>
      <c r="B47" s="152" t="s">
        <v>267</v>
      </c>
      <c r="C47" s="441">
        <v>140550</v>
      </c>
      <c r="D47" s="105">
        <v>0</v>
      </c>
      <c r="E47" s="215">
        <v>25250</v>
      </c>
      <c r="F47" s="120">
        <v>0</v>
      </c>
      <c r="G47" s="105">
        <f>SUM(C47:F47)</f>
        <v>165800</v>
      </c>
    </row>
    <row r="48" spans="1:9" s="81" customFormat="1" ht="31.5" customHeight="1" thickBot="1" x14ac:dyDescent="0.3">
      <c r="A48" s="184" t="s">
        <v>142</v>
      </c>
      <c r="B48" s="150" t="s">
        <v>143</v>
      </c>
      <c r="C48" s="122">
        <f>C49+C50+C51</f>
        <v>35000</v>
      </c>
      <c r="D48" s="122">
        <f>SUM(D49:D51)</f>
        <v>0</v>
      </c>
      <c r="E48" s="122">
        <f>E49+E50+E51</f>
        <v>0</v>
      </c>
      <c r="F48" s="122">
        <f>+F49+F51+F50</f>
        <v>0</v>
      </c>
      <c r="G48" s="122">
        <f>SUM(C48:F48)</f>
        <v>35000</v>
      </c>
    </row>
    <row r="49" spans="1:7" s="81" customFormat="1" ht="24.95" customHeight="1" x14ac:dyDescent="0.2">
      <c r="A49" s="190" t="s">
        <v>80</v>
      </c>
      <c r="B49" s="152" t="s">
        <v>94</v>
      </c>
      <c r="C49" s="105">
        <v>0</v>
      </c>
      <c r="D49" s="123">
        <v>0</v>
      </c>
      <c r="E49" s="105">
        <v>0</v>
      </c>
      <c r="F49" s="99">
        <v>0</v>
      </c>
      <c r="G49" s="105">
        <f t="shared" ref="G49:G51" si="3">SUM(C49:F49)</f>
        <v>0</v>
      </c>
    </row>
    <row r="50" spans="1:7" s="81" customFormat="1" ht="24.95" customHeight="1" x14ac:dyDescent="0.2">
      <c r="A50" s="186" t="s">
        <v>310</v>
      </c>
      <c r="B50" s="158" t="s">
        <v>311</v>
      </c>
      <c r="C50" s="105">
        <v>0</v>
      </c>
      <c r="D50" s="105">
        <v>0</v>
      </c>
      <c r="E50" s="105">
        <v>0</v>
      </c>
      <c r="F50" s="99">
        <v>0</v>
      </c>
      <c r="G50" s="105">
        <f t="shared" si="3"/>
        <v>0</v>
      </c>
    </row>
    <row r="51" spans="1:7" s="81" customFormat="1" ht="24.95" customHeight="1" x14ac:dyDescent="0.25">
      <c r="A51" s="186" t="s">
        <v>76</v>
      </c>
      <c r="B51" s="152" t="s">
        <v>78</v>
      </c>
      <c r="C51" s="441">
        <v>35000</v>
      </c>
      <c r="D51" s="119">
        <v>0</v>
      </c>
      <c r="E51" s="105">
        <v>0</v>
      </c>
      <c r="F51" s="99">
        <v>0</v>
      </c>
      <c r="G51" s="105">
        <f t="shared" si="3"/>
        <v>35000</v>
      </c>
    </row>
    <row r="52" spans="1:7" s="81" customFormat="1" ht="24.95" customHeight="1" thickBot="1" x14ac:dyDescent="0.3">
      <c r="A52" s="189" t="s">
        <v>145</v>
      </c>
      <c r="B52" s="150" t="s">
        <v>144</v>
      </c>
      <c r="C52" s="122">
        <f>C53+C54+C55+C55</f>
        <v>0</v>
      </c>
      <c r="D52" s="458"/>
      <c r="E52" s="122">
        <f>E53+E54+E55</f>
        <v>38976</v>
      </c>
      <c r="F52" s="122">
        <v>0</v>
      </c>
      <c r="G52" s="122">
        <f>SUM(C52:F52)</f>
        <v>38976</v>
      </c>
    </row>
    <row r="53" spans="1:7" s="81" customFormat="1" ht="24.95" customHeight="1" x14ac:dyDescent="0.2">
      <c r="A53" s="190" t="s">
        <v>344</v>
      </c>
      <c r="B53" s="153" t="s">
        <v>347</v>
      </c>
      <c r="C53" s="105">
        <v>0</v>
      </c>
      <c r="D53" s="121">
        <v>0</v>
      </c>
      <c r="E53" s="215">
        <v>38976</v>
      </c>
      <c r="F53" s="105">
        <v>0</v>
      </c>
      <c r="G53" s="105">
        <f>SUM(C53:F53)</f>
        <v>38976</v>
      </c>
    </row>
    <row r="54" spans="1:7" s="81" customFormat="1" ht="24.95" customHeight="1" x14ac:dyDescent="0.2">
      <c r="A54" s="190" t="s">
        <v>258</v>
      </c>
      <c r="B54" s="156" t="s">
        <v>314</v>
      </c>
      <c r="C54" s="105">
        <v>0</v>
      </c>
      <c r="D54" s="105">
        <v>0</v>
      </c>
      <c r="E54" s="105">
        <v>0</v>
      </c>
      <c r="F54" s="105">
        <v>0</v>
      </c>
      <c r="G54" s="105">
        <f>SUM(C54:F54)</f>
        <v>0</v>
      </c>
    </row>
    <row r="55" spans="1:7" s="81" customFormat="1" ht="24.95" customHeight="1" x14ac:dyDescent="0.2">
      <c r="A55" s="190" t="s">
        <v>373</v>
      </c>
      <c r="B55" s="156" t="s">
        <v>374</v>
      </c>
      <c r="C55" s="126">
        <v>0</v>
      </c>
      <c r="D55" s="126">
        <v>0</v>
      </c>
      <c r="E55" s="126">
        <v>0</v>
      </c>
      <c r="F55" s="126"/>
      <c r="G55" s="105">
        <f>SUM(C55:F55)</f>
        <v>0</v>
      </c>
    </row>
    <row r="56" spans="1:7" s="81" customFormat="1" ht="24.95" customHeight="1" thickBot="1" x14ac:dyDescent="0.3">
      <c r="A56" s="189" t="s">
        <v>146</v>
      </c>
      <c r="B56" s="159" t="s">
        <v>147</v>
      </c>
      <c r="C56" s="122">
        <f>C57+C58+C59+C60</f>
        <v>0</v>
      </c>
      <c r="D56" s="122">
        <f>SUM(D57:D60)</f>
        <v>0</v>
      </c>
      <c r="E56" s="122">
        <f>E57+E58+E59+E60</f>
        <v>0</v>
      </c>
      <c r="F56" s="122">
        <f>SUM(F58)</f>
        <v>0</v>
      </c>
      <c r="G56" s="122">
        <f>SUM(G57:G60)</f>
        <v>0</v>
      </c>
    </row>
    <row r="57" spans="1:7" s="81" customFormat="1" ht="24.95" customHeight="1" x14ac:dyDescent="0.2">
      <c r="A57" s="186" t="s">
        <v>106</v>
      </c>
      <c r="B57" s="152" t="s">
        <v>107</v>
      </c>
      <c r="C57" s="105">
        <v>0</v>
      </c>
      <c r="D57" s="105">
        <v>0</v>
      </c>
      <c r="E57" s="99">
        <v>0</v>
      </c>
      <c r="F57" s="99">
        <v>0</v>
      </c>
      <c r="G57" s="105">
        <f t="shared" ref="G57:G63" si="4">SUM(C57:F57)</f>
        <v>0</v>
      </c>
    </row>
    <row r="58" spans="1:7" s="81" customFormat="1" ht="24.95" customHeight="1" x14ac:dyDescent="0.2">
      <c r="A58" s="188" t="s">
        <v>108</v>
      </c>
      <c r="B58" s="156" t="s">
        <v>109</v>
      </c>
      <c r="C58" s="105">
        <v>0</v>
      </c>
      <c r="D58" s="105">
        <v>0</v>
      </c>
      <c r="E58" s="105"/>
      <c r="F58" s="99">
        <v>0</v>
      </c>
      <c r="G58" s="105">
        <f t="shared" si="4"/>
        <v>0</v>
      </c>
    </row>
    <row r="59" spans="1:7" s="81" customFormat="1" ht="24.95" customHeight="1" x14ac:dyDescent="0.2">
      <c r="A59" s="188" t="s">
        <v>403</v>
      </c>
      <c r="B59" s="156" t="s">
        <v>406</v>
      </c>
      <c r="C59" s="124">
        <v>0</v>
      </c>
      <c r="D59" s="124">
        <v>0</v>
      </c>
      <c r="E59" s="124"/>
      <c r="F59" s="130">
        <v>0</v>
      </c>
      <c r="G59" s="105">
        <f t="shared" si="4"/>
        <v>0</v>
      </c>
    </row>
    <row r="60" spans="1:7" s="81" customFormat="1" ht="24.95" customHeight="1" x14ac:dyDescent="0.2">
      <c r="A60" s="188" t="s">
        <v>404</v>
      </c>
      <c r="B60" s="156" t="s">
        <v>405</v>
      </c>
      <c r="C60" s="124">
        <v>0</v>
      </c>
      <c r="D60" s="124">
        <v>0</v>
      </c>
      <c r="E60" s="124">
        <v>0</v>
      </c>
      <c r="F60" s="130">
        <v>0</v>
      </c>
      <c r="G60" s="105">
        <f t="shared" si="4"/>
        <v>0</v>
      </c>
    </row>
    <row r="61" spans="1:7" s="81" customFormat="1" ht="40.5" customHeight="1" thickBot="1" x14ac:dyDescent="0.3">
      <c r="A61" s="189" t="s">
        <v>148</v>
      </c>
      <c r="B61" s="155" t="s">
        <v>149</v>
      </c>
      <c r="C61" s="122">
        <f>SUM(C63)</f>
        <v>37218</v>
      </c>
      <c r="D61" s="122">
        <f>D62+D63</f>
        <v>0</v>
      </c>
      <c r="E61" s="122">
        <f>E62+E63</f>
        <v>122373.88</v>
      </c>
      <c r="F61" s="122">
        <f>SUM(F62:F63)</f>
        <v>0</v>
      </c>
      <c r="G61" s="122">
        <f t="shared" si="4"/>
        <v>159591.88</v>
      </c>
    </row>
    <row r="62" spans="1:7" s="81" customFormat="1" ht="34.5" customHeight="1" x14ac:dyDescent="0.2">
      <c r="A62" s="187" t="s">
        <v>110</v>
      </c>
      <c r="B62" s="153" t="s">
        <v>306</v>
      </c>
      <c r="C62" s="105">
        <v>0</v>
      </c>
      <c r="D62" s="105">
        <v>0</v>
      </c>
      <c r="E62" s="105">
        <v>0</v>
      </c>
      <c r="F62" s="105">
        <v>0</v>
      </c>
      <c r="G62" s="105">
        <f t="shared" si="4"/>
        <v>0</v>
      </c>
    </row>
    <row r="63" spans="1:7" s="81" customFormat="1" ht="34.5" customHeight="1" x14ac:dyDescent="0.2">
      <c r="A63" s="186" t="s">
        <v>55</v>
      </c>
      <c r="B63" s="153" t="s">
        <v>47</v>
      </c>
      <c r="C63" s="441">
        <v>37218</v>
      </c>
      <c r="D63" s="105">
        <v>0</v>
      </c>
      <c r="E63" s="215">
        <v>122373.88</v>
      </c>
      <c r="F63" s="120">
        <v>0</v>
      </c>
      <c r="G63" s="105">
        <f t="shared" si="4"/>
        <v>159591.88</v>
      </c>
    </row>
    <row r="64" spans="1:7" s="81" customFormat="1" ht="39" customHeight="1" thickBot="1" x14ac:dyDescent="0.3">
      <c r="A64" s="184" t="s">
        <v>151</v>
      </c>
      <c r="B64" s="155" t="s">
        <v>150</v>
      </c>
      <c r="C64" s="122">
        <f>SUM(C65:C71)</f>
        <v>-16740.869999999966</v>
      </c>
      <c r="D64" s="122">
        <f>SUM(D66:D71)</f>
        <v>186.96</v>
      </c>
      <c r="E64" s="122">
        <f>E65+E66+E67+E68+E69+E70+E71</f>
        <v>18526</v>
      </c>
      <c r="F64" s="122">
        <f>SUM(F65:F71)</f>
        <v>0</v>
      </c>
      <c r="G64" s="122">
        <f>SUM(C64:F64)</f>
        <v>1972.0900000000329</v>
      </c>
    </row>
    <row r="65" spans="1:9" s="81" customFormat="1" ht="24.95" customHeight="1" x14ac:dyDescent="0.25">
      <c r="A65" s="186" t="s">
        <v>358</v>
      </c>
      <c r="B65" s="153" t="s">
        <v>360</v>
      </c>
      <c r="C65" s="105">
        <v>0</v>
      </c>
      <c r="D65" s="125"/>
      <c r="E65" s="118">
        <v>0</v>
      </c>
      <c r="F65" s="125">
        <v>0</v>
      </c>
      <c r="G65" s="125">
        <f>C65+D65+E65+F65</f>
        <v>0</v>
      </c>
    </row>
    <row r="66" spans="1:9" s="81" customFormat="1" ht="24.95" customHeight="1" x14ac:dyDescent="0.2">
      <c r="A66" s="186" t="s">
        <v>65</v>
      </c>
      <c r="B66" s="153" t="s">
        <v>21</v>
      </c>
      <c r="C66" s="441">
        <v>11328.69</v>
      </c>
      <c r="D66" s="129">
        <v>186.96</v>
      </c>
      <c r="E66" s="105">
        <v>0</v>
      </c>
      <c r="F66" s="120">
        <v>0</v>
      </c>
      <c r="G66" s="105">
        <f>SUM(C66:F66)</f>
        <v>11515.65</v>
      </c>
    </row>
    <row r="67" spans="1:9" s="81" customFormat="1" ht="24.95" customHeight="1" x14ac:dyDescent="0.2">
      <c r="A67" s="186" t="s">
        <v>259</v>
      </c>
      <c r="B67" s="153" t="s">
        <v>279</v>
      </c>
      <c r="C67" s="105">
        <v>0</v>
      </c>
      <c r="D67" s="105">
        <v>0</v>
      </c>
      <c r="E67" s="105">
        <v>0</v>
      </c>
      <c r="F67" s="120">
        <v>0</v>
      </c>
      <c r="G67" s="105">
        <f t="shared" ref="G67:G70" si="5">SUM(C67:F67)</f>
        <v>0</v>
      </c>
    </row>
    <row r="68" spans="1:9" s="81" customFormat="1" ht="24.95" customHeight="1" x14ac:dyDescent="0.2">
      <c r="A68" s="186" t="s">
        <v>372</v>
      </c>
      <c r="B68" s="153" t="s">
        <v>375</v>
      </c>
      <c r="C68" s="441">
        <v>2010</v>
      </c>
      <c r="D68" s="105">
        <v>0</v>
      </c>
      <c r="E68" s="215">
        <v>5900</v>
      </c>
      <c r="F68" s="120">
        <v>0</v>
      </c>
      <c r="G68" s="105">
        <f>SUM(C68:F68)</f>
        <v>7910</v>
      </c>
    </row>
    <row r="69" spans="1:9" s="81" customFormat="1" ht="24.95" customHeight="1" x14ac:dyDescent="0.2">
      <c r="A69" s="190" t="s">
        <v>338</v>
      </c>
      <c r="B69" s="153" t="s">
        <v>341</v>
      </c>
      <c r="C69" s="105">
        <v>0</v>
      </c>
      <c r="D69" s="105">
        <v>0</v>
      </c>
      <c r="E69" s="215">
        <v>0</v>
      </c>
      <c r="F69" s="120">
        <v>0</v>
      </c>
      <c r="G69" s="105">
        <f t="shared" si="5"/>
        <v>0</v>
      </c>
    </row>
    <row r="70" spans="1:9" s="81" customFormat="1" ht="24.95" customHeight="1" x14ac:dyDescent="0.2">
      <c r="A70" s="187" t="s">
        <v>73</v>
      </c>
      <c r="B70" s="153" t="s">
        <v>74</v>
      </c>
      <c r="C70" s="105">
        <v>3540</v>
      </c>
      <c r="D70" s="105">
        <v>0</v>
      </c>
      <c r="E70" s="215">
        <v>12626</v>
      </c>
      <c r="F70" s="120">
        <v>0</v>
      </c>
      <c r="G70" s="105">
        <f t="shared" si="5"/>
        <v>16166</v>
      </c>
    </row>
    <row r="71" spans="1:9" s="81" customFormat="1" ht="24.95" customHeight="1" x14ac:dyDescent="0.2">
      <c r="A71" s="186" t="s">
        <v>66</v>
      </c>
      <c r="B71" s="153" t="s">
        <v>67</v>
      </c>
      <c r="C71" s="105">
        <v>-33619.559999999969</v>
      </c>
      <c r="D71" s="105">
        <v>0</v>
      </c>
      <c r="E71" s="215">
        <v>0</v>
      </c>
      <c r="F71" s="120">
        <v>0</v>
      </c>
      <c r="G71" s="105">
        <f>SUM(C71:F71)</f>
        <v>-33619.559999999969</v>
      </c>
    </row>
    <row r="72" spans="1:9" s="81" customFormat="1" ht="30.75" customHeight="1" thickBot="1" x14ac:dyDescent="0.3">
      <c r="A72" s="184" t="s">
        <v>152</v>
      </c>
      <c r="B72" s="155" t="s">
        <v>153</v>
      </c>
      <c r="C72" s="122">
        <f>C73+C74</f>
        <v>1179.7</v>
      </c>
      <c r="D72" s="131">
        <v>0</v>
      </c>
      <c r="E72" s="122">
        <f>E73+E74</f>
        <v>31860</v>
      </c>
      <c r="F72" s="122">
        <f>SUM(F74:F74)</f>
        <v>0</v>
      </c>
      <c r="G72" s="122">
        <f>SUM(C72:F72)</f>
        <v>33039.699999999997</v>
      </c>
    </row>
    <row r="73" spans="1:9" s="81" customFormat="1" ht="24.95" customHeight="1" x14ac:dyDescent="0.25">
      <c r="A73" s="186" t="s">
        <v>366</v>
      </c>
      <c r="B73" s="63" t="s">
        <v>368</v>
      </c>
      <c r="C73" s="242">
        <v>0</v>
      </c>
      <c r="D73" s="126">
        <v>0</v>
      </c>
      <c r="E73" s="119">
        <v>0</v>
      </c>
      <c r="F73" s="119">
        <v>0</v>
      </c>
      <c r="G73" s="119">
        <f>SUM(C73:F73)</f>
        <v>0</v>
      </c>
    </row>
    <row r="74" spans="1:9" s="81" customFormat="1" ht="24.95" customHeight="1" thickBot="1" x14ac:dyDescent="0.25">
      <c r="A74" s="186" t="s">
        <v>100</v>
      </c>
      <c r="B74" s="152" t="s">
        <v>268</v>
      </c>
      <c r="C74" s="441">
        <v>1179.7</v>
      </c>
      <c r="D74" s="131">
        <v>0</v>
      </c>
      <c r="E74" s="215">
        <v>31860</v>
      </c>
      <c r="F74" s="132">
        <v>0</v>
      </c>
      <c r="G74" s="131">
        <f>SUM(C74:F74)</f>
        <v>33039.699999999997</v>
      </c>
    </row>
    <row r="75" spans="1:9" s="81" customFormat="1" ht="37.5" customHeight="1" thickBot="1" x14ac:dyDescent="0.3">
      <c r="A75" s="193">
        <v>2.2999999999999998</v>
      </c>
      <c r="B75" s="160" t="s">
        <v>154</v>
      </c>
      <c r="C75" s="247">
        <f>C76+C81+C86+C92+C95+C108+C100+C105+C110</f>
        <v>112081.91</v>
      </c>
      <c r="D75" s="133">
        <f>D76+D81+D86+D92+D95+D100+D105+D108+D110</f>
        <v>0</v>
      </c>
      <c r="E75" s="133">
        <f>E76+E81+E122+E86+E92+E95+E100+E105+E108+E110</f>
        <v>3540368.55</v>
      </c>
      <c r="F75" s="133">
        <f>F76+F86+F95+F100+F105+F110+F81+F92</f>
        <v>0</v>
      </c>
      <c r="G75" s="133">
        <f>+G76+G86+G92+G95+G100+G105+G108+G110+G81</f>
        <v>3652450.46</v>
      </c>
      <c r="H75" s="464"/>
      <c r="I75" s="82"/>
    </row>
    <row r="76" spans="1:9" s="81" customFormat="1" ht="34.5" customHeight="1" x14ac:dyDescent="0.25">
      <c r="A76" s="192" t="s">
        <v>155</v>
      </c>
      <c r="B76" s="155" t="s">
        <v>156</v>
      </c>
      <c r="C76" s="119">
        <f>C77+C78+C79+C80</f>
        <v>25603.85</v>
      </c>
      <c r="D76" s="119">
        <v>0</v>
      </c>
      <c r="E76" s="119">
        <f>E77+E78+E79+E80</f>
        <v>819993.72</v>
      </c>
      <c r="F76" s="119">
        <f>SUM(F77:F80)</f>
        <v>0</v>
      </c>
      <c r="G76" s="119">
        <f>SUM(G77:G80)</f>
        <v>845597.57000000007</v>
      </c>
      <c r="H76" s="82"/>
    </row>
    <row r="77" spans="1:9" s="81" customFormat="1" ht="24.95" customHeight="1" x14ac:dyDescent="0.2">
      <c r="A77" s="186" t="s">
        <v>50</v>
      </c>
      <c r="B77" s="152" t="s">
        <v>51</v>
      </c>
      <c r="C77" s="441">
        <v>12218.9</v>
      </c>
      <c r="D77" s="100">
        <v>0</v>
      </c>
      <c r="E77" s="215">
        <v>596792.73</v>
      </c>
      <c r="F77" s="120">
        <v>0</v>
      </c>
      <c r="G77" s="105">
        <f>SUM(C77:F77)</f>
        <v>609011.63</v>
      </c>
    </row>
    <row r="78" spans="1:9" s="81" customFormat="1" ht="24.95" customHeight="1" x14ac:dyDescent="0.2">
      <c r="A78" s="186" t="s">
        <v>72</v>
      </c>
      <c r="B78" s="152" t="s">
        <v>280</v>
      </c>
      <c r="C78" s="441">
        <v>7384.95</v>
      </c>
      <c r="D78" s="123">
        <v>0</v>
      </c>
      <c r="E78" s="215">
        <v>176150</v>
      </c>
      <c r="F78" s="120">
        <v>0</v>
      </c>
      <c r="G78" s="105">
        <f>SUM(C78:F78)</f>
        <v>183534.95</v>
      </c>
    </row>
    <row r="79" spans="1:9" s="81" customFormat="1" ht="24.95" customHeight="1" x14ac:dyDescent="0.2">
      <c r="A79" s="194" t="s">
        <v>81</v>
      </c>
      <c r="B79" s="152" t="s">
        <v>270</v>
      </c>
      <c r="C79" s="105">
        <v>6000</v>
      </c>
      <c r="D79" s="45">
        <v>0</v>
      </c>
      <c r="E79" s="215">
        <v>47050.99</v>
      </c>
      <c r="F79" s="120">
        <v>0</v>
      </c>
      <c r="G79" s="105">
        <f>SUM(C79:F79)</f>
        <v>53050.99</v>
      </c>
    </row>
    <row r="80" spans="1:9" s="81" customFormat="1" ht="24.95" customHeight="1" x14ac:dyDescent="0.2">
      <c r="A80" s="186" t="s">
        <v>104</v>
      </c>
      <c r="B80" s="152" t="s">
        <v>309</v>
      </c>
      <c r="C80" s="105">
        <v>0</v>
      </c>
      <c r="D80" s="123">
        <v>0</v>
      </c>
      <c r="E80" s="105">
        <v>0</v>
      </c>
      <c r="F80" s="105">
        <v>0</v>
      </c>
      <c r="G80" s="105">
        <f>SUM(C80:F80)</f>
        <v>0</v>
      </c>
    </row>
    <row r="81" spans="1:7" s="81" customFormat="1" ht="24.95" customHeight="1" thickBot="1" x14ac:dyDescent="0.3">
      <c r="A81" s="184" t="s">
        <v>157</v>
      </c>
      <c r="B81" s="161" t="s">
        <v>158</v>
      </c>
      <c r="C81" s="122">
        <f>C82+C83+C84+C85</f>
        <v>2940</v>
      </c>
      <c r="D81" s="122">
        <v>0</v>
      </c>
      <c r="E81" s="122">
        <f>SUM(E82:E85)</f>
        <v>0</v>
      </c>
      <c r="F81" s="122">
        <f>SUM(F82:F85)</f>
        <v>0</v>
      </c>
      <c r="G81" s="122">
        <f>SUM(G82:G85)</f>
        <v>2940</v>
      </c>
    </row>
    <row r="82" spans="1:7" s="81" customFormat="1" ht="24.95" customHeight="1" x14ac:dyDescent="0.25">
      <c r="A82" s="187" t="s">
        <v>361</v>
      </c>
      <c r="B82" s="153" t="s">
        <v>364</v>
      </c>
      <c r="C82" s="125">
        <v>0</v>
      </c>
      <c r="D82" s="125">
        <v>0</v>
      </c>
      <c r="E82" s="124">
        <v>0</v>
      </c>
      <c r="F82" s="124">
        <v>0</v>
      </c>
      <c r="G82" s="124">
        <f>F82+E82+D82+C82</f>
        <v>0</v>
      </c>
    </row>
    <row r="83" spans="1:7" s="81" customFormat="1" ht="24.95" customHeight="1" x14ac:dyDescent="0.2">
      <c r="A83" s="187" t="s">
        <v>82</v>
      </c>
      <c r="B83" s="152" t="s">
        <v>290</v>
      </c>
      <c r="C83" s="105">
        <v>2940</v>
      </c>
      <c r="D83" s="123">
        <v>0</v>
      </c>
      <c r="E83" s="105">
        <v>0</v>
      </c>
      <c r="F83" s="105">
        <v>0</v>
      </c>
      <c r="G83" s="105">
        <f>SUM(C83:F83)</f>
        <v>2940</v>
      </c>
    </row>
    <row r="84" spans="1:7" s="81" customFormat="1" ht="24.95" customHeight="1" x14ac:dyDescent="0.2">
      <c r="A84" s="190" t="s">
        <v>85</v>
      </c>
      <c r="B84" s="152" t="s">
        <v>92</v>
      </c>
      <c r="C84" s="105">
        <v>0</v>
      </c>
      <c r="D84" s="105">
        <v>0</v>
      </c>
      <c r="E84" s="105">
        <v>0</v>
      </c>
      <c r="F84" s="105">
        <v>0</v>
      </c>
      <c r="G84" s="105">
        <f>SUM(C84:F84)</f>
        <v>0</v>
      </c>
    </row>
    <row r="85" spans="1:7" s="81" customFormat="1" ht="24.95" customHeight="1" x14ac:dyDescent="0.2">
      <c r="A85" s="186" t="s">
        <v>42</v>
      </c>
      <c r="B85" s="152" t="s">
        <v>43</v>
      </c>
      <c r="C85" s="120">
        <v>0</v>
      </c>
      <c r="D85" s="123">
        <v>0</v>
      </c>
      <c r="E85" s="105">
        <v>0</v>
      </c>
      <c r="F85" s="105">
        <v>0</v>
      </c>
      <c r="G85" s="105">
        <f>SUM(C85:F85)</f>
        <v>0</v>
      </c>
    </row>
    <row r="86" spans="1:7" s="81" customFormat="1" ht="30.75" customHeight="1" thickBot="1" x14ac:dyDescent="0.3">
      <c r="A86" s="184" t="s">
        <v>159</v>
      </c>
      <c r="B86" s="155" t="s">
        <v>160</v>
      </c>
      <c r="C86" s="122">
        <f>SUM(C87:C91)</f>
        <v>15054.15</v>
      </c>
      <c r="D86" s="122">
        <f>SUM(D87:D91)</f>
        <v>0</v>
      </c>
      <c r="E86" s="122">
        <f>E87+E88+E89+E90+E91</f>
        <v>267476.49</v>
      </c>
      <c r="F86" s="122">
        <f>SUM(F87:F91)</f>
        <v>0</v>
      </c>
      <c r="G86" s="122">
        <f>SUM(G87:G91)</f>
        <v>282530.64</v>
      </c>
    </row>
    <row r="87" spans="1:7" s="81" customFormat="1" ht="24.95" customHeight="1" x14ac:dyDescent="0.2">
      <c r="A87" s="188" t="s">
        <v>281</v>
      </c>
      <c r="B87" s="156" t="s">
        <v>305</v>
      </c>
      <c r="C87" s="105">
        <v>0</v>
      </c>
      <c r="D87" s="123">
        <v>0</v>
      </c>
      <c r="E87" s="215">
        <v>63366</v>
      </c>
      <c r="F87" s="120">
        <v>0</v>
      </c>
      <c r="G87" s="105">
        <f>SUM(C87:F87)</f>
        <v>63366</v>
      </c>
    </row>
    <row r="88" spans="1:7" s="81" customFormat="1" ht="24.95" customHeight="1" x14ac:dyDescent="0.2">
      <c r="A88" s="186" t="s">
        <v>56</v>
      </c>
      <c r="B88" s="152" t="s">
        <v>57</v>
      </c>
      <c r="C88" s="441">
        <v>302.97000000000003</v>
      </c>
      <c r="D88" s="105">
        <v>0</v>
      </c>
      <c r="E88" s="215">
        <v>884.99</v>
      </c>
      <c r="F88" s="123">
        <v>0</v>
      </c>
      <c r="G88" s="105">
        <f>SUM(C88:F88)</f>
        <v>1187.96</v>
      </c>
    </row>
    <row r="89" spans="1:7" s="81" customFormat="1" ht="24.95" customHeight="1" x14ac:dyDescent="0.2">
      <c r="A89" s="186" t="s">
        <v>99</v>
      </c>
      <c r="B89" s="152" t="s">
        <v>111</v>
      </c>
      <c r="C89" s="441">
        <v>14751.18</v>
      </c>
      <c r="D89" s="123">
        <v>0</v>
      </c>
      <c r="E89" s="215">
        <v>203225.5</v>
      </c>
      <c r="F89" s="123">
        <v>0</v>
      </c>
      <c r="G89" s="105">
        <f>SUM(C89:F89)</f>
        <v>217976.68</v>
      </c>
    </row>
    <row r="90" spans="1:7" s="81" customFormat="1" ht="24.95" customHeight="1" x14ac:dyDescent="0.2">
      <c r="A90" s="190" t="s">
        <v>303</v>
      </c>
      <c r="B90" s="152" t="s">
        <v>304</v>
      </c>
      <c r="C90" s="105">
        <v>0</v>
      </c>
      <c r="D90" s="105">
        <v>0</v>
      </c>
      <c r="E90" s="120">
        <v>0</v>
      </c>
      <c r="F90" s="123">
        <v>0</v>
      </c>
      <c r="G90" s="105">
        <f>SUM(C90:F90)</f>
        <v>0</v>
      </c>
    </row>
    <row r="91" spans="1:7" s="81" customFormat="1" ht="24.95" customHeight="1" x14ac:dyDescent="0.2">
      <c r="A91" s="186" t="s">
        <v>252</v>
      </c>
      <c r="B91" s="152" t="s">
        <v>253</v>
      </c>
      <c r="C91" s="105">
        <v>0</v>
      </c>
      <c r="D91" s="105">
        <v>0</v>
      </c>
      <c r="E91" s="105">
        <v>0</v>
      </c>
      <c r="F91" s="123">
        <v>0</v>
      </c>
      <c r="G91" s="105">
        <f>SUM(C91:F91)</f>
        <v>0</v>
      </c>
    </row>
    <row r="92" spans="1:7" s="81" customFormat="1" ht="31.5" customHeight="1" thickBot="1" x14ac:dyDescent="0.3">
      <c r="A92" s="184" t="s">
        <v>161</v>
      </c>
      <c r="B92" s="161" t="s">
        <v>162</v>
      </c>
      <c r="C92" s="122">
        <f>C93+C94</f>
        <v>5200</v>
      </c>
      <c r="D92" s="122">
        <f>SUM(D93:D94)</f>
        <v>0</v>
      </c>
      <c r="E92" s="122">
        <f>SUM(E93:E94)</f>
        <v>455171.33</v>
      </c>
      <c r="F92" s="122">
        <v>0</v>
      </c>
      <c r="G92" s="122">
        <f>SUM(G93:G94)</f>
        <v>460371.33</v>
      </c>
    </row>
    <row r="93" spans="1:7" s="81" customFormat="1" ht="24.95" customHeight="1" x14ac:dyDescent="0.2">
      <c r="A93" s="186" t="s">
        <v>87</v>
      </c>
      <c r="B93" s="153" t="s">
        <v>312</v>
      </c>
      <c r="C93" s="105">
        <v>0</v>
      </c>
      <c r="D93" s="105">
        <v>0</v>
      </c>
      <c r="E93" s="215">
        <v>3921.33</v>
      </c>
      <c r="F93" s="105"/>
      <c r="G93" s="105">
        <f>SUM(C93:F93)</f>
        <v>3921.33</v>
      </c>
    </row>
    <row r="94" spans="1:7" s="81" customFormat="1" ht="24.95" customHeight="1" x14ac:dyDescent="0.2">
      <c r="A94" s="186" t="s">
        <v>75</v>
      </c>
      <c r="B94" s="153" t="s">
        <v>273</v>
      </c>
      <c r="C94" s="441">
        <v>5200</v>
      </c>
      <c r="D94" s="123">
        <v>0</v>
      </c>
      <c r="E94" s="215">
        <v>451250</v>
      </c>
      <c r="F94" s="123"/>
      <c r="G94" s="105">
        <f>SUM(C94:F94)</f>
        <v>456450</v>
      </c>
    </row>
    <row r="95" spans="1:7" s="81" customFormat="1" ht="24" customHeight="1" thickBot="1" x14ac:dyDescent="0.3">
      <c r="A95" s="184" t="s">
        <v>163</v>
      </c>
      <c r="B95" s="155" t="s">
        <v>164</v>
      </c>
      <c r="C95" s="122">
        <f>C96+C97+C98+C99</f>
        <v>919.99</v>
      </c>
      <c r="D95" s="122">
        <f>SUM(D96:D99)</f>
        <v>0</v>
      </c>
      <c r="E95" s="122">
        <f>SUM(E96:E99)</f>
        <v>206000</v>
      </c>
      <c r="F95" s="122">
        <v>0</v>
      </c>
      <c r="G95" s="122">
        <f>SUM(G96:G99)</f>
        <v>206919.99</v>
      </c>
    </row>
    <row r="96" spans="1:7" s="81" customFormat="1" ht="24.95" customHeight="1" x14ac:dyDescent="0.25">
      <c r="A96" s="190" t="s">
        <v>345</v>
      </c>
      <c r="B96" s="162" t="s">
        <v>348</v>
      </c>
      <c r="C96" s="124">
        <v>0</v>
      </c>
      <c r="D96" s="125">
        <v>0</v>
      </c>
      <c r="E96" s="125">
        <v>0</v>
      </c>
      <c r="F96" s="125">
        <v>0</v>
      </c>
      <c r="G96" s="124">
        <f>C96+D96+E96+F96</f>
        <v>0</v>
      </c>
    </row>
    <row r="97" spans="1:9" s="81" customFormat="1" ht="24.95" customHeight="1" x14ac:dyDescent="0.25">
      <c r="A97" s="186" t="s">
        <v>103</v>
      </c>
      <c r="B97" s="152" t="s">
        <v>264</v>
      </c>
      <c r="C97" s="105">
        <v>0</v>
      </c>
      <c r="D97" s="123">
        <v>0</v>
      </c>
      <c r="E97" s="124">
        <v>0</v>
      </c>
      <c r="F97" s="119"/>
      <c r="G97" s="126">
        <f>SUM(C97:F97)</f>
        <v>0</v>
      </c>
    </row>
    <row r="98" spans="1:9" s="81" customFormat="1" ht="24.95" customHeight="1" x14ac:dyDescent="0.2">
      <c r="A98" s="186" t="s">
        <v>83</v>
      </c>
      <c r="B98" s="152" t="s">
        <v>93</v>
      </c>
      <c r="C98" s="105">
        <v>0</v>
      </c>
      <c r="D98" s="123">
        <v>0</v>
      </c>
      <c r="E98" s="124">
        <v>0</v>
      </c>
      <c r="F98" s="105">
        <v>0</v>
      </c>
      <c r="G98" s="105">
        <f>SUM(C98:F98)</f>
        <v>0</v>
      </c>
    </row>
    <row r="99" spans="1:9" s="81" customFormat="1" ht="24.95" customHeight="1" x14ac:dyDescent="0.2">
      <c r="A99" s="186" t="s">
        <v>58</v>
      </c>
      <c r="B99" s="152" t="s">
        <v>59</v>
      </c>
      <c r="C99" s="243">
        <v>919.99</v>
      </c>
      <c r="D99" s="100">
        <v>0</v>
      </c>
      <c r="E99" s="215">
        <v>206000</v>
      </c>
      <c r="F99" s="105">
        <v>0</v>
      </c>
      <c r="G99" s="105">
        <f>SUM(C99:F99)</f>
        <v>206919.99</v>
      </c>
    </row>
    <row r="100" spans="1:9" s="81" customFormat="1" ht="37.5" customHeight="1" thickBot="1" x14ac:dyDescent="0.3">
      <c r="A100" s="184" t="s">
        <v>166</v>
      </c>
      <c r="B100" s="155" t="s">
        <v>165</v>
      </c>
      <c r="C100" s="122">
        <f>SUM(C101:C103)</f>
        <v>1062.52</v>
      </c>
      <c r="D100" s="122">
        <v>0</v>
      </c>
      <c r="E100" s="122">
        <f>E101+E102+E103+E104</f>
        <v>10800</v>
      </c>
      <c r="F100" s="122">
        <f>SUM(F101:F103)</f>
        <v>0</v>
      </c>
      <c r="G100" s="122">
        <f>SUM(G101:G104)</f>
        <v>11862.52</v>
      </c>
    </row>
    <row r="101" spans="1:9" s="81" customFormat="1" ht="26.25" customHeight="1" x14ac:dyDescent="0.2">
      <c r="A101" s="188" t="s">
        <v>101</v>
      </c>
      <c r="B101" s="153" t="s">
        <v>127</v>
      </c>
      <c r="C101" s="105">
        <v>0</v>
      </c>
      <c r="D101" s="123">
        <v>0</v>
      </c>
      <c r="E101" s="105">
        <v>0</v>
      </c>
      <c r="F101" s="105">
        <v>0</v>
      </c>
      <c r="G101" s="105">
        <f>SUM(C101:F101)</f>
        <v>0</v>
      </c>
    </row>
    <row r="102" spans="1:9" s="81" customFormat="1" ht="24.95" customHeight="1" x14ac:dyDescent="0.2">
      <c r="A102" s="187" t="s">
        <v>260</v>
      </c>
      <c r="B102" s="153" t="s">
        <v>274</v>
      </c>
      <c r="C102" s="105">
        <v>0</v>
      </c>
      <c r="D102" s="105">
        <v>0</v>
      </c>
      <c r="E102" s="105">
        <v>0</v>
      </c>
      <c r="F102" s="105">
        <v>0</v>
      </c>
      <c r="G102" s="105">
        <f>SUM(C102:F102)</f>
        <v>0</v>
      </c>
    </row>
    <row r="103" spans="1:9" s="81" customFormat="1" ht="24.95" customHeight="1" x14ac:dyDescent="0.2">
      <c r="A103" s="186" t="s">
        <v>70</v>
      </c>
      <c r="B103" s="153" t="s">
        <v>88</v>
      </c>
      <c r="C103" s="452">
        <v>1062.52</v>
      </c>
      <c r="D103" s="100">
        <v>0</v>
      </c>
      <c r="E103" s="215">
        <v>10800</v>
      </c>
      <c r="F103" s="105">
        <v>0</v>
      </c>
      <c r="G103" s="105">
        <f>SUM(C103:F103)</f>
        <v>11862.52</v>
      </c>
    </row>
    <row r="104" spans="1:9" s="81" customFormat="1" ht="24.95" customHeight="1" x14ac:dyDescent="0.2">
      <c r="A104" s="186" t="s">
        <v>427</v>
      </c>
      <c r="B104" s="153" t="s">
        <v>435</v>
      </c>
      <c r="C104" s="126">
        <v>0</v>
      </c>
      <c r="D104" s="244">
        <v>0</v>
      </c>
      <c r="E104" s="215">
        <v>0</v>
      </c>
      <c r="F104" s="126"/>
      <c r="G104" s="126">
        <f>SUM(C104:F104)</f>
        <v>0</v>
      </c>
    </row>
    <row r="105" spans="1:9" s="81" customFormat="1" ht="36.75" customHeight="1" thickBot="1" x14ac:dyDescent="0.3">
      <c r="A105" s="184" t="s">
        <v>167</v>
      </c>
      <c r="B105" s="155" t="s">
        <v>168</v>
      </c>
      <c r="C105" s="122">
        <f>SUM(C106:C107)</f>
        <v>6649</v>
      </c>
      <c r="D105" s="122">
        <v>0</v>
      </c>
      <c r="E105" s="122">
        <f>E106+E107</f>
        <v>394677.02</v>
      </c>
      <c r="F105" s="122">
        <f>SUM(F106:F107)</f>
        <v>0</v>
      </c>
      <c r="G105" s="122">
        <f>SUM(G106:G107)</f>
        <v>401326.02</v>
      </c>
    </row>
    <row r="106" spans="1:9" s="81" customFormat="1" ht="24.95" customHeight="1" x14ac:dyDescent="0.2">
      <c r="A106" s="186" t="s">
        <v>54</v>
      </c>
      <c r="B106" s="152" t="s">
        <v>22</v>
      </c>
      <c r="C106" s="465">
        <v>4300</v>
      </c>
      <c r="D106" s="123">
        <v>0</v>
      </c>
      <c r="E106" s="393">
        <v>0</v>
      </c>
      <c r="F106" s="123"/>
      <c r="G106" s="120">
        <f>SUM(C106:F106)</f>
        <v>4300</v>
      </c>
    </row>
    <row r="107" spans="1:9" s="81" customFormat="1" ht="24.95" customHeight="1" x14ac:dyDescent="0.2">
      <c r="A107" s="186" t="s">
        <v>77</v>
      </c>
      <c r="B107" s="152" t="s">
        <v>112</v>
      </c>
      <c r="C107" s="268">
        <v>2349</v>
      </c>
      <c r="D107" s="105">
        <v>0</v>
      </c>
      <c r="E107" s="393">
        <v>394677.02</v>
      </c>
      <c r="F107" s="123"/>
      <c r="G107" s="120">
        <f>SUM(C107:F107)</f>
        <v>397026.02</v>
      </c>
    </row>
    <row r="108" spans="1:9" s="81" customFormat="1" ht="44.25" customHeight="1" thickBot="1" x14ac:dyDescent="0.3">
      <c r="A108" s="184" t="s">
        <v>169</v>
      </c>
      <c r="B108" s="155" t="s">
        <v>170</v>
      </c>
      <c r="C108" s="122">
        <f>+C109</f>
        <v>0</v>
      </c>
      <c r="D108" s="122">
        <v>0</v>
      </c>
      <c r="E108" s="122">
        <v>0</v>
      </c>
      <c r="F108" s="122"/>
      <c r="G108" s="122">
        <v>0</v>
      </c>
    </row>
    <row r="109" spans="1:9" s="81" customFormat="1" ht="36" customHeight="1" thickBot="1" x14ac:dyDescent="0.3">
      <c r="A109" s="190" t="s">
        <v>342</v>
      </c>
      <c r="B109" s="163" t="s">
        <v>343</v>
      </c>
      <c r="C109" s="122">
        <v>0</v>
      </c>
      <c r="D109" s="122">
        <v>0</v>
      </c>
      <c r="E109" s="122">
        <v>0</v>
      </c>
      <c r="F109" s="122"/>
      <c r="G109" s="136"/>
    </row>
    <row r="110" spans="1:9" s="81" customFormat="1" ht="30" customHeight="1" thickBot="1" x14ac:dyDescent="0.3">
      <c r="A110" s="184" t="s">
        <v>171</v>
      </c>
      <c r="B110" s="161" t="s">
        <v>172</v>
      </c>
      <c r="C110" s="122">
        <f>SUM(C111:C118)</f>
        <v>54652.4</v>
      </c>
      <c r="D110" s="122">
        <v>0</v>
      </c>
      <c r="E110" s="122">
        <f>SUM(E111:E118)</f>
        <v>1386249.99</v>
      </c>
      <c r="F110" s="122">
        <f>SUM(F113:F118)</f>
        <v>0</v>
      </c>
      <c r="G110" s="122">
        <f>SUM(G111:G118)</f>
        <v>1440902.39</v>
      </c>
    </row>
    <row r="111" spans="1:9" s="81" customFormat="1" ht="24.95" customHeight="1" x14ac:dyDescent="0.25">
      <c r="A111" s="186" t="s">
        <v>60</v>
      </c>
      <c r="B111" s="152" t="str">
        <f>[1]Hoja1!$C$322</f>
        <v xml:space="preserve"> Material para limpieza </v>
      </c>
      <c r="C111" s="129">
        <v>1676</v>
      </c>
      <c r="D111" s="119">
        <v>0</v>
      </c>
      <c r="E111" s="393">
        <v>25963.23</v>
      </c>
      <c r="F111" s="119">
        <v>0</v>
      </c>
      <c r="G111" s="120">
        <f>SUM(C111:F111)</f>
        <v>27639.23</v>
      </c>
      <c r="H111" s="176"/>
      <c r="I111" s="51"/>
    </row>
    <row r="112" spans="1:9" s="81" customFormat="1" ht="36" customHeight="1" x14ac:dyDescent="0.25">
      <c r="A112" s="186" t="s">
        <v>84</v>
      </c>
      <c r="B112" s="153" t="str">
        <f>[1]Hoja1!$C$324</f>
        <v xml:space="preserve"> Útiles de escritorio, oficina, informática y de enseñanza </v>
      </c>
      <c r="C112" s="129">
        <v>869</v>
      </c>
      <c r="D112" s="126">
        <v>0</v>
      </c>
      <c r="E112" s="215">
        <v>10626</v>
      </c>
      <c r="F112" s="119">
        <v>0</v>
      </c>
      <c r="G112" s="120">
        <f>SUM(C112:F112)</f>
        <v>11495</v>
      </c>
      <c r="H112" s="176"/>
      <c r="I112" s="51"/>
    </row>
    <row r="113" spans="1:9" s="81" customFormat="1" ht="24.95" customHeight="1" x14ac:dyDescent="0.25">
      <c r="A113" s="186" t="s">
        <v>261</v>
      </c>
      <c r="B113" s="152" t="s">
        <v>269</v>
      </c>
      <c r="C113" s="129">
        <v>3061</v>
      </c>
      <c r="D113" s="123">
        <v>0</v>
      </c>
      <c r="E113" s="215">
        <v>975176</v>
      </c>
      <c r="F113" s="119">
        <v>0</v>
      </c>
      <c r="G113" s="120">
        <f>SUM(C113:F113)</f>
        <v>978237</v>
      </c>
      <c r="H113" s="176"/>
      <c r="I113" s="51"/>
    </row>
    <row r="114" spans="1:9" s="81" customFormat="1" ht="24.95" customHeight="1" x14ac:dyDescent="0.25">
      <c r="A114" s="187" t="s">
        <v>262</v>
      </c>
      <c r="B114" s="152" t="s">
        <v>265</v>
      </c>
      <c r="C114" s="129">
        <v>5498.42</v>
      </c>
      <c r="D114" s="105">
        <v>0</v>
      </c>
      <c r="E114" s="215">
        <v>4469.8999999999996</v>
      </c>
      <c r="F114" s="119">
        <v>0</v>
      </c>
      <c r="G114" s="120">
        <f>SUM(C114:F114)</f>
        <v>9968.32</v>
      </c>
      <c r="H114" s="176"/>
      <c r="I114" s="51"/>
    </row>
    <row r="115" spans="1:9" s="81" customFormat="1" ht="24.95" customHeight="1" x14ac:dyDescent="0.25">
      <c r="A115" s="186" t="s">
        <v>71</v>
      </c>
      <c r="B115" s="152" t="s">
        <v>89</v>
      </c>
      <c r="C115" s="129">
        <v>14666.99</v>
      </c>
      <c r="D115" s="105">
        <v>0</v>
      </c>
      <c r="E115" s="215">
        <v>47558.720000000001</v>
      </c>
      <c r="F115" s="119">
        <v>0</v>
      </c>
      <c r="G115" s="120">
        <f>SUM(C115:F115)</f>
        <v>62225.71</v>
      </c>
      <c r="H115" s="176"/>
      <c r="I115" s="51"/>
    </row>
    <row r="116" spans="1:9" s="81" customFormat="1" ht="24.95" customHeight="1" x14ac:dyDescent="0.25">
      <c r="A116" s="187" t="s">
        <v>320</v>
      </c>
      <c r="B116" s="152" t="s">
        <v>321</v>
      </c>
      <c r="C116" s="105">
        <v>0</v>
      </c>
      <c r="D116" s="105">
        <v>0</v>
      </c>
      <c r="E116" s="215">
        <v>0</v>
      </c>
      <c r="F116" s="119">
        <v>0</v>
      </c>
      <c r="G116" s="120">
        <f t="shared" ref="G116:G118" si="6">SUM(C116:F116)</f>
        <v>0</v>
      </c>
      <c r="H116" s="176"/>
      <c r="I116" s="51"/>
    </row>
    <row r="117" spans="1:9" s="81" customFormat="1" ht="24.95" customHeight="1" x14ac:dyDescent="0.25">
      <c r="A117" s="186" t="s">
        <v>52</v>
      </c>
      <c r="B117" s="152" t="s">
        <v>53</v>
      </c>
      <c r="C117" s="129">
        <v>28020.99</v>
      </c>
      <c r="D117" s="123">
        <v>0</v>
      </c>
      <c r="E117" s="215">
        <v>318456.18</v>
      </c>
      <c r="F117" s="119">
        <v>0</v>
      </c>
      <c r="G117" s="120">
        <f t="shared" si="6"/>
        <v>346477.17</v>
      </c>
      <c r="H117" s="176"/>
      <c r="I117" s="51"/>
    </row>
    <row r="118" spans="1:9" s="81" customFormat="1" ht="38.25" customHeight="1" x14ac:dyDescent="0.25">
      <c r="A118" s="186" t="s">
        <v>61</v>
      </c>
      <c r="B118" s="153" t="s">
        <v>62</v>
      </c>
      <c r="C118" s="129">
        <v>860</v>
      </c>
      <c r="D118" s="105">
        <v>0</v>
      </c>
      <c r="E118" s="215">
        <v>3999.96</v>
      </c>
      <c r="F118" s="119">
        <v>0</v>
      </c>
      <c r="G118" s="120">
        <f t="shared" si="6"/>
        <v>4859.96</v>
      </c>
    </row>
    <row r="119" spans="1:9" s="81" customFormat="1" ht="27.75" customHeight="1" thickBot="1" x14ac:dyDescent="0.3">
      <c r="A119" s="195" t="s">
        <v>173</v>
      </c>
      <c r="B119" s="160" t="s">
        <v>174</v>
      </c>
      <c r="C119" s="134">
        <f>C120+C122+C123+C124+C125+C126+C128+C129</f>
        <v>150000</v>
      </c>
      <c r="D119" s="127">
        <v>0</v>
      </c>
      <c r="E119" s="134">
        <f>+E120</f>
        <v>0</v>
      </c>
      <c r="F119" s="134">
        <f>+F120</f>
        <v>0</v>
      </c>
      <c r="G119" s="134">
        <f>SUM(C119:F119)</f>
        <v>150000</v>
      </c>
    </row>
    <row r="120" spans="1:9" s="81" customFormat="1" ht="37.5" customHeight="1" thickBot="1" x14ac:dyDescent="0.3">
      <c r="A120" s="186" t="s">
        <v>175</v>
      </c>
      <c r="B120" s="164" t="s">
        <v>419</v>
      </c>
      <c r="C120" s="135">
        <f>C121</f>
        <v>150000</v>
      </c>
      <c r="D120" s="136">
        <v>0</v>
      </c>
      <c r="E120" s="135">
        <f>+E121+E126+E129</f>
        <v>0</v>
      </c>
      <c r="F120" s="135">
        <f>+F121+F129</f>
        <v>0</v>
      </c>
      <c r="G120" s="135">
        <f>C120+D120+E120</f>
        <v>150000</v>
      </c>
    </row>
    <row r="121" spans="1:9" s="81" customFormat="1" ht="33.75" customHeight="1" x14ac:dyDescent="0.2">
      <c r="A121" s="190" t="s">
        <v>294</v>
      </c>
      <c r="B121" s="153" t="s">
        <v>302</v>
      </c>
      <c r="C121" s="105">
        <v>150000</v>
      </c>
      <c r="D121" s="123">
        <v>0</v>
      </c>
      <c r="E121" s="120">
        <v>0</v>
      </c>
      <c r="F121" s="105">
        <v>0</v>
      </c>
      <c r="G121" s="137">
        <f>+C121+D121+E121+F121</f>
        <v>150000</v>
      </c>
    </row>
    <row r="122" spans="1:9" s="81" customFormat="1" ht="33.75" customHeight="1" x14ac:dyDescent="0.25">
      <c r="A122" s="184" t="s">
        <v>176</v>
      </c>
      <c r="B122" s="153" t="s">
        <v>297</v>
      </c>
      <c r="C122" s="120">
        <v>0</v>
      </c>
      <c r="D122" s="123">
        <v>0</v>
      </c>
      <c r="E122" s="120">
        <v>0</v>
      </c>
      <c r="F122" s="105">
        <v>0</v>
      </c>
      <c r="G122" s="137">
        <f>+C122+D122+E122+F122</f>
        <v>0</v>
      </c>
    </row>
    <row r="123" spans="1:9" s="81" customFormat="1" ht="33.75" customHeight="1" x14ac:dyDescent="0.25">
      <c r="A123" s="184" t="s">
        <v>177</v>
      </c>
      <c r="B123" s="153" t="s">
        <v>298</v>
      </c>
      <c r="C123" s="120">
        <v>0</v>
      </c>
      <c r="D123" s="123">
        <v>0</v>
      </c>
      <c r="E123" s="120">
        <v>0</v>
      </c>
      <c r="F123" s="105">
        <v>0</v>
      </c>
      <c r="G123" s="137">
        <f t="shared" ref="G123:G134" si="7">+C123+D123+E123+F123</f>
        <v>0</v>
      </c>
    </row>
    <row r="124" spans="1:9" s="81" customFormat="1" ht="33.75" customHeight="1" x14ac:dyDescent="0.25">
      <c r="A124" s="184" t="s">
        <v>178</v>
      </c>
      <c r="B124" s="153" t="s">
        <v>299</v>
      </c>
      <c r="C124" s="120">
        <v>0</v>
      </c>
      <c r="D124" s="123">
        <v>0</v>
      </c>
      <c r="E124" s="120">
        <v>0</v>
      </c>
      <c r="F124" s="105">
        <v>0</v>
      </c>
      <c r="G124" s="137">
        <f>+C124+D124+E124+F124</f>
        <v>0</v>
      </c>
    </row>
    <row r="125" spans="1:9" s="81" customFormat="1" ht="33.75" customHeight="1" x14ac:dyDescent="0.25">
      <c r="A125" s="184" t="s">
        <v>179</v>
      </c>
      <c r="B125" s="153" t="s">
        <v>300</v>
      </c>
      <c r="C125" s="120">
        <v>0</v>
      </c>
      <c r="D125" s="123">
        <v>0</v>
      </c>
      <c r="E125" s="120">
        <v>0</v>
      </c>
      <c r="F125" s="105">
        <v>0</v>
      </c>
      <c r="G125" s="137">
        <f t="shared" si="7"/>
        <v>0</v>
      </c>
    </row>
    <row r="126" spans="1:9" s="81" customFormat="1" ht="27" customHeight="1" x14ac:dyDescent="0.25">
      <c r="A126" s="196" t="s">
        <v>349</v>
      </c>
      <c r="B126" s="165" t="s">
        <v>350</v>
      </c>
      <c r="C126" s="120">
        <f>C127</f>
        <v>0</v>
      </c>
      <c r="D126" s="105">
        <f>D127</f>
        <v>0</v>
      </c>
      <c r="E126" s="120">
        <f>E127</f>
        <v>0</v>
      </c>
      <c r="F126" s="105">
        <f>F127</f>
        <v>0</v>
      </c>
      <c r="G126" s="137">
        <f>C126+D126+E126+F126</f>
        <v>0</v>
      </c>
    </row>
    <row r="127" spans="1:9" s="81" customFormat="1" ht="25.5" customHeight="1" x14ac:dyDescent="0.2">
      <c r="A127" s="197" t="s">
        <v>351</v>
      </c>
      <c r="B127" s="166" t="s">
        <v>352</v>
      </c>
      <c r="C127" s="120">
        <v>0</v>
      </c>
      <c r="D127" s="123">
        <v>0</v>
      </c>
      <c r="E127" s="120">
        <v>0</v>
      </c>
      <c r="F127" s="105">
        <v>0</v>
      </c>
      <c r="G127" s="137">
        <v>0</v>
      </c>
    </row>
    <row r="128" spans="1:9" s="84" customFormat="1" ht="33.75" customHeight="1" x14ac:dyDescent="0.25">
      <c r="A128" s="184" t="s">
        <v>180</v>
      </c>
      <c r="B128" s="153" t="s">
        <v>301</v>
      </c>
      <c r="C128" s="120">
        <v>0</v>
      </c>
      <c r="D128" s="123">
        <v>0</v>
      </c>
      <c r="E128" s="120">
        <v>0</v>
      </c>
      <c r="F128" s="105">
        <v>0</v>
      </c>
      <c r="G128" s="137">
        <f t="shared" si="7"/>
        <v>0</v>
      </c>
    </row>
    <row r="129" spans="1:8" s="81" customFormat="1" ht="33.75" customHeight="1" thickBot="1" x14ac:dyDescent="0.3">
      <c r="A129" s="184" t="s">
        <v>256</v>
      </c>
      <c r="B129" s="165" t="s">
        <v>245</v>
      </c>
      <c r="C129" s="138"/>
      <c r="D129" s="248">
        <f>D130</f>
        <v>0</v>
      </c>
      <c r="E129" s="138">
        <f>E130</f>
        <v>0</v>
      </c>
      <c r="F129" s="131">
        <v>0</v>
      </c>
      <c r="G129" s="138">
        <f>SUM(C129:F129)</f>
        <v>0</v>
      </c>
    </row>
    <row r="130" spans="1:8" s="81" customFormat="1" ht="33.75" customHeight="1" x14ac:dyDescent="0.2">
      <c r="A130" s="186" t="s">
        <v>254</v>
      </c>
      <c r="B130" s="153" t="s">
        <v>255</v>
      </c>
      <c r="C130" s="105"/>
      <c r="D130" s="245">
        <v>0</v>
      </c>
      <c r="E130" s="121">
        <v>0</v>
      </c>
      <c r="F130" s="121">
        <v>0</v>
      </c>
      <c r="G130" s="137">
        <f>SUM(C130:F130)</f>
        <v>0</v>
      </c>
    </row>
    <row r="131" spans="1:8" s="81" customFormat="1" ht="32.25" customHeight="1" thickBot="1" x14ac:dyDescent="0.3">
      <c r="A131" s="195" t="s">
        <v>181</v>
      </c>
      <c r="B131" s="160" t="s">
        <v>189</v>
      </c>
      <c r="C131" s="134">
        <f>C132</f>
        <v>0</v>
      </c>
      <c r="D131" s="134">
        <f>SUM(D132:D139)</f>
        <v>0</v>
      </c>
      <c r="E131" s="134">
        <f>SUM(E132:E139)</f>
        <v>0</v>
      </c>
      <c r="F131" s="134">
        <f>SUM(F132:F139)</f>
        <v>0</v>
      </c>
      <c r="G131" s="139">
        <f>G132+G134+G135+G136+G137+G138+G139</f>
        <v>0</v>
      </c>
    </row>
    <row r="132" spans="1:8" s="81" customFormat="1" ht="36" customHeight="1" x14ac:dyDescent="0.25">
      <c r="A132" s="184" t="s">
        <v>182</v>
      </c>
      <c r="B132" s="153" t="s">
        <v>420</v>
      </c>
      <c r="C132" s="120">
        <v>0</v>
      </c>
      <c r="D132" s="105">
        <v>0</v>
      </c>
      <c r="E132" s="120">
        <v>0</v>
      </c>
      <c r="F132" s="120">
        <v>0</v>
      </c>
      <c r="G132" s="137">
        <f t="shared" si="7"/>
        <v>0</v>
      </c>
    </row>
    <row r="133" spans="1:8" s="81" customFormat="1" ht="36" customHeight="1" x14ac:dyDescent="0.2">
      <c r="A133" s="187" t="s">
        <v>439</v>
      </c>
      <c r="B133" s="153" t="s">
        <v>289</v>
      </c>
      <c r="C133" s="105">
        <v>0</v>
      </c>
      <c r="D133" s="105">
        <v>0</v>
      </c>
      <c r="E133" s="105">
        <v>0</v>
      </c>
      <c r="F133" s="120">
        <v>0</v>
      </c>
      <c r="G133" s="137">
        <f>+C133+D133+E133+F133</f>
        <v>0</v>
      </c>
    </row>
    <row r="134" spans="1:8" s="81" customFormat="1" ht="36" customHeight="1" x14ac:dyDescent="0.2">
      <c r="A134" s="186" t="s">
        <v>183</v>
      </c>
      <c r="B134" s="153" t="s">
        <v>421</v>
      </c>
      <c r="C134" s="120">
        <v>0</v>
      </c>
      <c r="D134" s="105">
        <v>0</v>
      </c>
      <c r="E134" s="120">
        <v>0</v>
      </c>
      <c r="F134" s="120">
        <v>0</v>
      </c>
      <c r="G134" s="137">
        <f t="shared" si="7"/>
        <v>0</v>
      </c>
    </row>
    <row r="135" spans="1:8" s="81" customFormat="1" ht="36" customHeight="1" x14ac:dyDescent="0.2">
      <c r="A135" s="186" t="s">
        <v>184</v>
      </c>
      <c r="B135" s="153" t="s">
        <v>422</v>
      </c>
      <c r="C135" s="120">
        <v>0</v>
      </c>
      <c r="D135" s="105">
        <v>0</v>
      </c>
      <c r="E135" s="120">
        <v>0</v>
      </c>
      <c r="F135" s="120">
        <v>0</v>
      </c>
      <c r="G135" s="120">
        <v>0</v>
      </c>
    </row>
    <row r="136" spans="1:8" s="81" customFormat="1" ht="36" customHeight="1" x14ac:dyDescent="0.2">
      <c r="A136" s="186" t="s">
        <v>185</v>
      </c>
      <c r="B136" s="153" t="s">
        <v>423</v>
      </c>
      <c r="C136" s="120">
        <v>0</v>
      </c>
      <c r="D136" s="105">
        <v>0</v>
      </c>
      <c r="E136" s="120">
        <v>0</v>
      </c>
      <c r="F136" s="120">
        <v>0</v>
      </c>
      <c r="G136" s="120">
        <v>0</v>
      </c>
    </row>
    <row r="137" spans="1:8" s="81" customFormat="1" ht="36" customHeight="1" x14ac:dyDescent="0.2">
      <c r="A137" s="186" t="s">
        <v>186</v>
      </c>
      <c r="B137" s="153" t="s">
        <v>424</v>
      </c>
      <c r="C137" s="120">
        <v>0</v>
      </c>
      <c r="D137" s="105">
        <v>0</v>
      </c>
      <c r="E137" s="120">
        <v>0</v>
      </c>
      <c r="F137" s="120">
        <v>0</v>
      </c>
      <c r="G137" s="120">
        <v>0</v>
      </c>
    </row>
    <row r="138" spans="1:8" s="81" customFormat="1" ht="36" customHeight="1" x14ac:dyDescent="0.2">
      <c r="A138" s="186" t="s">
        <v>187</v>
      </c>
      <c r="B138" s="153" t="s">
        <v>425</v>
      </c>
      <c r="C138" s="120">
        <v>0</v>
      </c>
      <c r="D138" s="105">
        <v>0</v>
      </c>
      <c r="E138" s="120">
        <v>0</v>
      </c>
      <c r="F138" s="120">
        <v>0</v>
      </c>
      <c r="G138" s="120">
        <v>0</v>
      </c>
    </row>
    <row r="139" spans="1:8" s="81" customFormat="1" ht="36" customHeight="1" x14ac:dyDescent="0.2">
      <c r="A139" s="186" t="s">
        <v>188</v>
      </c>
      <c r="B139" s="153" t="s">
        <v>426</v>
      </c>
      <c r="C139" s="120">
        <v>0</v>
      </c>
      <c r="D139" s="105">
        <v>0</v>
      </c>
      <c r="E139" s="120">
        <v>0</v>
      </c>
      <c r="F139" s="120">
        <v>0</v>
      </c>
      <c r="G139" s="120">
        <v>0</v>
      </c>
    </row>
    <row r="140" spans="1:8" s="81" customFormat="1" ht="29.25" customHeight="1" thickBot="1" x14ac:dyDescent="0.3">
      <c r="A140" s="195" t="s">
        <v>190</v>
      </c>
      <c r="B140" s="167" t="s">
        <v>97</v>
      </c>
      <c r="C140" s="139">
        <v>0</v>
      </c>
      <c r="D140" s="127">
        <v>0</v>
      </c>
      <c r="E140" s="139">
        <f>E141+E146+E150+E154+E157+E166</f>
        <v>14750</v>
      </c>
      <c r="F140" s="140">
        <v>0</v>
      </c>
      <c r="G140" s="139">
        <f>SUM(C140:F140)</f>
        <v>14750</v>
      </c>
      <c r="H140" s="54"/>
    </row>
    <row r="141" spans="1:8" s="81" customFormat="1" ht="24.95" customHeight="1" x14ac:dyDescent="0.25">
      <c r="A141" s="184" t="s">
        <v>192</v>
      </c>
      <c r="B141" s="161" t="s">
        <v>191</v>
      </c>
      <c r="C141" s="141">
        <f>C142+C143+C144+C145</f>
        <v>0</v>
      </c>
      <c r="D141" s="141">
        <f>SUM(D142:D145)</f>
        <v>0</v>
      </c>
      <c r="E141" s="141">
        <f>E142+E143+E144+E145</f>
        <v>14750</v>
      </c>
      <c r="F141" s="137">
        <v>0</v>
      </c>
      <c r="G141" s="141">
        <f>SUM(G142:G145)</f>
        <v>14750</v>
      </c>
      <c r="H141" s="82"/>
    </row>
    <row r="142" spans="1:8" s="81" customFormat="1" ht="24.95" customHeight="1" x14ac:dyDescent="0.25">
      <c r="A142" s="186" t="s">
        <v>105</v>
      </c>
      <c r="B142" s="153" t="s">
        <v>113</v>
      </c>
      <c r="C142" s="141">
        <v>0</v>
      </c>
      <c r="D142" s="141">
        <f t="shared" ref="D142" si="8">SUM(D143:D146)</f>
        <v>0</v>
      </c>
      <c r="E142" s="141">
        <v>0</v>
      </c>
      <c r="F142" s="120">
        <v>0</v>
      </c>
      <c r="G142" s="105">
        <f>SUM(C142:F142)</f>
        <v>0</v>
      </c>
    </row>
    <row r="143" spans="1:8" s="81" customFormat="1" ht="24.95" customHeight="1" x14ac:dyDescent="0.25">
      <c r="A143" s="186" t="s">
        <v>295</v>
      </c>
      <c r="B143" s="153" t="s">
        <v>296</v>
      </c>
      <c r="C143" s="141">
        <f t="shared" ref="C143:D143" si="9">SUM(C144:C148)</f>
        <v>0</v>
      </c>
      <c r="D143" s="141">
        <f t="shared" si="9"/>
        <v>0</v>
      </c>
      <c r="E143" s="141">
        <v>0</v>
      </c>
      <c r="F143" s="120">
        <v>0</v>
      </c>
      <c r="G143" s="105">
        <f>SUM(C143:F143)</f>
        <v>0</v>
      </c>
    </row>
    <row r="144" spans="1:8" s="81" customFormat="1" ht="35.25" customHeight="1" x14ac:dyDescent="0.25">
      <c r="A144" s="187" t="s">
        <v>114</v>
      </c>
      <c r="B144" s="153" t="s">
        <v>315</v>
      </c>
      <c r="C144" s="141">
        <f>SUM(C145:C150)</f>
        <v>0</v>
      </c>
      <c r="D144" s="141">
        <f>SUM(D145:D150)</f>
        <v>0</v>
      </c>
      <c r="E144" s="215">
        <v>14750</v>
      </c>
      <c r="F144" s="120">
        <v>0</v>
      </c>
      <c r="G144" s="105">
        <f>SUM(C144:F144)</f>
        <v>14750</v>
      </c>
    </row>
    <row r="145" spans="1:7" s="81" customFormat="1" ht="24.95" customHeight="1" x14ac:dyDescent="0.25">
      <c r="A145" s="187" t="s">
        <v>263</v>
      </c>
      <c r="B145" s="153" t="s">
        <v>266</v>
      </c>
      <c r="C145" s="141">
        <f>SUM(C146:C151)</f>
        <v>0</v>
      </c>
      <c r="D145" s="141">
        <f>SUM(D146:D151)</f>
        <v>0</v>
      </c>
      <c r="E145" s="141">
        <v>0</v>
      </c>
      <c r="F145" s="141">
        <f>SUM(F146:F150)</f>
        <v>0</v>
      </c>
      <c r="G145" s="105">
        <f>SUM(C145:F145)</f>
        <v>0</v>
      </c>
    </row>
    <row r="146" spans="1:7" s="84" customFormat="1" ht="37.5" customHeight="1" x14ac:dyDescent="0.25">
      <c r="A146" s="184" t="s">
        <v>193</v>
      </c>
      <c r="B146" s="155" t="s">
        <v>194</v>
      </c>
      <c r="C146" s="125">
        <f>SUM(C147:C148)</f>
        <v>0</v>
      </c>
      <c r="D146" s="125">
        <f>SUM(D148:D154)</f>
        <v>0</v>
      </c>
      <c r="E146" s="141">
        <f>E147+E148+E149</f>
        <v>0</v>
      </c>
      <c r="F146" s="125">
        <f>SUM(F148:F151)</f>
        <v>0</v>
      </c>
      <c r="G146" s="128"/>
    </row>
    <row r="147" spans="1:7" s="84" customFormat="1" ht="24.95" customHeight="1" x14ac:dyDescent="0.25">
      <c r="A147" s="190" t="s">
        <v>413</v>
      </c>
      <c r="B147" s="162" t="s">
        <v>380</v>
      </c>
      <c r="C147" s="128">
        <v>0</v>
      </c>
      <c r="D147" s="128">
        <v>0</v>
      </c>
      <c r="E147" s="128">
        <v>0</v>
      </c>
      <c r="F147" s="128">
        <v>0</v>
      </c>
      <c r="G147" s="128">
        <v>0</v>
      </c>
    </row>
    <row r="148" spans="1:7" s="84" customFormat="1" ht="24.95" customHeight="1" x14ac:dyDescent="0.25">
      <c r="A148" s="190" t="s">
        <v>414</v>
      </c>
      <c r="B148" s="162" t="s">
        <v>357</v>
      </c>
      <c r="C148" s="128">
        <f>SUM(C150:C155)</f>
        <v>0</v>
      </c>
      <c r="D148" s="128">
        <f>SUM(D150:D155)</f>
        <v>0</v>
      </c>
      <c r="E148" s="99">
        <v>0</v>
      </c>
      <c r="F148" s="128">
        <f>SUM(F150:F154)</f>
        <v>0</v>
      </c>
      <c r="G148" s="105">
        <f>SUM(C148:F148)</f>
        <v>0</v>
      </c>
    </row>
    <row r="149" spans="1:7" s="84" customFormat="1" ht="24.95" customHeight="1" x14ac:dyDescent="0.25">
      <c r="A149" s="190" t="s">
        <v>388</v>
      </c>
      <c r="B149" s="162" t="s">
        <v>433</v>
      </c>
      <c r="C149" s="128">
        <v>0</v>
      </c>
      <c r="D149" s="128">
        <v>0</v>
      </c>
      <c r="E149" s="99">
        <v>0</v>
      </c>
      <c r="F149" s="128"/>
      <c r="G149" s="105"/>
    </row>
    <row r="150" spans="1:7" s="81" customFormat="1" ht="33.75" customHeight="1" x14ac:dyDescent="0.25">
      <c r="A150" s="184" t="s">
        <v>195</v>
      </c>
      <c r="B150" s="155" t="s">
        <v>196</v>
      </c>
      <c r="C150" s="128">
        <f>SUM(C151:C152)</f>
        <v>0</v>
      </c>
      <c r="D150" s="128">
        <f>SUM(D151:D152)</f>
        <v>0</v>
      </c>
      <c r="E150" s="128">
        <f>E151+E152+E153</f>
        <v>0</v>
      </c>
      <c r="F150" s="128">
        <f>SUM(F151:F151)</f>
        <v>0</v>
      </c>
      <c r="G150" s="128">
        <f>SUM(C150:F150)</f>
        <v>0</v>
      </c>
    </row>
    <row r="151" spans="1:7" s="81" customFormat="1" ht="24.95" customHeight="1" x14ac:dyDescent="0.25">
      <c r="A151" s="186" t="s">
        <v>115</v>
      </c>
      <c r="B151" s="152" t="s">
        <v>116</v>
      </c>
      <c r="C151" s="121">
        <v>0</v>
      </c>
      <c r="D151" s="121">
        <v>0</v>
      </c>
      <c r="E151" s="142">
        <v>0</v>
      </c>
      <c r="F151" s="128">
        <f t="shared" ref="F151:F153" si="10">SUM(F152:F152)</f>
        <v>0</v>
      </c>
      <c r="G151" s="121">
        <f>C151+D151+E151+F151</f>
        <v>0</v>
      </c>
    </row>
    <row r="152" spans="1:7" s="81" customFormat="1" ht="24.95" customHeight="1" x14ac:dyDescent="0.25">
      <c r="A152" s="186" t="s">
        <v>353</v>
      </c>
      <c r="B152" s="152" t="s">
        <v>354</v>
      </c>
      <c r="C152" s="124">
        <v>0</v>
      </c>
      <c r="D152" s="124">
        <v>0</v>
      </c>
      <c r="E152" s="130">
        <v>0</v>
      </c>
      <c r="F152" s="128">
        <f t="shared" si="10"/>
        <v>0</v>
      </c>
      <c r="G152" s="105">
        <f>C152+D152+E152+F152</f>
        <v>0</v>
      </c>
    </row>
    <row r="153" spans="1:7" s="81" customFormat="1" ht="26.25" customHeight="1" x14ac:dyDescent="0.25">
      <c r="A153" s="186" t="s">
        <v>369</v>
      </c>
      <c r="B153" s="153" t="s">
        <v>370</v>
      </c>
      <c r="C153" s="126">
        <v>0</v>
      </c>
      <c r="D153" s="126">
        <v>0</v>
      </c>
      <c r="E153" s="143">
        <v>0</v>
      </c>
      <c r="F153" s="128">
        <f t="shared" si="10"/>
        <v>0</v>
      </c>
      <c r="G153" s="126">
        <f>SUM(C153:F153)</f>
        <v>0</v>
      </c>
    </row>
    <row r="154" spans="1:7" s="81" customFormat="1" ht="43.5" customHeight="1" thickBot="1" x14ac:dyDescent="0.3">
      <c r="A154" s="184" t="s">
        <v>197</v>
      </c>
      <c r="B154" s="155" t="s">
        <v>198</v>
      </c>
      <c r="C154" s="122">
        <f>SUM(C156:C156)</f>
        <v>0</v>
      </c>
      <c r="D154" s="122">
        <f>SUM(D156:D156)</f>
        <v>0</v>
      </c>
      <c r="E154" s="122">
        <f>E155+E156</f>
        <v>0</v>
      </c>
      <c r="F154" s="122">
        <f>SUM(F156:F156)</f>
        <v>0</v>
      </c>
      <c r="G154" s="122">
        <f>SUM(G155:G156)</f>
        <v>0</v>
      </c>
    </row>
    <row r="155" spans="1:7" s="81" customFormat="1" ht="24.95" customHeight="1" x14ac:dyDescent="0.25">
      <c r="A155" s="186" t="s">
        <v>282</v>
      </c>
      <c r="B155" s="152" t="s">
        <v>283</v>
      </c>
      <c r="C155" s="105">
        <v>0</v>
      </c>
      <c r="D155" s="105">
        <v>0</v>
      </c>
      <c r="E155" s="105">
        <v>0</v>
      </c>
      <c r="F155" s="105">
        <v>0</v>
      </c>
      <c r="G155" s="119">
        <f>SUM(E155:F155)</f>
        <v>0</v>
      </c>
    </row>
    <row r="156" spans="1:7" s="81" customFormat="1" ht="24.95" customHeight="1" x14ac:dyDescent="0.25">
      <c r="A156" s="186" t="s">
        <v>117</v>
      </c>
      <c r="B156" s="157" t="s">
        <v>118</v>
      </c>
      <c r="C156" s="105">
        <v>0</v>
      </c>
      <c r="D156" s="105">
        <v>0</v>
      </c>
      <c r="E156" s="105">
        <v>0</v>
      </c>
      <c r="F156" s="45">
        <v>0</v>
      </c>
      <c r="G156" s="128">
        <f>SUM(C156:F156)</f>
        <v>0</v>
      </c>
    </row>
    <row r="157" spans="1:7" s="81" customFormat="1" ht="39" customHeight="1" thickBot="1" x14ac:dyDescent="0.3">
      <c r="A157" s="184" t="s">
        <v>199</v>
      </c>
      <c r="B157" s="165" t="s">
        <v>200</v>
      </c>
      <c r="C157" s="122">
        <f>C158+C159+C160+C162+C163+C164</f>
        <v>0</v>
      </c>
      <c r="D157" s="122"/>
      <c r="E157" s="122">
        <f>E158+E159+E160+E161+E162+E163+E164</f>
        <v>0</v>
      </c>
      <c r="F157" s="122">
        <f>+F158+F159+F160</f>
        <v>0</v>
      </c>
      <c r="G157" s="122">
        <f>SUM(C157:F157)</f>
        <v>0</v>
      </c>
    </row>
    <row r="158" spans="1:7" s="81" customFormat="1" ht="24.95" customHeight="1" x14ac:dyDescent="0.25">
      <c r="A158" s="186" t="s">
        <v>119</v>
      </c>
      <c r="B158" s="152" t="s">
        <v>120</v>
      </c>
      <c r="C158" s="105">
        <v>0</v>
      </c>
      <c r="D158" s="105">
        <v>0</v>
      </c>
      <c r="E158" s="99">
        <v>0</v>
      </c>
      <c r="F158" s="99">
        <v>0</v>
      </c>
      <c r="G158" s="128">
        <f>SUM(C158:F158)</f>
        <v>0</v>
      </c>
    </row>
    <row r="159" spans="1:7" s="81" customFormat="1" ht="24.95" customHeight="1" x14ac:dyDescent="0.2">
      <c r="A159" s="186" t="s">
        <v>90</v>
      </c>
      <c r="B159" s="152" t="s">
        <v>91</v>
      </c>
      <c r="C159" s="105">
        <v>0</v>
      </c>
      <c r="D159" s="105">
        <v>0</v>
      </c>
      <c r="E159" s="99">
        <v>0</v>
      </c>
      <c r="F159" s="99">
        <v>0</v>
      </c>
      <c r="G159" s="105">
        <f>SUM(C159:F159)</f>
        <v>0</v>
      </c>
    </row>
    <row r="160" spans="1:7" s="81" customFormat="1" ht="24.95" customHeight="1" x14ac:dyDescent="0.2">
      <c r="A160" s="188" t="s">
        <v>316</v>
      </c>
      <c r="B160" s="156" t="s">
        <v>317</v>
      </c>
      <c r="C160" s="105">
        <v>0</v>
      </c>
      <c r="D160" s="105">
        <v>0</v>
      </c>
      <c r="E160" s="99">
        <v>0</v>
      </c>
      <c r="F160" s="105">
        <v>0</v>
      </c>
      <c r="G160" s="105">
        <f>SUM(E160:F160)</f>
        <v>0</v>
      </c>
    </row>
    <row r="161" spans="1:7" s="81" customFormat="1" ht="34.5" customHeight="1" x14ac:dyDescent="0.2">
      <c r="A161" s="188" t="s">
        <v>411</v>
      </c>
      <c r="B161" s="153" t="s">
        <v>412</v>
      </c>
      <c r="C161" s="105">
        <v>0</v>
      </c>
      <c r="D161" s="105">
        <v>0</v>
      </c>
      <c r="E161" s="99">
        <v>0</v>
      </c>
      <c r="F161" s="105"/>
      <c r="G161" s="105">
        <f>SUM(E161:F161)</f>
        <v>0</v>
      </c>
    </row>
    <row r="162" spans="1:7" s="81" customFormat="1" ht="24.95" customHeight="1" x14ac:dyDescent="0.2">
      <c r="A162" s="194" t="s">
        <v>121</v>
      </c>
      <c r="B162" s="157" t="s">
        <v>122</v>
      </c>
      <c r="C162" s="105">
        <v>0</v>
      </c>
      <c r="D162" s="105">
        <v>0</v>
      </c>
      <c r="E162" s="99">
        <v>0</v>
      </c>
      <c r="F162" s="105">
        <v>0</v>
      </c>
      <c r="G162" s="105">
        <f t="shared" ref="G162" si="11">SUM(C162:F162)</f>
        <v>0</v>
      </c>
    </row>
    <row r="163" spans="1:7" s="81" customFormat="1" ht="24.95" customHeight="1" x14ac:dyDescent="0.2">
      <c r="A163" s="194" t="s">
        <v>355</v>
      </c>
      <c r="B163" s="157" t="s">
        <v>356</v>
      </c>
      <c r="C163" s="105">
        <v>0</v>
      </c>
      <c r="D163" s="105">
        <v>0</v>
      </c>
      <c r="E163" s="99">
        <v>0</v>
      </c>
      <c r="F163" s="105"/>
      <c r="G163" s="105">
        <f>SUM(C163:F163)</f>
        <v>0</v>
      </c>
    </row>
    <row r="164" spans="1:7" s="81" customFormat="1" ht="24.95" customHeight="1" x14ac:dyDescent="0.2">
      <c r="A164" s="186" t="s">
        <v>123</v>
      </c>
      <c r="B164" s="152" t="s">
        <v>124</v>
      </c>
      <c r="C164" s="105">
        <v>0</v>
      </c>
      <c r="D164" s="105">
        <v>0</v>
      </c>
      <c r="E164" s="99">
        <v>0</v>
      </c>
      <c r="F164" s="99">
        <v>0</v>
      </c>
      <c r="G164" s="105">
        <f>C164+D164+E164</f>
        <v>0</v>
      </c>
    </row>
    <row r="165" spans="1:7" s="81" customFormat="1" ht="30.75" customHeight="1" thickBot="1" x14ac:dyDescent="0.3">
      <c r="A165" s="184" t="s">
        <v>201</v>
      </c>
      <c r="B165" s="155" t="s">
        <v>202</v>
      </c>
      <c r="C165" s="122">
        <v>0</v>
      </c>
      <c r="D165" s="122">
        <v>0</v>
      </c>
      <c r="E165" s="122">
        <v>0</v>
      </c>
      <c r="F165" s="122">
        <v>0</v>
      </c>
      <c r="G165" s="122">
        <f>C165+D165+E165</f>
        <v>0</v>
      </c>
    </row>
    <row r="166" spans="1:7" s="81" customFormat="1" ht="30.75" customHeight="1" thickBot="1" x14ac:dyDescent="0.3">
      <c r="A166" s="184" t="s">
        <v>203</v>
      </c>
      <c r="B166" s="155" t="s">
        <v>207</v>
      </c>
      <c r="C166" s="122">
        <v>0</v>
      </c>
      <c r="D166" s="122">
        <v>0</v>
      </c>
      <c r="E166" s="122">
        <f>E167+E168</f>
        <v>0</v>
      </c>
      <c r="F166" s="122">
        <v>0</v>
      </c>
      <c r="G166" s="122">
        <f>C166+D166+E166</f>
        <v>0</v>
      </c>
    </row>
    <row r="167" spans="1:7" s="81" customFormat="1" ht="24.95" customHeight="1" x14ac:dyDescent="0.2">
      <c r="A167" s="190" t="s">
        <v>284</v>
      </c>
      <c r="B167" s="157" t="s">
        <v>285</v>
      </c>
      <c r="C167" s="105">
        <v>0</v>
      </c>
      <c r="D167" s="105">
        <v>0</v>
      </c>
      <c r="E167" s="105">
        <v>0</v>
      </c>
      <c r="F167" s="99">
        <v>0</v>
      </c>
      <c r="G167" s="99" cm="1">
        <f t="array" ref="G167">SUM(C167+D167+E167:F167)</f>
        <v>0</v>
      </c>
    </row>
    <row r="168" spans="1:7" s="81" customFormat="1" ht="34.5" customHeight="1" x14ac:dyDescent="0.2">
      <c r="A168" s="190" t="s">
        <v>428</v>
      </c>
      <c r="B168" s="157" t="s">
        <v>434</v>
      </c>
      <c r="C168" s="126">
        <v>0</v>
      </c>
      <c r="D168" s="126">
        <v>0</v>
      </c>
      <c r="E168" s="126">
        <v>0</v>
      </c>
      <c r="F168" s="143"/>
      <c r="G168" s="99" cm="1">
        <f t="array" ref="G168">SUM(C168+D168+E168:F168)</f>
        <v>0</v>
      </c>
    </row>
    <row r="169" spans="1:7" s="81" customFormat="1" ht="24.95" customHeight="1" thickBot="1" x14ac:dyDescent="0.3">
      <c r="A169" s="184" t="s">
        <v>204</v>
      </c>
      <c r="B169" s="161" t="s">
        <v>206</v>
      </c>
      <c r="C169" s="122">
        <v>0</v>
      </c>
      <c r="D169" s="122">
        <v>0</v>
      </c>
      <c r="E169" s="122">
        <f>+E170</f>
        <v>0</v>
      </c>
      <c r="F169" s="122">
        <v>0</v>
      </c>
      <c r="G169" s="144" cm="1">
        <f t="array" ref="G169">SUM(C169+D169+E169:F169)</f>
        <v>0</v>
      </c>
    </row>
    <row r="170" spans="1:7" s="81" customFormat="1" ht="34.5" customHeight="1" x14ac:dyDescent="0.2">
      <c r="A170" s="190" t="s">
        <v>286</v>
      </c>
      <c r="B170" s="157" t="s">
        <v>287</v>
      </c>
      <c r="C170" s="105">
        <v>0</v>
      </c>
      <c r="D170" s="105">
        <v>0</v>
      </c>
      <c r="E170" s="145">
        <v>0</v>
      </c>
      <c r="F170" s="105">
        <v>0</v>
      </c>
      <c r="G170" s="142" cm="1">
        <f t="array" ref="G170">SUM(C170+D170+E170:F170)</f>
        <v>0</v>
      </c>
    </row>
    <row r="171" spans="1:7" s="81" customFormat="1" ht="36" customHeight="1" thickBot="1" x14ac:dyDescent="0.3">
      <c r="A171" s="184" t="s">
        <v>205</v>
      </c>
      <c r="B171" s="155" t="s">
        <v>208</v>
      </c>
      <c r="C171" s="122">
        <v>0</v>
      </c>
      <c r="D171" s="122">
        <f>D172</f>
        <v>0</v>
      </c>
      <c r="E171" s="122">
        <v>0</v>
      </c>
      <c r="F171" s="122">
        <f>F172</f>
        <v>0</v>
      </c>
      <c r="G171" s="144" cm="1">
        <f t="array" ref="G171">SUM(C171+D171+E171:F171)</f>
        <v>0</v>
      </c>
    </row>
    <row r="172" spans="1:7" s="81" customFormat="1" ht="24.75" customHeight="1" x14ac:dyDescent="0.2">
      <c r="A172" s="186" t="s">
        <v>362</v>
      </c>
      <c r="B172" s="157" t="s">
        <v>363</v>
      </c>
      <c r="C172" s="45">
        <v>0</v>
      </c>
      <c r="D172" s="124">
        <v>0</v>
      </c>
      <c r="E172" s="145">
        <v>0</v>
      </c>
      <c r="F172" s="130">
        <v>0</v>
      </c>
      <c r="G172" s="142" cm="1">
        <f t="array" ref="G172">SUM(C172+D172+E172:F172)</f>
        <v>0</v>
      </c>
    </row>
    <row r="173" spans="1:7" s="81" customFormat="1" ht="27.75" customHeight="1" thickBot="1" x14ac:dyDescent="0.3">
      <c r="A173" s="195" t="s">
        <v>209</v>
      </c>
      <c r="B173" s="160" t="s">
        <v>216</v>
      </c>
      <c r="C173" s="127"/>
      <c r="D173" s="127"/>
      <c r="E173" s="127"/>
      <c r="F173" s="127"/>
      <c r="G173" s="127">
        <f>SUM(C173:F173)</f>
        <v>0</v>
      </c>
    </row>
    <row r="174" spans="1:7" s="81" customFormat="1" ht="21.75" customHeight="1" x14ac:dyDescent="0.2">
      <c r="A174" s="186" t="s">
        <v>210</v>
      </c>
      <c r="B174" s="168" t="s">
        <v>217</v>
      </c>
      <c r="C174" s="105">
        <v>0</v>
      </c>
      <c r="D174" s="105">
        <v>0</v>
      </c>
      <c r="E174" s="105">
        <v>0</v>
      </c>
      <c r="F174" s="105">
        <v>0</v>
      </c>
      <c r="G174" s="105">
        <f>SUM(C174:F174)</f>
        <v>0</v>
      </c>
    </row>
    <row r="175" spans="1:7" s="81" customFormat="1" ht="21.75" customHeight="1" x14ac:dyDescent="0.2">
      <c r="A175" s="186" t="s">
        <v>211</v>
      </c>
      <c r="B175" s="168" t="s">
        <v>218</v>
      </c>
      <c r="C175" s="105">
        <v>0</v>
      </c>
      <c r="D175" s="105">
        <v>0</v>
      </c>
      <c r="E175" s="105">
        <v>0</v>
      </c>
      <c r="F175" s="105">
        <v>0</v>
      </c>
      <c r="G175" s="105">
        <f t="shared" ref="G175:G176" si="12">SUM(C175:F175)</f>
        <v>0</v>
      </c>
    </row>
    <row r="176" spans="1:7" s="81" customFormat="1" ht="28.5" x14ac:dyDescent="0.2">
      <c r="A176" s="186" t="s">
        <v>212</v>
      </c>
      <c r="B176" s="157" t="s">
        <v>219</v>
      </c>
      <c r="C176" s="105">
        <v>0</v>
      </c>
      <c r="D176" s="105">
        <v>0</v>
      </c>
      <c r="E176" s="105">
        <v>0</v>
      </c>
      <c r="F176" s="105">
        <v>0</v>
      </c>
      <c r="G176" s="105">
        <f t="shared" si="12"/>
        <v>0</v>
      </c>
    </row>
    <row r="177" spans="1:9" s="81" customFormat="1" ht="42.75" x14ac:dyDescent="0.2">
      <c r="A177" s="186" t="s">
        <v>213</v>
      </c>
      <c r="B177" s="157" t="s">
        <v>220</v>
      </c>
      <c r="C177" s="105">
        <v>0</v>
      </c>
      <c r="D177" s="105">
        <v>0</v>
      </c>
      <c r="E177" s="105">
        <v>0</v>
      </c>
      <c r="F177" s="105">
        <v>0</v>
      </c>
      <c r="G177" s="105">
        <v>0</v>
      </c>
    </row>
    <row r="178" spans="1:9" s="81" customFormat="1" ht="38.25" customHeight="1" thickBot="1" x14ac:dyDescent="0.3">
      <c r="A178" s="195" t="s">
        <v>214</v>
      </c>
      <c r="B178" s="170" t="s">
        <v>246</v>
      </c>
      <c r="C178" s="127">
        <v>0</v>
      </c>
      <c r="D178" s="127">
        <v>0</v>
      </c>
      <c r="E178" s="127"/>
      <c r="F178" s="127">
        <v>0</v>
      </c>
      <c r="G178" s="127">
        <v>0</v>
      </c>
    </row>
    <row r="179" spans="1:9" s="81" customFormat="1" ht="21.75" customHeight="1" x14ac:dyDescent="0.2">
      <c r="A179" s="186" t="s">
        <v>215</v>
      </c>
      <c r="B179" s="158" t="s">
        <v>230</v>
      </c>
      <c r="C179" s="105">
        <v>0</v>
      </c>
      <c r="D179" s="105">
        <v>0</v>
      </c>
      <c r="E179" s="105">
        <v>0</v>
      </c>
      <c r="F179" s="105">
        <v>0</v>
      </c>
      <c r="G179" s="105">
        <v>0</v>
      </c>
    </row>
    <row r="180" spans="1:9" s="81" customFormat="1" ht="31.5" customHeight="1" x14ac:dyDescent="0.2">
      <c r="A180" s="186" t="s">
        <v>221</v>
      </c>
      <c r="B180" s="157" t="s">
        <v>247</v>
      </c>
      <c r="C180" s="105">
        <v>0</v>
      </c>
      <c r="D180" s="105">
        <v>0</v>
      </c>
      <c r="E180" s="105">
        <v>0</v>
      </c>
      <c r="F180" s="105">
        <v>0</v>
      </c>
      <c r="G180" s="105">
        <v>0</v>
      </c>
    </row>
    <row r="181" spans="1:9" s="81" customFormat="1" ht="34.5" customHeight="1" thickBot="1" x14ac:dyDescent="0.3">
      <c r="A181" s="195" t="s">
        <v>222</v>
      </c>
      <c r="B181" s="170" t="s">
        <v>235</v>
      </c>
      <c r="C181" s="127">
        <v>0</v>
      </c>
      <c r="D181" s="127">
        <v>0</v>
      </c>
      <c r="E181" s="127">
        <v>0</v>
      </c>
      <c r="F181" s="127">
        <v>0</v>
      </c>
      <c r="G181" s="127">
        <v>0</v>
      </c>
    </row>
    <row r="182" spans="1:9" s="81" customFormat="1" ht="37.5" customHeight="1" x14ac:dyDescent="0.2">
      <c r="A182" s="186" t="s">
        <v>223</v>
      </c>
      <c r="B182" s="157" t="s">
        <v>333</v>
      </c>
      <c r="C182" s="105">
        <v>0</v>
      </c>
      <c r="D182" s="105">
        <v>0</v>
      </c>
      <c r="E182" s="105">
        <v>0</v>
      </c>
      <c r="F182" s="105">
        <v>0</v>
      </c>
      <c r="G182" s="105">
        <v>0</v>
      </c>
    </row>
    <row r="183" spans="1:9" s="81" customFormat="1" ht="37.5" customHeight="1" x14ac:dyDescent="0.2">
      <c r="A183" s="186" t="s">
        <v>224</v>
      </c>
      <c r="B183" s="157" t="s">
        <v>334</v>
      </c>
      <c r="C183" s="105">
        <v>0</v>
      </c>
      <c r="D183" s="105">
        <v>0</v>
      </c>
      <c r="E183" s="105">
        <v>0</v>
      </c>
      <c r="F183" s="105">
        <v>0</v>
      </c>
      <c r="G183" s="105">
        <v>0</v>
      </c>
    </row>
    <row r="184" spans="1:9" s="81" customFormat="1" ht="30.75" customHeight="1" x14ac:dyDescent="0.2">
      <c r="A184" s="186" t="s">
        <v>225</v>
      </c>
      <c r="B184" s="157" t="s">
        <v>335</v>
      </c>
      <c r="C184" s="105">
        <v>0</v>
      </c>
      <c r="D184" s="105">
        <v>0</v>
      </c>
      <c r="E184" s="105">
        <v>0</v>
      </c>
      <c r="F184" s="105">
        <v>0</v>
      </c>
      <c r="G184" s="105">
        <v>0</v>
      </c>
    </row>
    <row r="185" spans="1:9" s="81" customFormat="1" ht="30.75" customHeight="1" x14ac:dyDescent="0.25">
      <c r="A185" s="199"/>
      <c r="B185" s="200" t="s">
        <v>506</v>
      </c>
      <c r="C185" s="117">
        <f>C140+C119+C75+C34+C15+C131</f>
        <v>5703778.25</v>
      </c>
      <c r="D185" s="117">
        <f>D34+D129</f>
        <v>8161.96</v>
      </c>
      <c r="E185" s="117">
        <f>E15+E34+E75+E140</f>
        <v>40417906.879999995</v>
      </c>
      <c r="F185" s="117">
        <f>+F15+F34+F75+F119+F140</f>
        <v>0</v>
      </c>
      <c r="G185" s="117">
        <f>SUM(C185:F185)</f>
        <v>46129847.089999996</v>
      </c>
      <c r="H185" s="67"/>
      <c r="I185" s="82"/>
    </row>
    <row r="186" spans="1:9" s="81" customFormat="1" ht="30.75" customHeight="1" x14ac:dyDescent="0.25">
      <c r="A186" s="184" t="s">
        <v>226</v>
      </c>
      <c r="B186" s="169" t="s">
        <v>236</v>
      </c>
      <c r="C186" s="105">
        <v>0</v>
      </c>
      <c r="D186" s="105">
        <v>0</v>
      </c>
      <c r="E186" s="105">
        <v>0</v>
      </c>
      <c r="F186" s="105">
        <v>0</v>
      </c>
      <c r="G186" s="105"/>
      <c r="H186" s="82"/>
    </row>
    <row r="187" spans="1:9" s="81" customFormat="1" ht="27.75" customHeight="1" thickBot="1" x14ac:dyDescent="0.3">
      <c r="A187" s="195" t="s">
        <v>227</v>
      </c>
      <c r="B187" s="170" t="s">
        <v>237</v>
      </c>
      <c r="C187" s="127">
        <v>0</v>
      </c>
      <c r="D187" s="127">
        <v>0</v>
      </c>
      <c r="E187" s="127">
        <v>0</v>
      </c>
      <c r="F187" s="127">
        <v>0</v>
      </c>
      <c r="G187" s="127">
        <v>0</v>
      </c>
    </row>
    <row r="188" spans="1:9" s="81" customFormat="1" ht="39.75" customHeight="1" x14ac:dyDescent="0.2">
      <c r="A188" s="186" t="s">
        <v>228</v>
      </c>
      <c r="B188" s="157" t="s">
        <v>238</v>
      </c>
      <c r="C188" s="105">
        <v>0</v>
      </c>
      <c r="D188" s="105">
        <v>0</v>
      </c>
      <c r="E188" s="105">
        <v>0</v>
      </c>
      <c r="F188" s="105">
        <v>0</v>
      </c>
      <c r="G188" s="105">
        <v>0</v>
      </c>
    </row>
    <row r="189" spans="1:9" s="81" customFormat="1" ht="39.75" customHeight="1" x14ac:dyDescent="0.2">
      <c r="A189" s="186" t="s">
        <v>229</v>
      </c>
      <c r="B189" s="157" t="s">
        <v>239</v>
      </c>
      <c r="C189" s="105">
        <v>0</v>
      </c>
      <c r="D189" s="105">
        <v>0</v>
      </c>
      <c r="E189" s="105">
        <v>0</v>
      </c>
      <c r="F189" s="105">
        <v>0</v>
      </c>
      <c r="G189" s="105">
        <v>0</v>
      </c>
    </row>
    <row r="190" spans="1:9" s="81" customFormat="1" ht="38.25" customHeight="1" thickBot="1" x14ac:dyDescent="0.3">
      <c r="A190" s="195" t="s">
        <v>505</v>
      </c>
      <c r="B190" s="170" t="s">
        <v>240</v>
      </c>
      <c r="C190" s="127">
        <v>0</v>
      </c>
      <c r="D190" s="127">
        <v>0</v>
      </c>
      <c r="E190" s="127">
        <v>0</v>
      </c>
      <c r="F190" s="127">
        <v>0</v>
      </c>
      <c r="G190" s="127">
        <v>0</v>
      </c>
    </row>
    <row r="191" spans="1:9" s="81" customFormat="1" ht="27.75" customHeight="1" x14ac:dyDescent="0.2">
      <c r="A191" s="186" t="s">
        <v>231</v>
      </c>
      <c r="B191" s="157" t="s">
        <v>241</v>
      </c>
      <c r="C191" s="105">
        <v>0</v>
      </c>
      <c r="D191" s="105">
        <v>0</v>
      </c>
      <c r="E191" s="105">
        <v>0</v>
      </c>
      <c r="F191" s="105">
        <v>0</v>
      </c>
      <c r="G191" s="105">
        <v>0</v>
      </c>
    </row>
    <row r="192" spans="1:9" s="81" customFormat="1" ht="27.75" customHeight="1" x14ac:dyDescent="0.2">
      <c r="A192" s="186" t="s">
        <v>232</v>
      </c>
      <c r="B192" s="157" t="s">
        <v>242</v>
      </c>
      <c r="C192" s="105">
        <v>0</v>
      </c>
      <c r="D192" s="105">
        <v>0</v>
      </c>
      <c r="E192" s="105">
        <v>0</v>
      </c>
      <c r="F192" s="105">
        <v>0</v>
      </c>
      <c r="G192" s="105">
        <v>0</v>
      </c>
    </row>
    <row r="193" spans="1:8" s="81" customFormat="1" ht="38.25" customHeight="1" thickBot="1" x14ac:dyDescent="0.3">
      <c r="A193" s="195" t="s">
        <v>233</v>
      </c>
      <c r="B193" s="170" t="s">
        <v>243</v>
      </c>
      <c r="C193" s="127">
        <v>0</v>
      </c>
      <c r="D193" s="127">
        <v>0</v>
      </c>
      <c r="E193" s="127">
        <v>0</v>
      </c>
      <c r="F193" s="127">
        <v>0</v>
      </c>
      <c r="G193" s="127">
        <v>0</v>
      </c>
    </row>
    <row r="194" spans="1:8" s="81" customFormat="1" ht="35.25" customHeight="1" x14ac:dyDescent="0.2">
      <c r="A194" s="186" t="s">
        <v>234</v>
      </c>
      <c r="B194" s="157" t="s">
        <v>244</v>
      </c>
      <c r="C194" s="105">
        <v>0</v>
      </c>
      <c r="D194" s="105">
        <v>0</v>
      </c>
      <c r="E194" s="105">
        <v>0</v>
      </c>
      <c r="F194" s="105">
        <v>0</v>
      </c>
      <c r="G194" s="105">
        <v>0</v>
      </c>
    </row>
    <row r="195" spans="1:8" s="81" customFormat="1" ht="30.75" customHeight="1" x14ac:dyDescent="0.2">
      <c r="A195" s="186"/>
      <c r="B195" s="157" t="s">
        <v>248</v>
      </c>
      <c r="C195" s="105">
        <v>0</v>
      </c>
      <c r="D195" s="105">
        <v>0</v>
      </c>
      <c r="E195" s="105">
        <v>0</v>
      </c>
      <c r="F195" s="105">
        <v>0</v>
      </c>
      <c r="G195" s="105">
        <v>0</v>
      </c>
    </row>
    <row r="196" spans="1:8" s="81" customFormat="1" ht="37.5" customHeight="1" thickBot="1" x14ac:dyDescent="0.3">
      <c r="A196" s="198"/>
      <c r="B196" s="170" t="s">
        <v>879</v>
      </c>
      <c r="C196" s="146">
        <f>C185</f>
        <v>5703778.25</v>
      </c>
      <c r="D196" s="146">
        <f>D185</f>
        <v>8161.96</v>
      </c>
      <c r="E196" s="146">
        <f>E185</f>
        <v>40417906.879999995</v>
      </c>
      <c r="F196" s="146">
        <f>F185</f>
        <v>0</v>
      </c>
      <c r="G196" s="146">
        <f>G185</f>
        <v>46129847.089999996</v>
      </c>
      <c r="H196" s="459"/>
    </row>
    <row r="197" spans="1:8" s="81" customFormat="1" ht="26.25" customHeight="1" thickTop="1" x14ac:dyDescent="0.25">
      <c r="A197" s="221"/>
      <c r="B197" s="222"/>
      <c r="C197" s="50"/>
      <c r="D197" s="50"/>
      <c r="E197" s="50"/>
      <c r="F197" s="50"/>
      <c r="G197" s="50"/>
      <c r="H197" s="82"/>
    </row>
    <row r="198" spans="1:8" s="331" customFormat="1" ht="27" customHeight="1" x14ac:dyDescent="0.25">
      <c r="A198" s="327"/>
      <c r="B198" s="329" t="s">
        <v>7</v>
      </c>
      <c r="E198" s="514" t="s">
        <v>8</v>
      </c>
      <c r="F198" s="514"/>
      <c r="G198" s="332"/>
    </row>
    <row r="199" spans="1:8" s="337" customFormat="1" ht="18" x14ac:dyDescent="0.25">
      <c r="A199" s="333"/>
      <c r="B199" s="334"/>
      <c r="C199" s="334"/>
      <c r="D199" s="335"/>
      <c r="E199" s="336"/>
      <c r="F199" s="336"/>
      <c r="G199" s="336"/>
    </row>
    <row r="200" spans="1:8" s="337" customFormat="1" ht="18" x14ac:dyDescent="0.25">
      <c r="A200" s="333"/>
      <c r="B200" s="334"/>
      <c r="C200" s="334"/>
      <c r="D200" s="335"/>
      <c r="E200" s="338"/>
      <c r="F200" s="338"/>
      <c r="G200" s="338"/>
    </row>
    <row r="201" spans="1:8" s="337" customFormat="1" ht="18" x14ac:dyDescent="0.25">
      <c r="A201" s="333"/>
      <c r="B201" s="329"/>
      <c r="C201" s="339"/>
      <c r="D201" s="335"/>
      <c r="E201" s="338"/>
      <c r="F201" s="338"/>
      <c r="G201" s="340"/>
    </row>
    <row r="202" spans="1:8" s="337" customFormat="1" ht="22.5" customHeight="1" thickBot="1" x14ac:dyDescent="0.3">
      <c r="A202" s="328"/>
      <c r="B202" s="471"/>
      <c r="C202" s="341"/>
      <c r="D202" s="341"/>
      <c r="E202" s="523"/>
      <c r="F202" s="523"/>
      <c r="G202" s="111"/>
      <c r="H202" s="342"/>
    </row>
    <row r="203" spans="1:8" s="337" customFormat="1" ht="24" customHeight="1" x14ac:dyDescent="0.25">
      <c r="A203" s="343"/>
      <c r="B203" s="7" t="s">
        <v>502</v>
      </c>
      <c r="C203" s="341"/>
      <c r="D203" s="341"/>
      <c r="E203" s="514" t="s">
        <v>496</v>
      </c>
      <c r="F203" s="514"/>
      <c r="G203" s="110"/>
    </row>
    <row r="204" spans="1:8" ht="24.95" customHeight="1" x14ac:dyDescent="0.25">
      <c r="B204" s="7" t="s">
        <v>503</v>
      </c>
      <c r="C204" s="246"/>
      <c r="D204" s="246"/>
      <c r="G204" s="53"/>
    </row>
    <row r="205" spans="1:8" ht="24.95" customHeight="1" x14ac:dyDescent="0.3">
      <c r="B205" s="217"/>
      <c r="C205" s="246"/>
      <c r="D205" s="246"/>
      <c r="G205" s="53"/>
    </row>
    <row r="206" spans="1:8" ht="24.95" customHeight="1" x14ac:dyDescent="0.25">
      <c r="C206" s="246"/>
      <c r="D206" s="246"/>
      <c r="G206" s="53"/>
    </row>
    <row r="207" spans="1:8" ht="24.95" customHeight="1" x14ac:dyDescent="0.25">
      <c r="B207" s="218"/>
      <c r="C207" s="246"/>
      <c r="D207" s="246"/>
    </row>
    <row r="208" spans="1:8" ht="24.95" customHeight="1" x14ac:dyDescent="0.25">
      <c r="C208" s="246"/>
      <c r="D208" s="246"/>
      <c r="E208" s="219"/>
    </row>
    <row r="209" spans="3:5" ht="24.95" customHeight="1" x14ac:dyDescent="0.25">
      <c r="C209" s="246"/>
      <c r="D209" s="246"/>
      <c r="E209" s="219"/>
    </row>
    <row r="210" spans="3:5" ht="24.95" customHeight="1" x14ac:dyDescent="0.25">
      <c r="C210" s="246"/>
      <c r="D210" s="246"/>
      <c r="E210" s="219"/>
    </row>
    <row r="211" spans="3:5" ht="24.95" customHeight="1" x14ac:dyDescent="0.25">
      <c r="C211" s="246"/>
      <c r="D211" s="246"/>
      <c r="E211" s="220"/>
    </row>
    <row r="212" spans="3:5" ht="24.95" customHeight="1" x14ac:dyDescent="0.25">
      <c r="C212" s="246"/>
      <c r="D212" s="246"/>
    </row>
    <row r="213" spans="3:5" ht="24.95" customHeight="1" x14ac:dyDescent="0.25">
      <c r="C213" s="246"/>
      <c r="D213" s="246"/>
      <c r="E213" s="218"/>
    </row>
    <row r="214" spans="3:5" ht="24.95" customHeight="1" x14ac:dyDescent="0.25">
      <c r="C214" s="246"/>
      <c r="D214" s="246"/>
    </row>
  </sheetData>
  <sortState ref="A99:VWL99">
    <sortCondition ref="A99"/>
  </sortState>
  <mergeCells count="10">
    <mergeCell ref="E202:F202"/>
    <mergeCell ref="E203:F203"/>
    <mergeCell ref="A10:G10"/>
    <mergeCell ref="A8:G8"/>
    <mergeCell ref="A4:G4"/>
    <mergeCell ref="A5:G5"/>
    <mergeCell ref="A6:G6"/>
    <mergeCell ref="A7:G7"/>
    <mergeCell ref="A9:G9"/>
    <mergeCell ref="E198:F198"/>
  </mergeCells>
  <phoneticPr fontId="61" type="noConversion"/>
  <pageMargins left="0.25" right="0.25" top="0.75" bottom="0.75" header="0.3" footer="0.3"/>
  <pageSetup scale="84" fitToHeight="0" orientation="landscape" r:id="rId1"/>
  <ignoredErrors>
    <ignoredError sqref="G105 G162 G92 E120 G141 E23:G23 E25:F25 D27 D86 D49 G65 D43:E43 G131 D23:D25 F56:G56 D92 D56 G38 E86 G86 D141 G100 E154 G30 F35 F15" formula="1"/>
    <ignoredError sqref="F110 G160 D48 D95 D35 F86" formula="1" formulaRange="1"/>
    <ignoredError sqref="F131 G155 D131 C150:D150 D64 C100 G161" formulaRange="1"/>
    <ignoredError sqref="A173 A186:A189 A181 A140 A131 A178 A191:A194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774"/>
    <pageSetUpPr fitToPage="1"/>
  </sheetPr>
  <dimension ref="A2:G231"/>
  <sheetViews>
    <sheetView topLeftCell="A214" zoomScale="69" zoomScaleNormal="69" workbookViewId="0">
      <selection activeCell="D220" sqref="D220"/>
    </sheetView>
  </sheetViews>
  <sheetFormatPr baseColWidth="10" defaultColWidth="11.42578125" defaultRowHeight="35.25" customHeight="1" x14ac:dyDescent="0.2"/>
  <cols>
    <col min="1" max="1" width="22.42578125" style="233" customWidth="1"/>
    <col min="2" max="2" width="33.7109375" style="234" customWidth="1"/>
    <col min="3" max="3" width="53.85546875" style="230" customWidth="1"/>
    <col min="4" max="4" width="23.28515625" style="45" customWidth="1"/>
    <col min="5" max="5" width="23.28515625" style="178" customWidth="1"/>
    <col min="6" max="6" width="29.28515625" style="213" customWidth="1"/>
    <col min="7" max="7" width="61.5703125" style="235" customWidth="1"/>
    <col min="8" max="16384" width="11.42578125" style="230"/>
  </cols>
  <sheetData>
    <row r="2" spans="1:7" ht="19.5" customHeight="1" x14ac:dyDescent="0.2">
      <c r="A2" s="258"/>
      <c r="B2" s="229"/>
      <c r="C2" s="229"/>
      <c r="D2" s="73"/>
      <c r="E2" s="76"/>
      <c r="F2" s="212"/>
      <c r="G2" s="259"/>
    </row>
    <row r="3" spans="1:7" ht="19.5" customHeight="1" x14ac:dyDescent="0.2">
      <c r="A3" s="258"/>
      <c r="B3" s="176"/>
      <c r="C3" s="229"/>
      <c r="D3" s="73"/>
      <c r="E3" s="73"/>
      <c r="F3" s="212"/>
      <c r="G3" s="259"/>
    </row>
    <row r="4" spans="1:7" ht="19.5" customHeight="1" x14ac:dyDescent="0.2">
      <c r="A4" s="258"/>
      <c r="B4" s="176"/>
      <c r="C4" s="229"/>
      <c r="D4" s="73"/>
      <c r="E4" s="73"/>
      <c r="F4" s="212"/>
      <c r="G4" s="259"/>
    </row>
    <row r="5" spans="1:7" s="414" customFormat="1" ht="19.5" customHeight="1" x14ac:dyDescent="0.3">
      <c r="A5" s="531" t="s">
        <v>9</v>
      </c>
      <c r="B5" s="531"/>
      <c r="C5" s="531"/>
      <c r="D5" s="531"/>
      <c r="E5" s="531"/>
      <c r="F5" s="531"/>
      <c r="G5" s="531"/>
    </row>
    <row r="6" spans="1:7" s="414" customFormat="1" ht="19.5" customHeight="1" x14ac:dyDescent="0.3">
      <c r="A6" s="532" t="s">
        <v>10</v>
      </c>
      <c r="B6" s="532"/>
      <c r="C6" s="532"/>
      <c r="D6" s="532"/>
      <c r="E6" s="532"/>
      <c r="F6" s="532"/>
      <c r="G6" s="532"/>
    </row>
    <row r="7" spans="1:7" s="414" customFormat="1" ht="19.5" customHeight="1" x14ac:dyDescent="0.3">
      <c r="A7" s="536" t="s">
        <v>11</v>
      </c>
      <c r="B7" s="536"/>
      <c r="C7" s="536"/>
      <c r="D7" s="536"/>
      <c r="E7" s="536"/>
      <c r="F7" s="536"/>
      <c r="G7" s="536"/>
    </row>
    <row r="8" spans="1:7" s="414" customFormat="1" ht="19.5" customHeight="1" x14ac:dyDescent="0.3">
      <c r="A8" s="533" t="s">
        <v>12</v>
      </c>
      <c r="B8" s="533"/>
      <c r="C8" s="533"/>
      <c r="D8" s="533"/>
      <c r="E8" s="533"/>
      <c r="F8" s="533"/>
      <c r="G8" s="533"/>
    </row>
    <row r="9" spans="1:7" s="414" customFormat="1" ht="19.5" customHeight="1" x14ac:dyDescent="0.3">
      <c r="A9" s="533" t="s">
        <v>410</v>
      </c>
      <c r="B9" s="533"/>
      <c r="C9" s="533"/>
      <c r="D9" s="533"/>
      <c r="E9" s="533"/>
      <c r="F9" s="533"/>
      <c r="G9" s="533"/>
    </row>
    <row r="10" spans="1:7" s="414" customFormat="1" ht="19.5" customHeight="1" x14ac:dyDescent="0.3">
      <c r="A10" s="533" t="s">
        <v>416</v>
      </c>
      <c r="B10" s="533"/>
      <c r="C10" s="533"/>
      <c r="D10" s="533"/>
      <c r="E10" s="533"/>
      <c r="F10" s="533"/>
      <c r="G10" s="533"/>
    </row>
    <row r="11" spans="1:7" s="414" customFormat="1" ht="19.5" customHeight="1" x14ac:dyDescent="0.3">
      <c r="A11" s="534" t="s">
        <v>443</v>
      </c>
      <c r="B11" s="534"/>
      <c r="C11" s="534"/>
      <c r="D11" s="534"/>
      <c r="E11" s="534"/>
      <c r="F11" s="534"/>
      <c r="G11" s="534"/>
    </row>
    <row r="12" spans="1:7" s="414" customFormat="1" ht="19.5" customHeight="1" x14ac:dyDescent="0.3">
      <c r="A12" s="535" t="s">
        <v>829</v>
      </c>
      <c r="B12" s="535"/>
      <c r="C12" s="535"/>
      <c r="D12" s="535"/>
      <c r="E12" s="535"/>
      <c r="F12" s="535"/>
      <c r="G12" s="535"/>
    </row>
    <row r="13" spans="1:7" ht="35.25" customHeight="1" x14ac:dyDescent="0.2">
      <c r="A13" s="260"/>
      <c r="B13" s="231"/>
      <c r="C13" s="232"/>
      <c r="D13" s="36"/>
    </row>
    <row r="14" spans="1:7" ht="35.25" customHeight="1" x14ac:dyDescent="0.25">
      <c r="A14" s="415" t="s">
        <v>400</v>
      </c>
      <c r="B14" s="415" t="s">
        <v>46</v>
      </c>
      <c r="C14" s="415" t="s">
        <v>2</v>
      </c>
      <c r="D14" s="416" t="s">
        <v>408</v>
      </c>
      <c r="E14" s="416" t="s">
        <v>392</v>
      </c>
      <c r="F14" s="422" t="s">
        <v>409</v>
      </c>
      <c r="G14" s="417" t="s">
        <v>3</v>
      </c>
    </row>
    <row r="15" spans="1:7" s="264" customFormat="1" ht="35.25" customHeight="1" x14ac:dyDescent="0.25">
      <c r="A15" s="190"/>
      <c r="B15" s="187"/>
      <c r="D15" s="537" t="s">
        <v>828</v>
      </c>
      <c r="E15" s="538"/>
      <c r="F15" s="364">
        <v>19900579.690000001</v>
      </c>
      <c r="G15" s="356" t="s">
        <v>527</v>
      </c>
    </row>
    <row r="16" spans="1:7" ht="35.25" customHeight="1" x14ac:dyDescent="0.2">
      <c r="A16" s="267">
        <v>45383</v>
      </c>
      <c r="B16" s="265" t="s">
        <v>481</v>
      </c>
      <c r="C16" s="266" t="s">
        <v>479</v>
      </c>
      <c r="D16" s="100">
        <v>15500</v>
      </c>
      <c r="E16" s="100">
        <v>0</v>
      </c>
      <c r="F16" s="120">
        <f>F15+D16-E16</f>
        <v>19916079.690000001</v>
      </c>
      <c r="G16" s="266" t="s">
        <v>480</v>
      </c>
    </row>
    <row r="17" spans="1:7" ht="35.25" customHeight="1" x14ac:dyDescent="0.2">
      <c r="A17" s="267">
        <v>45383</v>
      </c>
      <c r="B17" s="265" t="s">
        <v>478</v>
      </c>
      <c r="C17" s="266" t="s">
        <v>479</v>
      </c>
      <c r="D17" s="100">
        <v>3200</v>
      </c>
      <c r="E17" s="100">
        <v>0</v>
      </c>
      <c r="F17" s="120">
        <f t="shared" ref="F17:F79" si="0">F16+D17-E17</f>
        <v>19919279.690000001</v>
      </c>
      <c r="G17" s="266" t="s">
        <v>480</v>
      </c>
    </row>
    <row r="18" spans="1:7" ht="35.25" customHeight="1" x14ac:dyDescent="0.2">
      <c r="A18" s="267">
        <v>45383</v>
      </c>
      <c r="B18" s="265" t="s">
        <v>516</v>
      </c>
      <c r="C18" s="266" t="s">
        <v>474</v>
      </c>
      <c r="D18" s="100">
        <v>200</v>
      </c>
      <c r="E18" s="100">
        <v>0</v>
      </c>
      <c r="F18" s="120">
        <f t="shared" si="0"/>
        <v>19919479.690000001</v>
      </c>
      <c r="G18" s="266" t="s">
        <v>475</v>
      </c>
    </row>
    <row r="19" spans="1:7" ht="35.25" customHeight="1" x14ac:dyDescent="0.2">
      <c r="A19" s="267">
        <v>45383</v>
      </c>
      <c r="B19" s="265" t="s">
        <v>575</v>
      </c>
      <c r="C19" s="266" t="s">
        <v>474</v>
      </c>
      <c r="D19" s="100">
        <v>1000</v>
      </c>
      <c r="E19" s="100">
        <v>0</v>
      </c>
      <c r="F19" s="120">
        <f t="shared" si="0"/>
        <v>19920479.690000001</v>
      </c>
      <c r="G19" s="266" t="s">
        <v>475</v>
      </c>
    </row>
    <row r="20" spans="1:7" ht="35.25" customHeight="1" x14ac:dyDescent="0.2">
      <c r="A20" s="267">
        <v>45383</v>
      </c>
      <c r="B20" s="265" t="s">
        <v>576</v>
      </c>
      <c r="C20" s="266" t="s">
        <v>474</v>
      </c>
      <c r="D20" s="100">
        <v>18500</v>
      </c>
      <c r="E20" s="100">
        <v>0</v>
      </c>
      <c r="F20" s="120">
        <f t="shared" si="0"/>
        <v>19938979.690000001</v>
      </c>
      <c r="G20" s="266" t="s">
        <v>475</v>
      </c>
    </row>
    <row r="21" spans="1:7" ht="35.25" customHeight="1" x14ac:dyDescent="0.2">
      <c r="A21" s="267">
        <v>45383</v>
      </c>
      <c r="B21" s="265" t="s">
        <v>577</v>
      </c>
      <c r="C21" s="266" t="s">
        <v>474</v>
      </c>
      <c r="D21" s="100">
        <v>33000</v>
      </c>
      <c r="E21" s="100">
        <v>0</v>
      </c>
      <c r="F21" s="120">
        <f t="shared" si="0"/>
        <v>19971979.690000001</v>
      </c>
      <c r="G21" s="266" t="s">
        <v>475</v>
      </c>
    </row>
    <row r="22" spans="1:7" ht="35.25" customHeight="1" x14ac:dyDescent="0.2">
      <c r="A22" s="267">
        <v>45383</v>
      </c>
      <c r="B22" s="265" t="s">
        <v>578</v>
      </c>
      <c r="C22" s="266" t="s">
        <v>469</v>
      </c>
      <c r="D22" s="100">
        <v>1000</v>
      </c>
      <c r="E22" s="100">
        <v>0</v>
      </c>
      <c r="F22" s="120">
        <f t="shared" si="0"/>
        <v>19972979.690000001</v>
      </c>
      <c r="G22" s="266" t="s">
        <v>470</v>
      </c>
    </row>
    <row r="23" spans="1:7" ht="35.25" customHeight="1" x14ac:dyDescent="0.2">
      <c r="A23" s="267">
        <v>45383</v>
      </c>
      <c r="B23" s="265" t="s">
        <v>579</v>
      </c>
      <c r="C23" s="266" t="s">
        <v>469</v>
      </c>
      <c r="D23" s="100">
        <v>16100</v>
      </c>
      <c r="E23" s="100">
        <v>0</v>
      </c>
      <c r="F23" s="120">
        <f t="shared" si="0"/>
        <v>19989079.690000001</v>
      </c>
      <c r="G23" s="266" t="s">
        <v>470</v>
      </c>
    </row>
    <row r="24" spans="1:7" ht="35.25" customHeight="1" x14ac:dyDescent="0.2">
      <c r="A24" s="267">
        <v>45383</v>
      </c>
      <c r="B24" s="265" t="s">
        <v>580</v>
      </c>
      <c r="C24" s="266" t="s">
        <v>417</v>
      </c>
      <c r="D24" s="100">
        <v>1460</v>
      </c>
      <c r="E24" s="100">
        <v>0</v>
      </c>
      <c r="F24" s="120">
        <f t="shared" si="0"/>
        <v>19990539.690000001</v>
      </c>
      <c r="G24" s="266" t="s">
        <v>417</v>
      </c>
    </row>
    <row r="25" spans="1:7" ht="35.25" customHeight="1" x14ac:dyDescent="0.2">
      <c r="A25" s="267">
        <v>45383</v>
      </c>
      <c r="B25" s="265" t="s">
        <v>581</v>
      </c>
      <c r="C25" s="266" t="s">
        <v>582</v>
      </c>
      <c r="D25" s="100">
        <v>780</v>
      </c>
      <c r="E25" s="100">
        <v>0</v>
      </c>
      <c r="F25" s="120">
        <f t="shared" si="0"/>
        <v>19991319.690000001</v>
      </c>
      <c r="G25" s="266" t="s">
        <v>582</v>
      </c>
    </row>
    <row r="26" spans="1:7" ht="52.5" customHeight="1" x14ac:dyDescent="0.2">
      <c r="A26" s="267">
        <v>45384</v>
      </c>
      <c r="B26" s="265">
        <v>31585</v>
      </c>
      <c r="C26" s="266" t="s">
        <v>437</v>
      </c>
      <c r="D26" s="100">
        <v>0</v>
      </c>
      <c r="E26" s="100">
        <v>13120.8</v>
      </c>
      <c r="F26" s="120">
        <f t="shared" si="0"/>
        <v>19978198.890000001</v>
      </c>
      <c r="G26" s="266" t="s">
        <v>583</v>
      </c>
    </row>
    <row r="27" spans="1:7" ht="67.5" customHeight="1" x14ac:dyDescent="0.2">
      <c r="A27" s="267">
        <v>45384</v>
      </c>
      <c r="B27" s="265">
        <v>31586</v>
      </c>
      <c r="C27" s="266" t="s">
        <v>437</v>
      </c>
      <c r="D27" s="100">
        <v>0</v>
      </c>
      <c r="E27" s="100">
        <v>876379.14</v>
      </c>
      <c r="F27" s="120">
        <f t="shared" si="0"/>
        <v>19101819.75</v>
      </c>
      <c r="G27" s="266" t="s">
        <v>584</v>
      </c>
    </row>
    <row r="28" spans="1:7" ht="35.25" customHeight="1" x14ac:dyDescent="0.2">
      <c r="A28" s="267">
        <v>45384</v>
      </c>
      <c r="B28" s="265" t="s">
        <v>585</v>
      </c>
      <c r="C28" s="266" t="s">
        <v>492</v>
      </c>
      <c r="D28" s="100">
        <v>26400</v>
      </c>
      <c r="E28" s="100">
        <v>0</v>
      </c>
      <c r="F28" s="120">
        <f t="shared" si="0"/>
        <v>19128219.75</v>
      </c>
      <c r="G28" s="266" t="s">
        <v>493</v>
      </c>
    </row>
    <row r="29" spans="1:7" ht="35.25" customHeight="1" x14ac:dyDescent="0.2">
      <c r="A29" s="267">
        <v>45384</v>
      </c>
      <c r="B29" s="265" t="s">
        <v>586</v>
      </c>
      <c r="C29" s="266" t="s">
        <v>587</v>
      </c>
      <c r="D29" s="100">
        <v>2100</v>
      </c>
      <c r="E29" s="100">
        <v>0</v>
      </c>
      <c r="F29" s="120">
        <f t="shared" si="0"/>
        <v>19130319.75</v>
      </c>
      <c r="G29" s="266" t="s">
        <v>588</v>
      </c>
    </row>
    <row r="30" spans="1:7" ht="35.25" customHeight="1" x14ac:dyDescent="0.2">
      <c r="A30" s="267">
        <v>45384</v>
      </c>
      <c r="B30" s="265" t="s">
        <v>589</v>
      </c>
      <c r="C30" s="266" t="s">
        <v>469</v>
      </c>
      <c r="D30" s="100">
        <v>2800</v>
      </c>
      <c r="E30" s="100">
        <v>0</v>
      </c>
      <c r="F30" s="120">
        <f t="shared" si="0"/>
        <v>19133119.75</v>
      </c>
      <c r="G30" s="266" t="s">
        <v>470</v>
      </c>
    </row>
    <row r="31" spans="1:7" ht="35.25" customHeight="1" x14ac:dyDescent="0.2">
      <c r="A31" s="267">
        <v>45384</v>
      </c>
      <c r="B31" s="265" t="s">
        <v>590</v>
      </c>
      <c r="C31" s="266" t="s">
        <v>471</v>
      </c>
      <c r="D31" s="100">
        <v>500</v>
      </c>
      <c r="E31" s="100">
        <v>0</v>
      </c>
      <c r="F31" s="120">
        <f t="shared" si="0"/>
        <v>19133619.75</v>
      </c>
      <c r="G31" s="266" t="s">
        <v>591</v>
      </c>
    </row>
    <row r="32" spans="1:7" ht="35.25" customHeight="1" x14ac:dyDescent="0.2">
      <c r="A32" s="267">
        <v>45385</v>
      </c>
      <c r="B32" s="265" t="s">
        <v>592</v>
      </c>
      <c r="C32" s="266" t="s">
        <v>417</v>
      </c>
      <c r="D32" s="100">
        <v>100</v>
      </c>
      <c r="E32" s="100">
        <v>0</v>
      </c>
      <c r="F32" s="120">
        <f t="shared" si="0"/>
        <v>19133719.75</v>
      </c>
      <c r="G32" s="266" t="s">
        <v>417</v>
      </c>
    </row>
    <row r="33" spans="1:7" ht="35.25" customHeight="1" x14ac:dyDescent="0.2">
      <c r="A33" s="267">
        <v>45385</v>
      </c>
      <c r="B33" s="265" t="s">
        <v>593</v>
      </c>
      <c r="C33" s="266" t="s">
        <v>417</v>
      </c>
      <c r="D33" s="100">
        <v>100</v>
      </c>
      <c r="E33" s="100">
        <v>0</v>
      </c>
      <c r="F33" s="120">
        <f t="shared" si="0"/>
        <v>19133819.75</v>
      </c>
      <c r="G33" s="266" t="s">
        <v>417</v>
      </c>
    </row>
    <row r="34" spans="1:7" ht="35.25" customHeight="1" x14ac:dyDescent="0.2">
      <c r="A34" s="267">
        <v>45385</v>
      </c>
      <c r="B34" s="265" t="s">
        <v>594</v>
      </c>
      <c r="C34" s="266" t="s">
        <v>417</v>
      </c>
      <c r="D34" s="100">
        <v>150</v>
      </c>
      <c r="E34" s="100">
        <v>0</v>
      </c>
      <c r="F34" s="120">
        <f t="shared" si="0"/>
        <v>19133969.75</v>
      </c>
      <c r="G34" s="266" t="s">
        <v>417</v>
      </c>
    </row>
    <row r="35" spans="1:7" ht="35.25" customHeight="1" x14ac:dyDescent="0.2">
      <c r="A35" s="267">
        <v>45385</v>
      </c>
      <c r="B35" s="265" t="s">
        <v>595</v>
      </c>
      <c r="C35" s="266" t="s">
        <v>417</v>
      </c>
      <c r="D35" s="100">
        <v>22470</v>
      </c>
      <c r="E35" s="100">
        <v>0</v>
      </c>
      <c r="F35" s="120">
        <f t="shared" si="0"/>
        <v>19156439.75</v>
      </c>
      <c r="G35" s="266" t="s">
        <v>417</v>
      </c>
    </row>
    <row r="36" spans="1:7" ht="35.25" customHeight="1" x14ac:dyDescent="0.2">
      <c r="A36" s="267">
        <v>45385</v>
      </c>
      <c r="B36" s="265" t="s">
        <v>596</v>
      </c>
      <c r="C36" s="266" t="s">
        <v>417</v>
      </c>
      <c r="D36" s="100">
        <v>3816.7</v>
      </c>
      <c r="E36" s="100">
        <v>0</v>
      </c>
      <c r="F36" s="120">
        <f t="shared" si="0"/>
        <v>19160256.449999999</v>
      </c>
      <c r="G36" s="266" t="s">
        <v>417</v>
      </c>
    </row>
    <row r="37" spans="1:7" ht="35.25" customHeight="1" x14ac:dyDescent="0.2">
      <c r="A37" s="267">
        <v>45385</v>
      </c>
      <c r="B37" s="265" t="s">
        <v>597</v>
      </c>
      <c r="C37" s="266" t="s">
        <v>417</v>
      </c>
      <c r="D37" s="100">
        <v>50</v>
      </c>
      <c r="E37" s="100">
        <v>0</v>
      </c>
      <c r="F37" s="120">
        <f t="shared" si="0"/>
        <v>19160306.449999999</v>
      </c>
      <c r="G37" s="266" t="s">
        <v>417</v>
      </c>
    </row>
    <row r="38" spans="1:7" ht="35.25" customHeight="1" x14ac:dyDescent="0.2">
      <c r="A38" s="267">
        <v>45385</v>
      </c>
      <c r="B38" s="265" t="s">
        <v>598</v>
      </c>
      <c r="C38" s="266" t="s">
        <v>417</v>
      </c>
      <c r="D38" s="100">
        <v>50</v>
      </c>
      <c r="E38" s="100">
        <v>0</v>
      </c>
      <c r="F38" s="120">
        <f t="shared" si="0"/>
        <v>19160356.449999999</v>
      </c>
      <c r="G38" s="266" t="s">
        <v>417</v>
      </c>
    </row>
    <row r="39" spans="1:7" ht="35.25" customHeight="1" x14ac:dyDescent="0.2">
      <c r="A39" s="267">
        <v>45385</v>
      </c>
      <c r="B39" s="265" t="s">
        <v>599</v>
      </c>
      <c r="C39" s="266" t="s">
        <v>417</v>
      </c>
      <c r="D39" s="100">
        <v>50</v>
      </c>
      <c r="E39" s="100">
        <v>0</v>
      </c>
      <c r="F39" s="120">
        <f t="shared" si="0"/>
        <v>19160406.449999999</v>
      </c>
      <c r="G39" s="266" t="s">
        <v>417</v>
      </c>
    </row>
    <row r="40" spans="1:7" ht="35.25" customHeight="1" x14ac:dyDescent="0.2">
      <c r="A40" s="267">
        <v>45385</v>
      </c>
      <c r="B40" s="265" t="s">
        <v>600</v>
      </c>
      <c r="C40" s="266" t="s">
        <v>417</v>
      </c>
      <c r="D40" s="100">
        <v>50</v>
      </c>
      <c r="E40" s="100">
        <v>0</v>
      </c>
      <c r="F40" s="120">
        <f t="shared" si="0"/>
        <v>19160456.449999999</v>
      </c>
      <c r="G40" s="266" t="s">
        <v>417</v>
      </c>
    </row>
    <row r="41" spans="1:7" ht="35.25" customHeight="1" x14ac:dyDescent="0.2">
      <c r="A41" s="267">
        <v>45385</v>
      </c>
      <c r="B41" s="265" t="s">
        <v>601</v>
      </c>
      <c r="C41" s="266" t="s">
        <v>602</v>
      </c>
      <c r="D41" s="100">
        <v>150</v>
      </c>
      <c r="E41" s="100">
        <v>0</v>
      </c>
      <c r="F41" s="120">
        <f t="shared" si="0"/>
        <v>19160606.449999999</v>
      </c>
      <c r="G41" s="266" t="s">
        <v>602</v>
      </c>
    </row>
    <row r="42" spans="1:7" ht="35.25" customHeight="1" x14ac:dyDescent="0.2">
      <c r="A42" s="267">
        <v>45385</v>
      </c>
      <c r="B42" s="265" t="s">
        <v>603</v>
      </c>
      <c r="C42" s="266" t="s">
        <v>604</v>
      </c>
      <c r="D42" s="100">
        <v>2750</v>
      </c>
      <c r="E42" s="100">
        <v>0</v>
      </c>
      <c r="F42" s="120">
        <f t="shared" si="0"/>
        <v>19163356.449999999</v>
      </c>
      <c r="G42" s="266" t="s">
        <v>605</v>
      </c>
    </row>
    <row r="43" spans="1:7" ht="35.25" customHeight="1" x14ac:dyDescent="0.2">
      <c r="A43" s="267">
        <v>45385</v>
      </c>
      <c r="B43" s="265" t="s">
        <v>606</v>
      </c>
      <c r="C43" s="266" t="s">
        <v>607</v>
      </c>
      <c r="D43" s="100">
        <v>10</v>
      </c>
      <c r="E43" s="100">
        <v>0</v>
      </c>
      <c r="F43" s="120">
        <f t="shared" si="0"/>
        <v>19163366.449999999</v>
      </c>
      <c r="G43" s="266" t="s">
        <v>608</v>
      </c>
    </row>
    <row r="44" spans="1:7" ht="35.25" customHeight="1" x14ac:dyDescent="0.2">
      <c r="A44" s="267">
        <v>45385</v>
      </c>
      <c r="B44" s="265" t="s">
        <v>609</v>
      </c>
      <c r="C44" s="266" t="s">
        <v>610</v>
      </c>
      <c r="D44" s="100">
        <v>15</v>
      </c>
      <c r="E44" s="100">
        <v>0</v>
      </c>
      <c r="F44" s="120">
        <f t="shared" si="0"/>
        <v>19163381.449999999</v>
      </c>
      <c r="G44" s="266" t="s">
        <v>611</v>
      </c>
    </row>
    <row r="45" spans="1:7" ht="35.25" customHeight="1" x14ac:dyDescent="0.2">
      <c r="A45" s="267">
        <v>45385</v>
      </c>
      <c r="B45" s="265" t="s">
        <v>612</v>
      </c>
      <c r="C45" s="266" t="s">
        <v>613</v>
      </c>
      <c r="D45" s="100">
        <v>620</v>
      </c>
      <c r="E45" s="100">
        <v>0</v>
      </c>
      <c r="F45" s="120">
        <f t="shared" si="0"/>
        <v>19164001.449999999</v>
      </c>
      <c r="G45" s="266" t="s">
        <v>614</v>
      </c>
    </row>
    <row r="46" spans="1:7" ht="35.25" customHeight="1" x14ac:dyDescent="0.2">
      <c r="A46" s="267">
        <v>45385</v>
      </c>
      <c r="B46" s="265" t="s">
        <v>615</v>
      </c>
      <c r="C46" s="266" t="s">
        <v>616</v>
      </c>
      <c r="D46" s="100">
        <v>395</v>
      </c>
      <c r="E46" s="100">
        <v>0</v>
      </c>
      <c r="F46" s="120">
        <f t="shared" si="0"/>
        <v>19164396.449999999</v>
      </c>
      <c r="G46" s="266" t="s">
        <v>617</v>
      </c>
    </row>
    <row r="47" spans="1:7" ht="35.25" customHeight="1" x14ac:dyDescent="0.2">
      <c r="A47" s="267">
        <v>45385</v>
      </c>
      <c r="B47" s="265" t="s">
        <v>478</v>
      </c>
      <c r="C47" s="266" t="s">
        <v>479</v>
      </c>
      <c r="D47" s="100">
        <v>3500</v>
      </c>
      <c r="E47" s="100">
        <v>0</v>
      </c>
      <c r="F47" s="120">
        <f t="shared" si="0"/>
        <v>19167896.449999999</v>
      </c>
      <c r="G47" s="266" t="s">
        <v>480</v>
      </c>
    </row>
    <row r="48" spans="1:7" ht="35.25" customHeight="1" x14ac:dyDescent="0.2">
      <c r="A48" s="267">
        <v>45385</v>
      </c>
      <c r="B48" s="265" t="s">
        <v>478</v>
      </c>
      <c r="C48" s="266" t="s">
        <v>479</v>
      </c>
      <c r="D48" s="100">
        <v>6000</v>
      </c>
      <c r="E48" s="100">
        <v>0</v>
      </c>
      <c r="F48" s="120">
        <f t="shared" si="0"/>
        <v>19173896.449999999</v>
      </c>
      <c r="G48" s="266" t="s">
        <v>480</v>
      </c>
    </row>
    <row r="49" spans="1:7" ht="35.25" customHeight="1" x14ac:dyDescent="0.2">
      <c r="A49" s="267">
        <v>45385</v>
      </c>
      <c r="B49" s="265" t="s">
        <v>618</v>
      </c>
      <c r="C49" s="266" t="s">
        <v>474</v>
      </c>
      <c r="D49" s="100">
        <v>20800</v>
      </c>
      <c r="E49" s="100">
        <v>0</v>
      </c>
      <c r="F49" s="120">
        <f t="shared" si="0"/>
        <v>19194696.449999999</v>
      </c>
      <c r="G49" s="266" t="s">
        <v>475</v>
      </c>
    </row>
    <row r="50" spans="1:7" ht="35.25" customHeight="1" x14ac:dyDescent="0.2">
      <c r="A50" s="267">
        <v>45385</v>
      </c>
      <c r="B50" s="265" t="s">
        <v>619</v>
      </c>
      <c r="C50" s="266" t="s">
        <v>474</v>
      </c>
      <c r="D50" s="100">
        <v>23000</v>
      </c>
      <c r="E50" s="100">
        <v>0</v>
      </c>
      <c r="F50" s="120">
        <f t="shared" si="0"/>
        <v>19217696.449999999</v>
      </c>
      <c r="G50" s="266" t="s">
        <v>475</v>
      </c>
    </row>
    <row r="51" spans="1:7" ht="35.25" customHeight="1" x14ac:dyDescent="0.2">
      <c r="A51" s="267">
        <v>45385</v>
      </c>
      <c r="B51" s="265" t="s">
        <v>620</v>
      </c>
      <c r="C51" s="266" t="s">
        <v>469</v>
      </c>
      <c r="D51" s="100">
        <v>7000</v>
      </c>
      <c r="E51" s="100">
        <v>0</v>
      </c>
      <c r="F51" s="120">
        <f t="shared" si="0"/>
        <v>19224696.449999999</v>
      </c>
      <c r="G51" s="266" t="s">
        <v>470</v>
      </c>
    </row>
    <row r="52" spans="1:7" ht="35.25" customHeight="1" x14ac:dyDescent="0.2">
      <c r="A52" s="267">
        <v>45385</v>
      </c>
      <c r="B52" s="265" t="s">
        <v>621</v>
      </c>
      <c r="C52" s="266" t="s">
        <v>471</v>
      </c>
      <c r="D52" s="100">
        <v>7600</v>
      </c>
      <c r="E52" s="100">
        <v>0</v>
      </c>
      <c r="F52" s="120">
        <f t="shared" si="0"/>
        <v>19232296.449999999</v>
      </c>
      <c r="G52" s="266" t="s">
        <v>622</v>
      </c>
    </row>
    <row r="53" spans="1:7" ht="35.25" customHeight="1" x14ac:dyDescent="0.2">
      <c r="A53" s="267">
        <v>45386</v>
      </c>
      <c r="B53" s="265" t="s">
        <v>623</v>
      </c>
      <c r="C53" s="266" t="s">
        <v>417</v>
      </c>
      <c r="D53" s="100">
        <v>245</v>
      </c>
      <c r="E53" s="100">
        <v>0</v>
      </c>
      <c r="F53" s="120">
        <f t="shared" si="0"/>
        <v>19232541.449999999</v>
      </c>
      <c r="G53" s="266" t="s">
        <v>417</v>
      </c>
    </row>
    <row r="54" spans="1:7" ht="35.25" customHeight="1" x14ac:dyDescent="0.2">
      <c r="A54" s="267">
        <v>45386</v>
      </c>
      <c r="B54" s="265" t="s">
        <v>624</v>
      </c>
      <c r="C54" s="266" t="s">
        <v>417</v>
      </c>
      <c r="D54" s="100">
        <v>55</v>
      </c>
      <c r="E54" s="100">
        <v>0</v>
      </c>
      <c r="F54" s="120">
        <f t="shared" si="0"/>
        <v>19232596.449999999</v>
      </c>
      <c r="G54" s="266" t="s">
        <v>417</v>
      </c>
    </row>
    <row r="55" spans="1:7" ht="35.25" customHeight="1" x14ac:dyDescent="0.2">
      <c r="A55" s="267">
        <v>45386</v>
      </c>
      <c r="B55" s="265" t="s">
        <v>625</v>
      </c>
      <c r="C55" s="266" t="s">
        <v>417</v>
      </c>
      <c r="D55" s="100">
        <v>4495</v>
      </c>
      <c r="E55" s="100">
        <v>0</v>
      </c>
      <c r="F55" s="120">
        <f t="shared" si="0"/>
        <v>19237091.449999999</v>
      </c>
      <c r="G55" s="266" t="s">
        <v>417</v>
      </c>
    </row>
    <row r="56" spans="1:7" ht="35.25" customHeight="1" x14ac:dyDescent="0.2">
      <c r="A56" s="267">
        <v>45386</v>
      </c>
      <c r="B56" s="265" t="s">
        <v>626</v>
      </c>
      <c r="C56" s="266" t="s">
        <v>486</v>
      </c>
      <c r="D56" s="100">
        <v>4400</v>
      </c>
      <c r="E56" s="100">
        <v>0</v>
      </c>
      <c r="F56" s="120">
        <f t="shared" si="0"/>
        <v>19241491.449999999</v>
      </c>
      <c r="G56" s="266" t="s">
        <v>487</v>
      </c>
    </row>
    <row r="57" spans="1:7" ht="35.25" customHeight="1" x14ac:dyDescent="0.2">
      <c r="A57" s="267">
        <v>45386</v>
      </c>
      <c r="B57" s="265" t="s">
        <v>627</v>
      </c>
      <c r="C57" s="266" t="s">
        <v>474</v>
      </c>
      <c r="D57" s="100">
        <v>31200</v>
      </c>
      <c r="E57" s="100">
        <v>0</v>
      </c>
      <c r="F57" s="120">
        <f t="shared" si="0"/>
        <v>19272691.449999999</v>
      </c>
      <c r="G57" s="266" t="s">
        <v>475</v>
      </c>
    </row>
    <row r="58" spans="1:7" ht="35.25" customHeight="1" x14ac:dyDescent="0.2">
      <c r="A58" s="267">
        <v>45386</v>
      </c>
      <c r="B58" s="265" t="s">
        <v>628</v>
      </c>
      <c r="C58" s="266" t="s">
        <v>469</v>
      </c>
      <c r="D58" s="100">
        <v>16000</v>
      </c>
      <c r="E58" s="100">
        <v>0</v>
      </c>
      <c r="F58" s="120">
        <f t="shared" si="0"/>
        <v>19288691.449999999</v>
      </c>
      <c r="G58" s="266" t="s">
        <v>470</v>
      </c>
    </row>
    <row r="59" spans="1:7" ht="54" customHeight="1" x14ac:dyDescent="0.2">
      <c r="A59" s="267">
        <v>45387</v>
      </c>
      <c r="B59" s="265">
        <v>31587</v>
      </c>
      <c r="C59" s="266" t="s">
        <v>629</v>
      </c>
      <c r="D59" s="100">
        <v>0</v>
      </c>
      <c r="E59" s="100">
        <v>21392.75</v>
      </c>
      <c r="F59" s="120">
        <f t="shared" si="0"/>
        <v>19267298.699999999</v>
      </c>
      <c r="G59" s="266" t="s">
        <v>630</v>
      </c>
    </row>
    <row r="60" spans="1:7" ht="66.75" customHeight="1" x14ac:dyDescent="0.2">
      <c r="A60" s="267">
        <v>45387</v>
      </c>
      <c r="B60" s="265">
        <v>31588</v>
      </c>
      <c r="C60" s="266" t="s">
        <v>631</v>
      </c>
      <c r="D60" s="100">
        <v>0</v>
      </c>
      <c r="E60" s="100">
        <v>31958</v>
      </c>
      <c r="F60" s="120">
        <f t="shared" si="0"/>
        <v>19235340.699999999</v>
      </c>
      <c r="G60" s="266" t="s">
        <v>632</v>
      </c>
    </row>
    <row r="61" spans="1:7" ht="59.25" customHeight="1" x14ac:dyDescent="0.2">
      <c r="A61" s="267">
        <v>45387</v>
      </c>
      <c r="B61" s="265">
        <v>31589</v>
      </c>
      <c r="C61" s="266" t="s">
        <v>633</v>
      </c>
      <c r="D61" s="100">
        <v>0</v>
      </c>
      <c r="E61" s="100">
        <v>24502</v>
      </c>
      <c r="F61" s="120">
        <f t="shared" si="0"/>
        <v>19210838.699999999</v>
      </c>
      <c r="G61" s="266" t="s">
        <v>634</v>
      </c>
    </row>
    <row r="62" spans="1:7" ht="81.75" customHeight="1" x14ac:dyDescent="0.2">
      <c r="A62" s="267">
        <v>45387</v>
      </c>
      <c r="B62" s="265">
        <v>31590</v>
      </c>
      <c r="C62" s="266" t="s">
        <v>430</v>
      </c>
      <c r="D62" s="100">
        <v>0</v>
      </c>
      <c r="E62" s="100">
        <v>27500</v>
      </c>
      <c r="F62" s="120">
        <f t="shared" si="0"/>
        <v>19183338.699999999</v>
      </c>
      <c r="G62" s="266" t="s">
        <v>635</v>
      </c>
    </row>
    <row r="63" spans="1:7" ht="72" customHeight="1" x14ac:dyDescent="0.2">
      <c r="A63" s="267">
        <v>45387</v>
      </c>
      <c r="B63" s="265">
        <v>31591</v>
      </c>
      <c r="C63" s="266" t="s">
        <v>430</v>
      </c>
      <c r="D63" s="100">
        <v>0</v>
      </c>
      <c r="E63" s="100">
        <v>169799.8</v>
      </c>
      <c r="F63" s="120">
        <f t="shared" si="0"/>
        <v>19013538.899999999</v>
      </c>
      <c r="G63" s="266" t="s">
        <v>636</v>
      </c>
    </row>
    <row r="64" spans="1:7" ht="59.25" customHeight="1" x14ac:dyDescent="0.2">
      <c r="A64" s="267">
        <v>45387</v>
      </c>
      <c r="B64" s="265">
        <v>31592</v>
      </c>
      <c r="C64" s="266" t="s">
        <v>430</v>
      </c>
      <c r="D64" s="100">
        <v>0</v>
      </c>
      <c r="E64" s="100">
        <v>24065</v>
      </c>
      <c r="F64" s="120">
        <f t="shared" si="0"/>
        <v>18989473.899999999</v>
      </c>
      <c r="G64" s="266" t="s">
        <v>637</v>
      </c>
    </row>
    <row r="65" spans="1:7" ht="35.25" customHeight="1" x14ac:dyDescent="0.2">
      <c r="A65" s="267">
        <v>45387</v>
      </c>
      <c r="B65" s="265" t="s">
        <v>638</v>
      </c>
      <c r="C65" s="266" t="s">
        <v>471</v>
      </c>
      <c r="D65" s="100">
        <v>500</v>
      </c>
      <c r="E65" s="100">
        <v>0</v>
      </c>
      <c r="F65" s="120">
        <f t="shared" si="0"/>
        <v>18989973.899999999</v>
      </c>
      <c r="G65" s="266" t="s">
        <v>639</v>
      </c>
    </row>
    <row r="66" spans="1:7" ht="35.25" customHeight="1" x14ac:dyDescent="0.2">
      <c r="A66" s="267">
        <v>45387</v>
      </c>
      <c r="B66" s="265" t="s">
        <v>640</v>
      </c>
      <c r="C66" s="266" t="s">
        <v>474</v>
      </c>
      <c r="D66" s="100">
        <v>33500</v>
      </c>
      <c r="E66" s="100">
        <v>0</v>
      </c>
      <c r="F66" s="120">
        <f t="shared" si="0"/>
        <v>19023473.899999999</v>
      </c>
      <c r="G66" s="266" t="s">
        <v>475</v>
      </c>
    </row>
    <row r="67" spans="1:7" ht="35.25" customHeight="1" x14ac:dyDescent="0.2">
      <c r="A67" s="267">
        <v>45387</v>
      </c>
      <c r="B67" s="265" t="s">
        <v>641</v>
      </c>
      <c r="C67" s="266" t="s">
        <v>519</v>
      </c>
      <c r="D67" s="100">
        <v>17200</v>
      </c>
      <c r="E67" s="100">
        <v>0</v>
      </c>
      <c r="F67" s="120">
        <f t="shared" si="0"/>
        <v>19040673.899999999</v>
      </c>
      <c r="G67" s="266" t="s">
        <v>520</v>
      </c>
    </row>
    <row r="68" spans="1:7" ht="35.25" customHeight="1" x14ac:dyDescent="0.2">
      <c r="A68" s="267">
        <v>45387</v>
      </c>
      <c r="B68" s="265" t="s">
        <v>642</v>
      </c>
      <c r="C68" s="266" t="s">
        <v>472</v>
      </c>
      <c r="D68" s="100">
        <v>500</v>
      </c>
      <c r="E68" s="100">
        <v>0</v>
      </c>
      <c r="F68" s="120">
        <f t="shared" si="0"/>
        <v>19041173.899999999</v>
      </c>
      <c r="G68" s="266" t="s">
        <v>473</v>
      </c>
    </row>
    <row r="69" spans="1:7" ht="35.25" customHeight="1" x14ac:dyDescent="0.2">
      <c r="A69" s="267">
        <v>45387</v>
      </c>
      <c r="B69" s="265" t="s">
        <v>643</v>
      </c>
      <c r="C69" s="266" t="s">
        <v>469</v>
      </c>
      <c r="D69" s="100">
        <v>6400</v>
      </c>
      <c r="E69" s="100">
        <v>0</v>
      </c>
      <c r="F69" s="120">
        <f t="shared" si="0"/>
        <v>19047573.899999999</v>
      </c>
      <c r="G69" s="266" t="s">
        <v>470</v>
      </c>
    </row>
    <row r="70" spans="1:7" ht="35.25" customHeight="1" x14ac:dyDescent="0.2">
      <c r="A70" s="267">
        <v>45387</v>
      </c>
      <c r="B70" s="265" t="s">
        <v>514</v>
      </c>
      <c r="C70" s="266" t="s">
        <v>644</v>
      </c>
      <c r="D70" s="100">
        <v>80800</v>
      </c>
      <c r="E70" s="100">
        <v>0</v>
      </c>
      <c r="F70" s="120">
        <f t="shared" si="0"/>
        <v>19128373.899999999</v>
      </c>
      <c r="G70" s="266" t="s">
        <v>645</v>
      </c>
    </row>
    <row r="71" spans="1:7" ht="35.25" customHeight="1" x14ac:dyDescent="0.2">
      <c r="A71" s="267">
        <v>45387</v>
      </c>
      <c r="B71" s="265" t="s">
        <v>478</v>
      </c>
      <c r="C71" s="266" t="s">
        <v>479</v>
      </c>
      <c r="D71" s="100">
        <v>19700</v>
      </c>
      <c r="E71" s="100">
        <v>0</v>
      </c>
      <c r="F71" s="120">
        <f t="shared" si="0"/>
        <v>19148073.899999999</v>
      </c>
      <c r="G71" s="266" t="s">
        <v>480</v>
      </c>
    </row>
    <row r="72" spans="1:7" ht="35.25" customHeight="1" x14ac:dyDescent="0.2">
      <c r="A72" s="267">
        <v>45387</v>
      </c>
      <c r="B72" s="265" t="s">
        <v>478</v>
      </c>
      <c r="C72" s="266" t="s">
        <v>479</v>
      </c>
      <c r="D72" s="100">
        <v>6900</v>
      </c>
      <c r="E72" s="100">
        <v>0</v>
      </c>
      <c r="F72" s="120">
        <f t="shared" si="0"/>
        <v>19154973.899999999</v>
      </c>
      <c r="G72" s="266" t="s">
        <v>480</v>
      </c>
    </row>
    <row r="73" spans="1:7" ht="35.25" customHeight="1" x14ac:dyDescent="0.2">
      <c r="A73" s="267">
        <v>45387</v>
      </c>
      <c r="B73" s="265" t="s">
        <v>646</v>
      </c>
      <c r="C73" s="266" t="s">
        <v>647</v>
      </c>
      <c r="D73" s="100">
        <v>2250</v>
      </c>
      <c r="E73" s="100">
        <v>0</v>
      </c>
      <c r="F73" s="120">
        <f t="shared" si="0"/>
        <v>19157223.899999999</v>
      </c>
      <c r="G73" s="266" t="s">
        <v>648</v>
      </c>
    </row>
    <row r="74" spans="1:7" ht="35.25" customHeight="1" x14ac:dyDescent="0.2">
      <c r="A74" s="267">
        <v>45387</v>
      </c>
      <c r="B74" s="265" t="s">
        <v>649</v>
      </c>
      <c r="C74" s="266" t="s">
        <v>650</v>
      </c>
      <c r="D74" s="100">
        <v>6400</v>
      </c>
      <c r="E74" s="100">
        <v>0</v>
      </c>
      <c r="F74" s="120">
        <f t="shared" si="0"/>
        <v>19163623.899999999</v>
      </c>
      <c r="G74" s="266" t="s">
        <v>651</v>
      </c>
    </row>
    <row r="75" spans="1:7" ht="35.25" customHeight="1" x14ac:dyDescent="0.2">
      <c r="A75" s="267">
        <v>45387</v>
      </c>
      <c r="B75" s="265" t="s">
        <v>652</v>
      </c>
      <c r="C75" s="266" t="s">
        <v>482</v>
      </c>
      <c r="D75" s="100">
        <v>6500</v>
      </c>
      <c r="E75" s="100">
        <v>0</v>
      </c>
      <c r="F75" s="120">
        <f t="shared" si="0"/>
        <v>19170123.899999999</v>
      </c>
      <c r="G75" s="266" t="s">
        <v>653</v>
      </c>
    </row>
    <row r="76" spans="1:7" ht="54" customHeight="1" x14ac:dyDescent="0.2">
      <c r="A76" s="267">
        <v>45390</v>
      </c>
      <c r="B76" s="265">
        <v>31593</v>
      </c>
      <c r="C76" s="266" t="s">
        <v>429</v>
      </c>
      <c r="D76" s="100"/>
      <c r="E76" s="100">
        <v>894.07</v>
      </c>
      <c r="F76" s="120">
        <f t="shared" si="0"/>
        <v>19169229.829999998</v>
      </c>
      <c r="G76" s="266" t="s">
        <v>654</v>
      </c>
    </row>
    <row r="77" spans="1:7" ht="35.25" customHeight="1" x14ac:dyDescent="0.2">
      <c r="A77" s="267">
        <v>45390</v>
      </c>
      <c r="B77" s="265" t="s">
        <v>481</v>
      </c>
      <c r="C77" s="266" t="s">
        <v>479</v>
      </c>
      <c r="D77" s="100">
        <v>10500</v>
      </c>
      <c r="E77" s="100">
        <v>0</v>
      </c>
      <c r="F77" s="120">
        <f t="shared" si="0"/>
        <v>19179729.829999998</v>
      </c>
      <c r="G77" s="266" t="s">
        <v>480</v>
      </c>
    </row>
    <row r="78" spans="1:7" ht="35.25" customHeight="1" x14ac:dyDescent="0.2">
      <c r="A78" s="267">
        <v>45390</v>
      </c>
      <c r="B78" s="265" t="s">
        <v>478</v>
      </c>
      <c r="C78" s="266" t="s">
        <v>479</v>
      </c>
      <c r="D78" s="100">
        <v>1200</v>
      </c>
      <c r="E78" s="100">
        <v>0</v>
      </c>
      <c r="F78" s="120">
        <f t="shared" si="0"/>
        <v>19180929.829999998</v>
      </c>
      <c r="G78" s="266" t="s">
        <v>480</v>
      </c>
    </row>
    <row r="79" spans="1:7" ht="35.25" customHeight="1" x14ac:dyDescent="0.2">
      <c r="A79" s="267">
        <v>45390</v>
      </c>
      <c r="B79" s="265" t="s">
        <v>655</v>
      </c>
      <c r="C79" s="266" t="s">
        <v>485</v>
      </c>
      <c r="D79" s="100">
        <v>1600</v>
      </c>
      <c r="E79" s="100">
        <v>0</v>
      </c>
      <c r="F79" s="120">
        <f t="shared" si="0"/>
        <v>19182529.829999998</v>
      </c>
      <c r="G79" s="266" t="s">
        <v>656</v>
      </c>
    </row>
    <row r="80" spans="1:7" ht="35.25" customHeight="1" x14ac:dyDescent="0.2">
      <c r="A80" s="267">
        <v>45390</v>
      </c>
      <c r="B80" s="265" t="s">
        <v>657</v>
      </c>
      <c r="C80" s="266" t="s">
        <v>485</v>
      </c>
      <c r="D80" s="100">
        <v>800</v>
      </c>
      <c r="E80" s="100">
        <v>0</v>
      </c>
      <c r="F80" s="120">
        <f t="shared" ref="F80:F143" si="1">F79+D80-E80</f>
        <v>19183329.829999998</v>
      </c>
      <c r="G80" s="266" t="s">
        <v>658</v>
      </c>
    </row>
    <row r="81" spans="1:7" ht="35.25" customHeight="1" x14ac:dyDescent="0.2">
      <c r="A81" s="267">
        <v>45390</v>
      </c>
      <c r="B81" s="265" t="s">
        <v>659</v>
      </c>
      <c r="C81" s="266" t="s">
        <v>471</v>
      </c>
      <c r="D81" s="100">
        <v>35600</v>
      </c>
      <c r="E81" s="100">
        <v>0</v>
      </c>
      <c r="F81" s="120">
        <f t="shared" si="1"/>
        <v>19218929.829999998</v>
      </c>
      <c r="G81" s="266" t="s">
        <v>660</v>
      </c>
    </row>
    <row r="82" spans="1:7" ht="35.25" customHeight="1" x14ac:dyDescent="0.2">
      <c r="A82" s="267">
        <v>45390</v>
      </c>
      <c r="B82" s="265" t="s">
        <v>661</v>
      </c>
      <c r="C82" s="266" t="s">
        <v>469</v>
      </c>
      <c r="D82" s="100">
        <v>1700</v>
      </c>
      <c r="E82" s="100">
        <v>0</v>
      </c>
      <c r="F82" s="120">
        <f t="shared" si="1"/>
        <v>19220629.829999998</v>
      </c>
      <c r="G82" s="266" t="s">
        <v>470</v>
      </c>
    </row>
    <row r="83" spans="1:7" ht="35.25" customHeight="1" x14ac:dyDescent="0.2">
      <c r="A83" s="267">
        <v>45390</v>
      </c>
      <c r="B83" s="265" t="s">
        <v>662</v>
      </c>
      <c r="C83" s="266" t="s">
        <v>469</v>
      </c>
      <c r="D83" s="100">
        <v>11100</v>
      </c>
      <c r="E83" s="100">
        <v>0</v>
      </c>
      <c r="F83" s="120">
        <f t="shared" si="1"/>
        <v>19231729.829999998</v>
      </c>
      <c r="G83" s="266" t="s">
        <v>470</v>
      </c>
    </row>
    <row r="84" spans="1:7" ht="35.25" customHeight="1" x14ac:dyDescent="0.2">
      <c r="A84" s="267">
        <v>45390</v>
      </c>
      <c r="B84" s="265" t="s">
        <v>663</v>
      </c>
      <c r="C84" s="266" t="s">
        <v>471</v>
      </c>
      <c r="D84" s="100">
        <v>15000</v>
      </c>
      <c r="E84" s="100">
        <v>0</v>
      </c>
      <c r="F84" s="120">
        <f t="shared" si="1"/>
        <v>19246729.829999998</v>
      </c>
      <c r="G84" s="266" t="s">
        <v>664</v>
      </c>
    </row>
    <row r="85" spans="1:7" ht="35.25" customHeight="1" x14ac:dyDescent="0.2">
      <c r="A85" s="267">
        <v>45390</v>
      </c>
      <c r="B85" s="265" t="s">
        <v>665</v>
      </c>
      <c r="C85" s="266" t="s">
        <v>417</v>
      </c>
      <c r="D85" s="100">
        <v>155252.4</v>
      </c>
      <c r="E85" s="100">
        <v>0</v>
      </c>
      <c r="F85" s="120">
        <f t="shared" si="1"/>
        <v>19401982.229999997</v>
      </c>
      <c r="G85" s="266" t="s">
        <v>417</v>
      </c>
    </row>
    <row r="86" spans="1:7" ht="35.25" customHeight="1" x14ac:dyDescent="0.2">
      <c r="A86" s="267">
        <v>45390</v>
      </c>
      <c r="B86" s="265" t="s">
        <v>666</v>
      </c>
      <c r="C86" s="266" t="s">
        <v>417</v>
      </c>
      <c r="D86" s="100">
        <v>10</v>
      </c>
      <c r="E86" s="100">
        <v>0</v>
      </c>
      <c r="F86" s="120">
        <f t="shared" si="1"/>
        <v>19401992.229999997</v>
      </c>
      <c r="G86" s="266" t="s">
        <v>417</v>
      </c>
    </row>
    <row r="87" spans="1:7" ht="35.25" customHeight="1" x14ac:dyDescent="0.2">
      <c r="A87" s="267">
        <v>45391</v>
      </c>
      <c r="B87" s="265" t="s">
        <v>667</v>
      </c>
      <c r="C87" s="266" t="s">
        <v>471</v>
      </c>
      <c r="D87" s="100">
        <v>500</v>
      </c>
      <c r="E87" s="100">
        <v>0</v>
      </c>
      <c r="F87" s="120">
        <f t="shared" si="1"/>
        <v>19402492.229999997</v>
      </c>
      <c r="G87" s="266" t="s">
        <v>668</v>
      </c>
    </row>
    <row r="88" spans="1:7" ht="35.25" customHeight="1" x14ac:dyDescent="0.2">
      <c r="A88" s="267">
        <v>45391</v>
      </c>
      <c r="B88" s="265" t="s">
        <v>669</v>
      </c>
      <c r="C88" s="266" t="s">
        <v>471</v>
      </c>
      <c r="D88" s="100">
        <v>1000</v>
      </c>
      <c r="E88" s="100">
        <v>0</v>
      </c>
      <c r="F88" s="120">
        <f t="shared" si="1"/>
        <v>19403492.229999997</v>
      </c>
      <c r="G88" s="266" t="s">
        <v>670</v>
      </c>
    </row>
    <row r="89" spans="1:7" ht="35.25" customHeight="1" x14ac:dyDescent="0.2">
      <c r="A89" s="267">
        <v>45391</v>
      </c>
      <c r="B89" s="265" t="s">
        <v>478</v>
      </c>
      <c r="C89" s="266" t="s">
        <v>479</v>
      </c>
      <c r="D89" s="100">
        <v>2000</v>
      </c>
      <c r="E89" s="100">
        <v>0</v>
      </c>
      <c r="F89" s="120">
        <f t="shared" si="1"/>
        <v>19405492.229999997</v>
      </c>
      <c r="G89" s="266" t="s">
        <v>480</v>
      </c>
    </row>
    <row r="90" spans="1:7" ht="35.25" customHeight="1" x14ac:dyDescent="0.2">
      <c r="A90" s="267">
        <v>45391</v>
      </c>
      <c r="B90" s="265" t="s">
        <v>671</v>
      </c>
      <c r="C90" s="266" t="s">
        <v>474</v>
      </c>
      <c r="D90" s="100">
        <v>10400</v>
      </c>
      <c r="E90" s="100">
        <v>0</v>
      </c>
      <c r="F90" s="120">
        <f t="shared" si="1"/>
        <v>19415892.229999997</v>
      </c>
      <c r="G90" s="266" t="s">
        <v>475</v>
      </c>
    </row>
    <row r="91" spans="1:7" ht="35.25" customHeight="1" x14ac:dyDescent="0.2">
      <c r="A91" s="267">
        <v>45391</v>
      </c>
      <c r="B91" s="265" t="s">
        <v>672</v>
      </c>
      <c r="C91" s="266" t="s">
        <v>469</v>
      </c>
      <c r="D91" s="100">
        <v>4700</v>
      </c>
      <c r="E91" s="100">
        <v>0</v>
      </c>
      <c r="F91" s="120">
        <f t="shared" si="1"/>
        <v>19420592.229999997</v>
      </c>
      <c r="G91" s="266" t="s">
        <v>470</v>
      </c>
    </row>
    <row r="92" spans="1:7" ht="35.25" customHeight="1" x14ac:dyDescent="0.2">
      <c r="A92" s="267">
        <v>45391</v>
      </c>
      <c r="B92" s="265" t="s">
        <v>673</v>
      </c>
      <c r="C92" s="266" t="s">
        <v>474</v>
      </c>
      <c r="D92" s="100">
        <v>500</v>
      </c>
      <c r="E92" s="100">
        <v>0</v>
      </c>
      <c r="F92" s="120">
        <f t="shared" si="1"/>
        <v>19421092.229999997</v>
      </c>
      <c r="G92" s="266" t="s">
        <v>475</v>
      </c>
    </row>
    <row r="93" spans="1:7" ht="35.25" customHeight="1" x14ac:dyDescent="0.2">
      <c r="A93" s="267">
        <v>45391</v>
      </c>
      <c r="B93" s="265" t="s">
        <v>674</v>
      </c>
      <c r="C93" s="266" t="s">
        <v>474</v>
      </c>
      <c r="D93" s="100">
        <v>8500</v>
      </c>
      <c r="E93" s="100">
        <v>0</v>
      </c>
      <c r="F93" s="120">
        <f t="shared" si="1"/>
        <v>19429592.229999997</v>
      </c>
      <c r="G93" s="266" t="s">
        <v>475</v>
      </c>
    </row>
    <row r="94" spans="1:7" ht="35.25" customHeight="1" x14ac:dyDescent="0.2">
      <c r="A94" s="267">
        <v>45391</v>
      </c>
      <c r="B94" s="265" t="s">
        <v>675</v>
      </c>
      <c r="C94" s="266" t="s">
        <v>474</v>
      </c>
      <c r="D94" s="100">
        <v>28000</v>
      </c>
      <c r="E94" s="100">
        <v>0</v>
      </c>
      <c r="F94" s="120">
        <f t="shared" si="1"/>
        <v>19457592.229999997</v>
      </c>
      <c r="G94" s="266" t="s">
        <v>475</v>
      </c>
    </row>
    <row r="95" spans="1:7" ht="35.25" customHeight="1" x14ac:dyDescent="0.2">
      <c r="A95" s="267">
        <v>45391</v>
      </c>
      <c r="B95" s="265" t="s">
        <v>676</v>
      </c>
      <c r="C95" s="266" t="s">
        <v>482</v>
      </c>
      <c r="D95" s="100">
        <v>1000</v>
      </c>
      <c r="E95" s="100">
        <v>0</v>
      </c>
      <c r="F95" s="120">
        <f t="shared" si="1"/>
        <v>19458592.229999997</v>
      </c>
      <c r="G95" s="266" t="s">
        <v>677</v>
      </c>
    </row>
    <row r="96" spans="1:7" ht="35.25" customHeight="1" x14ac:dyDescent="0.2">
      <c r="A96" s="267">
        <v>45392</v>
      </c>
      <c r="B96" s="265" t="s">
        <v>678</v>
      </c>
      <c r="C96" s="266" t="s">
        <v>474</v>
      </c>
      <c r="D96" s="100">
        <v>49300</v>
      </c>
      <c r="E96" s="100">
        <v>0</v>
      </c>
      <c r="F96" s="120">
        <f t="shared" si="1"/>
        <v>19507892.229999997</v>
      </c>
      <c r="G96" s="266" t="s">
        <v>475</v>
      </c>
    </row>
    <row r="97" spans="1:7" ht="35.25" customHeight="1" x14ac:dyDescent="0.2">
      <c r="A97" s="267">
        <v>45392</v>
      </c>
      <c r="B97" s="265" t="s">
        <v>679</v>
      </c>
      <c r="C97" s="266" t="s">
        <v>469</v>
      </c>
      <c r="D97" s="100">
        <v>6200</v>
      </c>
      <c r="E97" s="100">
        <v>0</v>
      </c>
      <c r="F97" s="120">
        <f t="shared" si="1"/>
        <v>19514092.229999997</v>
      </c>
      <c r="G97" s="266" t="s">
        <v>470</v>
      </c>
    </row>
    <row r="98" spans="1:7" ht="35.25" customHeight="1" x14ac:dyDescent="0.2">
      <c r="A98" s="267">
        <v>45392</v>
      </c>
      <c r="B98" s="265" t="s">
        <v>680</v>
      </c>
      <c r="C98" s="266" t="s">
        <v>681</v>
      </c>
      <c r="D98" s="100">
        <v>109600</v>
      </c>
      <c r="E98" s="100">
        <v>0</v>
      </c>
      <c r="F98" s="120">
        <f t="shared" si="1"/>
        <v>19623692.229999997</v>
      </c>
      <c r="G98" s="266" t="s">
        <v>682</v>
      </c>
    </row>
    <row r="99" spans="1:7" ht="35.25" customHeight="1" x14ac:dyDescent="0.2">
      <c r="A99" s="267">
        <v>45392</v>
      </c>
      <c r="B99" s="265" t="s">
        <v>478</v>
      </c>
      <c r="C99" s="266" t="s">
        <v>479</v>
      </c>
      <c r="D99" s="100">
        <v>5500</v>
      </c>
      <c r="E99" s="100">
        <v>0</v>
      </c>
      <c r="F99" s="120">
        <f t="shared" si="1"/>
        <v>19629192.229999997</v>
      </c>
      <c r="G99" s="266" t="s">
        <v>480</v>
      </c>
    </row>
    <row r="100" spans="1:7" ht="35.25" customHeight="1" x14ac:dyDescent="0.2">
      <c r="A100" s="267">
        <v>45393</v>
      </c>
      <c r="B100" s="265" t="s">
        <v>683</v>
      </c>
      <c r="C100" s="266" t="s">
        <v>488</v>
      </c>
      <c r="D100" s="100">
        <v>5200</v>
      </c>
      <c r="E100" s="100">
        <v>0</v>
      </c>
      <c r="F100" s="120">
        <f t="shared" si="1"/>
        <v>19634392.229999997</v>
      </c>
      <c r="G100" s="266" t="s">
        <v>489</v>
      </c>
    </row>
    <row r="101" spans="1:7" ht="35.25" customHeight="1" x14ac:dyDescent="0.2">
      <c r="A101" s="267">
        <v>45393</v>
      </c>
      <c r="B101" s="265" t="s">
        <v>684</v>
      </c>
      <c r="C101" s="266" t="s">
        <v>474</v>
      </c>
      <c r="D101" s="100">
        <v>38500</v>
      </c>
      <c r="E101" s="100">
        <v>0</v>
      </c>
      <c r="F101" s="120">
        <f t="shared" si="1"/>
        <v>19672892.229999997</v>
      </c>
      <c r="G101" s="266" t="s">
        <v>475</v>
      </c>
    </row>
    <row r="102" spans="1:7" ht="35.25" customHeight="1" x14ac:dyDescent="0.2">
      <c r="A102" s="267">
        <v>45393</v>
      </c>
      <c r="B102" s="265" t="s">
        <v>685</v>
      </c>
      <c r="C102" s="266" t="s">
        <v>472</v>
      </c>
      <c r="D102" s="100">
        <v>500</v>
      </c>
      <c r="E102" s="100">
        <v>0</v>
      </c>
      <c r="F102" s="120">
        <f t="shared" si="1"/>
        <v>19673392.229999997</v>
      </c>
      <c r="G102" s="266" t="s">
        <v>473</v>
      </c>
    </row>
    <row r="103" spans="1:7" ht="35.25" customHeight="1" x14ac:dyDescent="0.2">
      <c r="A103" s="267">
        <v>45393</v>
      </c>
      <c r="B103" s="265" t="s">
        <v>686</v>
      </c>
      <c r="C103" s="266" t="s">
        <v>469</v>
      </c>
      <c r="D103" s="100">
        <v>15500</v>
      </c>
      <c r="E103" s="100">
        <v>0</v>
      </c>
      <c r="F103" s="120">
        <f t="shared" si="1"/>
        <v>19688892.229999997</v>
      </c>
      <c r="G103" s="266" t="s">
        <v>470</v>
      </c>
    </row>
    <row r="104" spans="1:7" ht="35.25" customHeight="1" x14ac:dyDescent="0.2">
      <c r="A104" s="267">
        <v>45393</v>
      </c>
      <c r="B104" s="265" t="s">
        <v>478</v>
      </c>
      <c r="C104" s="266" t="s">
        <v>479</v>
      </c>
      <c r="D104" s="100">
        <v>15900</v>
      </c>
      <c r="E104" s="100">
        <v>0</v>
      </c>
      <c r="F104" s="120">
        <f t="shared" si="1"/>
        <v>19704792.229999997</v>
      </c>
      <c r="G104" s="266" t="s">
        <v>480</v>
      </c>
    </row>
    <row r="105" spans="1:7" ht="35.25" customHeight="1" x14ac:dyDescent="0.2">
      <c r="A105" s="267">
        <v>45393</v>
      </c>
      <c r="B105" s="265" t="s">
        <v>687</v>
      </c>
      <c r="C105" s="266" t="s">
        <v>688</v>
      </c>
      <c r="D105" s="100">
        <v>28800</v>
      </c>
      <c r="E105" s="100">
        <v>0</v>
      </c>
      <c r="F105" s="120">
        <f t="shared" si="1"/>
        <v>19733592.229999997</v>
      </c>
      <c r="G105" s="266" t="s">
        <v>689</v>
      </c>
    </row>
    <row r="106" spans="1:7" ht="35.25" customHeight="1" x14ac:dyDescent="0.2">
      <c r="A106" s="267">
        <v>45393</v>
      </c>
      <c r="B106" s="265" t="s">
        <v>690</v>
      </c>
      <c r="C106" s="266" t="s">
        <v>517</v>
      </c>
      <c r="D106" s="100">
        <v>9300</v>
      </c>
      <c r="E106" s="100">
        <v>0</v>
      </c>
      <c r="F106" s="120">
        <f t="shared" si="1"/>
        <v>19742892.229999997</v>
      </c>
      <c r="G106" s="266" t="s">
        <v>518</v>
      </c>
    </row>
    <row r="107" spans="1:7" ht="35.25" customHeight="1" x14ac:dyDescent="0.2">
      <c r="A107" s="267">
        <v>45393</v>
      </c>
      <c r="B107" s="265" t="s">
        <v>691</v>
      </c>
      <c r="C107" s="266" t="s">
        <v>417</v>
      </c>
      <c r="D107" s="100">
        <v>465</v>
      </c>
      <c r="E107" s="100">
        <v>0</v>
      </c>
      <c r="F107" s="120">
        <f t="shared" si="1"/>
        <v>19743357.229999997</v>
      </c>
      <c r="G107" s="266" t="s">
        <v>417</v>
      </c>
    </row>
    <row r="108" spans="1:7" ht="35.25" customHeight="1" x14ac:dyDescent="0.2">
      <c r="A108" s="267">
        <v>45393</v>
      </c>
      <c r="B108" s="265" t="s">
        <v>692</v>
      </c>
      <c r="C108" s="266" t="s">
        <v>417</v>
      </c>
      <c r="D108" s="100">
        <v>18600</v>
      </c>
      <c r="E108" s="100">
        <v>0</v>
      </c>
      <c r="F108" s="120">
        <f t="shared" si="1"/>
        <v>19761957.229999997</v>
      </c>
      <c r="G108" s="266" t="s">
        <v>417</v>
      </c>
    </row>
    <row r="109" spans="1:7" ht="35.25" customHeight="1" x14ac:dyDescent="0.2">
      <c r="A109" s="267">
        <v>45394</v>
      </c>
      <c r="B109" s="265" t="s">
        <v>693</v>
      </c>
      <c r="C109" s="266" t="s">
        <v>474</v>
      </c>
      <c r="D109" s="100">
        <v>27100</v>
      </c>
      <c r="E109" s="100">
        <v>0</v>
      </c>
      <c r="F109" s="120">
        <f t="shared" si="1"/>
        <v>19789057.229999997</v>
      </c>
      <c r="G109" s="266" t="s">
        <v>475</v>
      </c>
    </row>
    <row r="110" spans="1:7" ht="35.25" customHeight="1" x14ac:dyDescent="0.2">
      <c r="A110" s="267">
        <v>45394</v>
      </c>
      <c r="B110" s="265" t="s">
        <v>694</v>
      </c>
      <c r="C110" s="266" t="s">
        <v>469</v>
      </c>
      <c r="D110" s="100">
        <v>9000</v>
      </c>
      <c r="E110" s="100">
        <v>0</v>
      </c>
      <c r="F110" s="120">
        <f t="shared" si="1"/>
        <v>19798057.229999997</v>
      </c>
      <c r="G110" s="266" t="s">
        <v>470</v>
      </c>
    </row>
    <row r="111" spans="1:7" ht="35.25" customHeight="1" x14ac:dyDescent="0.2">
      <c r="A111" s="267">
        <v>45394</v>
      </c>
      <c r="B111" s="265" t="s">
        <v>695</v>
      </c>
      <c r="C111" s="266" t="s">
        <v>471</v>
      </c>
      <c r="D111" s="100">
        <v>500</v>
      </c>
      <c r="E111" s="100">
        <v>0</v>
      </c>
      <c r="F111" s="120">
        <f t="shared" si="1"/>
        <v>19798557.229999997</v>
      </c>
      <c r="G111" s="266" t="s">
        <v>696</v>
      </c>
    </row>
    <row r="112" spans="1:7" ht="35.25" customHeight="1" x14ac:dyDescent="0.2">
      <c r="A112" s="267">
        <v>45394</v>
      </c>
      <c r="B112" s="265" t="s">
        <v>478</v>
      </c>
      <c r="C112" s="266" t="s">
        <v>479</v>
      </c>
      <c r="D112" s="100">
        <v>9200</v>
      </c>
      <c r="E112" s="100">
        <v>0</v>
      </c>
      <c r="F112" s="120">
        <f t="shared" si="1"/>
        <v>19807757.229999997</v>
      </c>
      <c r="G112" s="266" t="s">
        <v>480</v>
      </c>
    </row>
    <row r="113" spans="1:7" ht="35.25" customHeight="1" x14ac:dyDescent="0.2">
      <c r="A113" s="267">
        <v>45394</v>
      </c>
      <c r="B113" s="265" t="s">
        <v>697</v>
      </c>
      <c r="C113" s="266" t="s">
        <v>431</v>
      </c>
      <c r="D113" s="100">
        <v>132750</v>
      </c>
      <c r="E113" s="100">
        <v>0</v>
      </c>
      <c r="F113" s="120">
        <f t="shared" si="1"/>
        <v>19940507.229999997</v>
      </c>
      <c r="G113" s="266" t="s">
        <v>431</v>
      </c>
    </row>
    <row r="114" spans="1:7" ht="35.25" customHeight="1" x14ac:dyDescent="0.2">
      <c r="A114" s="267">
        <v>45394</v>
      </c>
      <c r="B114" s="265" t="s">
        <v>698</v>
      </c>
      <c r="C114" s="266" t="s">
        <v>699</v>
      </c>
      <c r="D114" s="100">
        <v>12000</v>
      </c>
      <c r="E114" s="100">
        <v>0</v>
      </c>
      <c r="F114" s="120">
        <f t="shared" si="1"/>
        <v>19952507.229999997</v>
      </c>
      <c r="G114" s="266" t="s">
        <v>700</v>
      </c>
    </row>
    <row r="115" spans="1:7" ht="35.25" customHeight="1" x14ac:dyDescent="0.2">
      <c r="A115" s="267">
        <v>45394</v>
      </c>
      <c r="B115" s="265" t="s">
        <v>701</v>
      </c>
      <c r="C115" s="266" t="s">
        <v>417</v>
      </c>
      <c r="D115" s="100">
        <v>12</v>
      </c>
      <c r="E115" s="100">
        <v>0</v>
      </c>
      <c r="F115" s="120">
        <f t="shared" si="1"/>
        <v>19952519.229999997</v>
      </c>
      <c r="G115" s="266" t="s">
        <v>417</v>
      </c>
    </row>
    <row r="116" spans="1:7" ht="35.25" customHeight="1" x14ac:dyDescent="0.2">
      <c r="A116" s="267">
        <v>45397</v>
      </c>
      <c r="B116" s="265" t="s">
        <v>702</v>
      </c>
      <c r="C116" s="266" t="s">
        <v>471</v>
      </c>
      <c r="D116" s="100">
        <v>500</v>
      </c>
      <c r="E116" s="100">
        <v>0</v>
      </c>
      <c r="F116" s="120">
        <f t="shared" si="1"/>
        <v>19953019.229999997</v>
      </c>
      <c r="G116" s="266" t="s">
        <v>703</v>
      </c>
    </row>
    <row r="117" spans="1:7" ht="35.25" customHeight="1" x14ac:dyDescent="0.2">
      <c r="A117" s="267">
        <v>45397</v>
      </c>
      <c r="B117" s="265" t="s">
        <v>481</v>
      </c>
      <c r="C117" s="266" t="s">
        <v>479</v>
      </c>
      <c r="D117" s="100">
        <v>6500</v>
      </c>
      <c r="E117" s="100">
        <v>0</v>
      </c>
      <c r="F117" s="120">
        <f t="shared" si="1"/>
        <v>19959519.229999997</v>
      </c>
      <c r="G117" s="266" t="s">
        <v>480</v>
      </c>
    </row>
    <row r="118" spans="1:7" ht="35.25" customHeight="1" x14ac:dyDescent="0.2">
      <c r="A118" s="267">
        <v>45397</v>
      </c>
      <c r="B118" s="265" t="s">
        <v>478</v>
      </c>
      <c r="C118" s="266" t="s">
        <v>479</v>
      </c>
      <c r="D118" s="100">
        <v>1200</v>
      </c>
      <c r="E118" s="100">
        <v>0</v>
      </c>
      <c r="F118" s="120">
        <f t="shared" si="1"/>
        <v>19960719.229999997</v>
      </c>
      <c r="G118" s="266" t="s">
        <v>480</v>
      </c>
    </row>
    <row r="119" spans="1:7" ht="35.25" customHeight="1" x14ac:dyDescent="0.2">
      <c r="A119" s="267">
        <v>45397</v>
      </c>
      <c r="B119" s="265" t="s">
        <v>511</v>
      </c>
      <c r="C119" s="266" t="s">
        <v>474</v>
      </c>
      <c r="D119" s="100">
        <v>2000</v>
      </c>
      <c r="E119" s="100">
        <v>0</v>
      </c>
      <c r="F119" s="120">
        <f t="shared" si="1"/>
        <v>19962719.229999997</v>
      </c>
      <c r="G119" s="266" t="s">
        <v>475</v>
      </c>
    </row>
    <row r="120" spans="1:7" ht="35.25" customHeight="1" x14ac:dyDescent="0.2">
      <c r="A120" s="267">
        <v>45397</v>
      </c>
      <c r="B120" s="265" t="s">
        <v>704</v>
      </c>
      <c r="C120" s="266" t="s">
        <v>474</v>
      </c>
      <c r="D120" s="100">
        <v>7300</v>
      </c>
      <c r="E120" s="100">
        <v>0</v>
      </c>
      <c r="F120" s="120">
        <f t="shared" si="1"/>
        <v>19970019.229999997</v>
      </c>
      <c r="G120" s="266" t="s">
        <v>475</v>
      </c>
    </row>
    <row r="121" spans="1:7" ht="35.25" customHeight="1" x14ac:dyDescent="0.2">
      <c r="A121" s="267">
        <v>45397</v>
      </c>
      <c r="B121" s="265" t="s">
        <v>705</v>
      </c>
      <c r="C121" s="266" t="s">
        <v>474</v>
      </c>
      <c r="D121" s="100">
        <v>20300</v>
      </c>
      <c r="E121" s="100">
        <v>0</v>
      </c>
      <c r="F121" s="120">
        <f t="shared" si="1"/>
        <v>19990319.229999997</v>
      </c>
      <c r="G121" s="266" t="s">
        <v>475</v>
      </c>
    </row>
    <row r="122" spans="1:7" ht="35.25" customHeight="1" x14ac:dyDescent="0.2">
      <c r="A122" s="267">
        <v>45397</v>
      </c>
      <c r="B122" s="265" t="s">
        <v>706</v>
      </c>
      <c r="C122" s="266" t="s">
        <v>509</v>
      </c>
      <c r="D122" s="100">
        <v>34000</v>
      </c>
      <c r="E122" s="100">
        <v>0</v>
      </c>
      <c r="F122" s="120">
        <f t="shared" si="1"/>
        <v>20024319.229999997</v>
      </c>
      <c r="G122" s="266" t="s">
        <v>510</v>
      </c>
    </row>
    <row r="123" spans="1:7" ht="35.25" customHeight="1" x14ac:dyDescent="0.2">
      <c r="A123" s="267">
        <v>45398</v>
      </c>
      <c r="B123" s="265" t="s">
        <v>478</v>
      </c>
      <c r="C123" s="266" t="s">
        <v>479</v>
      </c>
      <c r="D123" s="100">
        <v>3500</v>
      </c>
      <c r="E123" s="100">
        <v>0</v>
      </c>
      <c r="F123" s="120">
        <f t="shared" si="1"/>
        <v>20027819.229999997</v>
      </c>
      <c r="G123" s="266" t="s">
        <v>480</v>
      </c>
    </row>
    <row r="124" spans="1:7" ht="35.25" customHeight="1" x14ac:dyDescent="0.2">
      <c r="A124" s="267">
        <v>45398</v>
      </c>
      <c r="B124" s="265" t="s">
        <v>707</v>
      </c>
      <c r="C124" s="266" t="s">
        <v>474</v>
      </c>
      <c r="D124" s="100">
        <v>22500</v>
      </c>
      <c r="E124" s="100">
        <v>0</v>
      </c>
      <c r="F124" s="120">
        <f t="shared" si="1"/>
        <v>20050319.229999997</v>
      </c>
      <c r="G124" s="266" t="s">
        <v>475</v>
      </c>
    </row>
    <row r="125" spans="1:7" ht="35.25" customHeight="1" x14ac:dyDescent="0.2">
      <c r="A125" s="267">
        <v>45398</v>
      </c>
      <c r="B125" s="265" t="s">
        <v>708</v>
      </c>
      <c r="C125" s="266" t="s">
        <v>469</v>
      </c>
      <c r="D125" s="100">
        <v>4100</v>
      </c>
      <c r="E125" s="100">
        <v>0</v>
      </c>
      <c r="F125" s="120">
        <f t="shared" si="1"/>
        <v>20054419.229999997</v>
      </c>
      <c r="G125" s="266" t="s">
        <v>470</v>
      </c>
    </row>
    <row r="126" spans="1:7" ht="35.25" customHeight="1" x14ac:dyDescent="0.2">
      <c r="A126" s="267">
        <v>45398</v>
      </c>
      <c r="B126" s="265" t="s">
        <v>709</v>
      </c>
      <c r="C126" s="266" t="s">
        <v>469</v>
      </c>
      <c r="D126" s="100">
        <v>8100</v>
      </c>
      <c r="E126" s="100">
        <v>0</v>
      </c>
      <c r="F126" s="120">
        <f t="shared" si="1"/>
        <v>20062519.229999997</v>
      </c>
      <c r="G126" s="266" t="s">
        <v>470</v>
      </c>
    </row>
    <row r="127" spans="1:7" ht="35.25" customHeight="1" x14ac:dyDescent="0.2">
      <c r="A127" s="267">
        <v>45398</v>
      </c>
      <c r="B127" s="265" t="s">
        <v>710</v>
      </c>
      <c r="C127" s="266" t="s">
        <v>417</v>
      </c>
      <c r="D127" s="100">
        <v>65</v>
      </c>
      <c r="E127" s="100">
        <v>0</v>
      </c>
      <c r="F127" s="120">
        <f t="shared" si="1"/>
        <v>20062584.229999997</v>
      </c>
      <c r="G127" s="266" t="s">
        <v>417</v>
      </c>
    </row>
    <row r="128" spans="1:7" ht="35.25" customHeight="1" x14ac:dyDescent="0.2">
      <c r="A128" s="267">
        <v>45398</v>
      </c>
      <c r="B128" s="265" t="s">
        <v>711</v>
      </c>
      <c r="C128" s="266" t="s">
        <v>417</v>
      </c>
      <c r="D128" s="100">
        <v>1305</v>
      </c>
      <c r="E128" s="100">
        <v>0</v>
      </c>
      <c r="F128" s="120">
        <f t="shared" si="1"/>
        <v>20063889.229999997</v>
      </c>
      <c r="G128" s="266" t="s">
        <v>417</v>
      </c>
    </row>
    <row r="129" spans="1:7" ht="94.5" customHeight="1" x14ac:dyDescent="0.2">
      <c r="A129" s="267">
        <v>45399</v>
      </c>
      <c r="B129" s="265">
        <v>31594</v>
      </c>
      <c r="C129" s="266" t="s">
        <v>712</v>
      </c>
      <c r="D129" s="100">
        <v>0</v>
      </c>
      <c r="E129" s="100">
        <v>150000</v>
      </c>
      <c r="F129" s="120">
        <f t="shared" si="1"/>
        <v>19913889.229999997</v>
      </c>
      <c r="G129" s="266" t="s">
        <v>713</v>
      </c>
    </row>
    <row r="130" spans="1:7" ht="53.25" customHeight="1" x14ac:dyDescent="0.2">
      <c r="A130" s="267">
        <v>45399</v>
      </c>
      <c r="B130" s="265">
        <v>31595</v>
      </c>
      <c r="C130" s="266" t="s">
        <v>714</v>
      </c>
      <c r="D130" s="100">
        <v>0</v>
      </c>
      <c r="E130" s="100">
        <v>30000</v>
      </c>
      <c r="F130" s="120">
        <f t="shared" si="1"/>
        <v>19883889.229999997</v>
      </c>
      <c r="G130" s="266" t="s">
        <v>715</v>
      </c>
    </row>
    <row r="131" spans="1:7" ht="69" customHeight="1" x14ac:dyDescent="0.2">
      <c r="A131" s="267">
        <v>45399</v>
      </c>
      <c r="B131" s="265">
        <v>31596</v>
      </c>
      <c r="C131" s="266" t="s">
        <v>716</v>
      </c>
      <c r="D131" s="100">
        <v>0</v>
      </c>
      <c r="E131" s="100">
        <v>19152.54</v>
      </c>
      <c r="F131" s="120">
        <f t="shared" si="1"/>
        <v>19864736.689999998</v>
      </c>
      <c r="G131" s="266" t="s">
        <v>717</v>
      </c>
    </row>
    <row r="132" spans="1:7" ht="42" customHeight="1" x14ac:dyDescent="0.2">
      <c r="A132" s="267">
        <v>45399</v>
      </c>
      <c r="B132" s="265" t="s">
        <v>478</v>
      </c>
      <c r="C132" s="266" t="s">
        <v>479</v>
      </c>
      <c r="D132" s="100">
        <v>7000</v>
      </c>
      <c r="E132" s="100">
        <v>0</v>
      </c>
      <c r="F132" s="120">
        <f t="shared" si="1"/>
        <v>19871736.689999998</v>
      </c>
      <c r="G132" s="266" t="s">
        <v>480</v>
      </c>
    </row>
    <row r="133" spans="1:7" ht="42" customHeight="1" x14ac:dyDescent="0.2">
      <c r="A133" s="267">
        <v>45399</v>
      </c>
      <c r="B133" s="265" t="s">
        <v>718</v>
      </c>
      <c r="C133" s="266" t="s">
        <v>483</v>
      </c>
      <c r="D133" s="100">
        <v>5400</v>
      </c>
      <c r="E133" s="100">
        <v>0</v>
      </c>
      <c r="F133" s="120">
        <f t="shared" si="1"/>
        <v>19877136.689999998</v>
      </c>
      <c r="G133" s="266" t="s">
        <v>484</v>
      </c>
    </row>
    <row r="134" spans="1:7" ht="42" customHeight="1" x14ac:dyDescent="0.2">
      <c r="A134" s="267">
        <v>45399</v>
      </c>
      <c r="B134" s="265" t="s">
        <v>719</v>
      </c>
      <c r="C134" s="266" t="s">
        <v>483</v>
      </c>
      <c r="D134" s="100">
        <v>8100</v>
      </c>
      <c r="E134" s="100">
        <v>0</v>
      </c>
      <c r="F134" s="120">
        <f t="shared" si="1"/>
        <v>19885236.689999998</v>
      </c>
      <c r="G134" s="266" t="s">
        <v>484</v>
      </c>
    </row>
    <row r="135" spans="1:7" ht="42" customHeight="1" x14ac:dyDescent="0.2">
      <c r="A135" s="267">
        <v>45399</v>
      </c>
      <c r="B135" s="265" t="s">
        <v>720</v>
      </c>
      <c r="C135" s="266" t="s">
        <v>483</v>
      </c>
      <c r="D135" s="100">
        <v>800</v>
      </c>
      <c r="E135" s="100">
        <v>0</v>
      </c>
      <c r="F135" s="120">
        <f t="shared" si="1"/>
        <v>19886036.689999998</v>
      </c>
      <c r="G135" s="266" t="s">
        <v>484</v>
      </c>
    </row>
    <row r="136" spans="1:7" ht="42" customHeight="1" x14ac:dyDescent="0.2">
      <c r="A136" s="267">
        <v>45399</v>
      </c>
      <c r="B136" s="265" t="s">
        <v>721</v>
      </c>
      <c r="C136" s="266" t="s">
        <v>722</v>
      </c>
      <c r="D136" s="100">
        <v>200</v>
      </c>
      <c r="E136" s="100">
        <v>0</v>
      </c>
      <c r="F136" s="120">
        <f t="shared" si="1"/>
        <v>19886236.689999998</v>
      </c>
      <c r="G136" s="266" t="s">
        <v>723</v>
      </c>
    </row>
    <row r="137" spans="1:7" ht="42" customHeight="1" x14ac:dyDescent="0.2">
      <c r="A137" s="267">
        <v>45399</v>
      </c>
      <c r="B137" s="265" t="s">
        <v>724</v>
      </c>
      <c r="C137" s="266" t="s">
        <v>469</v>
      </c>
      <c r="D137" s="100">
        <v>6200</v>
      </c>
      <c r="E137" s="100">
        <v>0</v>
      </c>
      <c r="F137" s="120">
        <f t="shared" si="1"/>
        <v>19892436.689999998</v>
      </c>
      <c r="G137" s="266" t="s">
        <v>470</v>
      </c>
    </row>
    <row r="138" spans="1:7" ht="42" customHeight="1" x14ac:dyDescent="0.2">
      <c r="A138" s="267">
        <v>45399</v>
      </c>
      <c r="B138" s="265" t="s">
        <v>725</v>
      </c>
      <c r="C138" s="266" t="s">
        <v>726</v>
      </c>
      <c r="D138" s="100">
        <v>26400</v>
      </c>
      <c r="E138" s="100">
        <v>0</v>
      </c>
      <c r="F138" s="120">
        <f t="shared" si="1"/>
        <v>19918836.689999998</v>
      </c>
      <c r="G138" s="266" t="s">
        <v>727</v>
      </c>
    </row>
    <row r="139" spans="1:7" ht="42" customHeight="1" x14ac:dyDescent="0.2">
      <c r="A139" s="267">
        <v>45399</v>
      </c>
      <c r="B139" s="265" t="s">
        <v>728</v>
      </c>
      <c r="C139" s="266" t="s">
        <v>486</v>
      </c>
      <c r="D139" s="100">
        <v>21600</v>
      </c>
      <c r="E139" s="100">
        <v>0</v>
      </c>
      <c r="F139" s="120">
        <f t="shared" si="1"/>
        <v>19940436.689999998</v>
      </c>
      <c r="G139" s="266" t="s">
        <v>487</v>
      </c>
    </row>
    <row r="140" spans="1:7" ht="69" customHeight="1" x14ac:dyDescent="0.2">
      <c r="A140" s="267">
        <v>45400</v>
      </c>
      <c r="B140" s="265">
        <v>31597</v>
      </c>
      <c r="C140" s="266" t="s">
        <v>729</v>
      </c>
      <c r="D140" s="100">
        <v>0</v>
      </c>
      <c r="E140" s="100">
        <v>4552.08</v>
      </c>
      <c r="F140" s="120">
        <f t="shared" si="1"/>
        <v>19935884.609999999</v>
      </c>
      <c r="G140" s="266" t="s">
        <v>730</v>
      </c>
    </row>
    <row r="141" spans="1:7" ht="64.5" customHeight="1" x14ac:dyDescent="0.2">
      <c r="A141" s="267">
        <v>45400</v>
      </c>
      <c r="B141" s="265">
        <v>31598</v>
      </c>
      <c r="C141" s="266" t="s">
        <v>430</v>
      </c>
      <c r="D141" s="100">
        <v>0</v>
      </c>
      <c r="E141" s="100">
        <v>169799.8</v>
      </c>
      <c r="F141" s="120">
        <f t="shared" si="1"/>
        <v>19766084.809999999</v>
      </c>
      <c r="G141" s="266" t="s">
        <v>731</v>
      </c>
    </row>
    <row r="142" spans="1:7" ht="35.25" customHeight="1" x14ac:dyDescent="0.2">
      <c r="A142" s="267">
        <v>45400</v>
      </c>
      <c r="B142" s="265" t="s">
        <v>732</v>
      </c>
      <c r="C142" s="266" t="s">
        <v>474</v>
      </c>
      <c r="D142" s="100">
        <v>43600</v>
      </c>
      <c r="E142" s="100">
        <v>0</v>
      </c>
      <c r="F142" s="120">
        <f t="shared" si="1"/>
        <v>19809684.809999999</v>
      </c>
      <c r="G142" s="266" t="s">
        <v>475</v>
      </c>
    </row>
    <row r="143" spans="1:7" ht="35.25" customHeight="1" x14ac:dyDescent="0.2">
      <c r="A143" s="267">
        <v>45400</v>
      </c>
      <c r="B143" s="265" t="s">
        <v>733</v>
      </c>
      <c r="C143" s="266" t="s">
        <v>734</v>
      </c>
      <c r="D143" s="100">
        <v>600</v>
      </c>
      <c r="E143" s="100">
        <v>0</v>
      </c>
      <c r="F143" s="120">
        <f t="shared" si="1"/>
        <v>19810284.809999999</v>
      </c>
      <c r="G143" s="266" t="s">
        <v>735</v>
      </c>
    </row>
    <row r="144" spans="1:7" ht="35.25" customHeight="1" x14ac:dyDescent="0.2">
      <c r="A144" s="267">
        <v>45400</v>
      </c>
      <c r="B144" s="265" t="s">
        <v>736</v>
      </c>
      <c r="C144" s="266" t="s">
        <v>469</v>
      </c>
      <c r="D144" s="100">
        <v>18500</v>
      </c>
      <c r="E144" s="100">
        <v>0</v>
      </c>
      <c r="F144" s="120">
        <f t="shared" ref="F144:F207" si="2">F143+D144-E144</f>
        <v>19828784.809999999</v>
      </c>
      <c r="G144" s="266" t="s">
        <v>470</v>
      </c>
    </row>
    <row r="145" spans="1:7" ht="35.25" customHeight="1" x14ac:dyDescent="0.2">
      <c r="A145" s="267">
        <v>45400</v>
      </c>
      <c r="B145" s="265" t="s">
        <v>478</v>
      </c>
      <c r="C145" s="266" t="s">
        <v>479</v>
      </c>
      <c r="D145" s="100">
        <v>8500</v>
      </c>
      <c r="E145" s="100">
        <v>0</v>
      </c>
      <c r="F145" s="120">
        <f t="shared" si="2"/>
        <v>19837284.809999999</v>
      </c>
      <c r="G145" s="266" t="s">
        <v>480</v>
      </c>
    </row>
    <row r="146" spans="1:7" ht="35.25" customHeight="1" x14ac:dyDescent="0.2">
      <c r="A146" s="267">
        <v>45400</v>
      </c>
      <c r="B146" s="265" t="s">
        <v>737</v>
      </c>
      <c r="C146" s="266" t="s">
        <v>738</v>
      </c>
      <c r="D146" s="100">
        <v>20000</v>
      </c>
      <c r="E146" s="100">
        <v>0</v>
      </c>
      <c r="F146" s="120">
        <f t="shared" si="2"/>
        <v>19857284.809999999</v>
      </c>
      <c r="G146" s="266" t="s">
        <v>739</v>
      </c>
    </row>
    <row r="147" spans="1:7" ht="35.25" customHeight="1" x14ac:dyDescent="0.2">
      <c r="A147" s="267">
        <v>45400</v>
      </c>
      <c r="B147" s="265" t="s">
        <v>740</v>
      </c>
      <c r="C147" s="266" t="s">
        <v>474</v>
      </c>
      <c r="D147" s="100">
        <v>25900</v>
      </c>
      <c r="E147" s="100">
        <v>0</v>
      </c>
      <c r="F147" s="120">
        <f t="shared" si="2"/>
        <v>19883184.809999999</v>
      </c>
      <c r="G147" s="266" t="s">
        <v>475</v>
      </c>
    </row>
    <row r="148" spans="1:7" ht="35.25" customHeight="1" x14ac:dyDescent="0.2">
      <c r="A148" s="267">
        <v>45400</v>
      </c>
      <c r="B148" s="265" t="s">
        <v>741</v>
      </c>
      <c r="C148" s="266" t="s">
        <v>742</v>
      </c>
      <c r="D148" s="100">
        <v>3486.68</v>
      </c>
      <c r="E148" s="100">
        <v>0</v>
      </c>
      <c r="F148" s="120">
        <f t="shared" si="2"/>
        <v>19886671.489999998</v>
      </c>
      <c r="G148" s="266" t="s">
        <v>743</v>
      </c>
    </row>
    <row r="149" spans="1:7" ht="35.25" customHeight="1" x14ac:dyDescent="0.2">
      <c r="A149" s="267">
        <v>45401</v>
      </c>
      <c r="B149" s="265" t="s">
        <v>744</v>
      </c>
      <c r="C149" s="266" t="s">
        <v>474</v>
      </c>
      <c r="D149" s="100">
        <v>30100</v>
      </c>
      <c r="E149" s="100">
        <v>0</v>
      </c>
      <c r="F149" s="120">
        <f t="shared" si="2"/>
        <v>19916771.489999998</v>
      </c>
      <c r="G149" s="266" t="s">
        <v>475</v>
      </c>
    </row>
    <row r="150" spans="1:7" ht="35.25" customHeight="1" x14ac:dyDescent="0.2">
      <c r="A150" s="267">
        <v>45401</v>
      </c>
      <c r="B150" s="265" t="s">
        <v>478</v>
      </c>
      <c r="C150" s="266" t="s">
        <v>479</v>
      </c>
      <c r="D150" s="100">
        <v>6500</v>
      </c>
      <c r="E150" s="100">
        <v>0</v>
      </c>
      <c r="F150" s="120">
        <f t="shared" si="2"/>
        <v>19923271.489999998</v>
      </c>
      <c r="G150" s="266" t="s">
        <v>480</v>
      </c>
    </row>
    <row r="151" spans="1:7" ht="35.25" customHeight="1" x14ac:dyDescent="0.2">
      <c r="A151" s="267">
        <v>45401</v>
      </c>
      <c r="B151" s="265" t="s">
        <v>745</v>
      </c>
      <c r="C151" s="266" t="s">
        <v>471</v>
      </c>
      <c r="D151" s="100">
        <v>500</v>
      </c>
      <c r="E151" s="100">
        <v>0</v>
      </c>
      <c r="F151" s="120">
        <f t="shared" si="2"/>
        <v>19923771.489999998</v>
      </c>
      <c r="G151" s="266" t="s">
        <v>746</v>
      </c>
    </row>
    <row r="152" spans="1:7" ht="35.25" customHeight="1" x14ac:dyDescent="0.2">
      <c r="A152" s="267">
        <v>45401</v>
      </c>
      <c r="B152" s="265" t="s">
        <v>747</v>
      </c>
      <c r="C152" s="266" t="s">
        <v>748</v>
      </c>
      <c r="D152" s="100">
        <v>2400</v>
      </c>
      <c r="E152" s="100">
        <v>0</v>
      </c>
      <c r="F152" s="120">
        <f t="shared" si="2"/>
        <v>19926171.489999998</v>
      </c>
      <c r="G152" s="266" t="s">
        <v>749</v>
      </c>
    </row>
    <row r="153" spans="1:7" ht="35.25" customHeight="1" x14ac:dyDescent="0.2">
      <c r="A153" s="267">
        <v>45401</v>
      </c>
      <c r="B153" s="265" t="s">
        <v>750</v>
      </c>
      <c r="C153" s="266" t="s">
        <v>417</v>
      </c>
      <c r="D153" s="100">
        <v>85</v>
      </c>
      <c r="E153" s="100">
        <v>0</v>
      </c>
      <c r="F153" s="120">
        <f t="shared" si="2"/>
        <v>19926256.489999998</v>
      </c>
      <c r="G153" s="266" t="s">
        <v>417</v>
      </c>
    </row>
    <row r="154" spans="1:7" ht="63.75" customHeight="1" x14ac:dyDescent="0.2">
      <c r="A154" s="267">
        <v>45404</v>
      </c>
      <c r="B154" s="265">
        <v>31599</v>
      </c>
      <c r="C154" s="266" t="s">
        <v>430</v>
      </c>
      <c r="D154" s="100">
        <v>0</v>
      </c>
      <c r="E154" s="100">
        <v>3170404.25</v>
      </c>
      <c r="F154" s="120">
        <f t="shared" si="2"/>
        <v>16755852.239999998</v>
      </c>
      <c r="G154" s="266" t="s">
        <v>751</v>
      </c>
    </row>
    <row r="155" spans="1:7" ht="80.25" customHeight="1" x14ac:dyDescent="0.2">
      <c r="A155" s="267">
        <v>45404</v>
      </c>
      <c r="B155" s="265">
        <v>31600</v>
      </c>
      <c r="C155" s="266" t="s">
        <v>430</v>
      </c>
      <c r="D155" s="100">
        <v>0</v>
      </c>
      <c r="E155" s="100">
        <v>57959.44</v>
      </c>
      <c r="F155" s="120">
        <f t="shared" si="2"/>
        <v>16697892.799999999</v>
      </c>
      <c r="G155" s="266" t="s">
        <v>752</v>
      </c>
    </row>
    <row r="156" spans="1:7" ht="63.75" customHeight="1" x14ac:dyDescent="0.2">
      <c r="A156" s="267">
        <v>45404</v>
      </c>
      <c r="B156" s="265">
        <v>31601</v>
      </c>
      <c r="C156" s="266" t="s">
        <v>430</v>
      </c>
      <c r="D156" s="100">
        <v>0</v>
      </c>
      <c r="E156" s="100">
        <v>194766.3</v>
      </c>
      <c r="F156" s="120">
        <f t="shared" si="2"/>
        <v>16503126.499999998</v>
      </c>
      <c r="G156" s="266" t="s">
        <v>753</v>
      </c>
    </row>
    <row r="157" spans="1:7" ht="63.75" customHeight="1" x14ac:dyDescent="0.2">
      <c r="A157" s="267">
        <v>45404</v>
      </c>
      <c r="B157" s="265">
        <v>31602</v>
      </c>
      <c r="C157" s="266" t="s">
        <v>430</v>
      </c>
      <c r="D157" s="100">
        <v>0</v>
      </c>
      <c r="E157" s="100">
        <v>249402.75</v>
      </c>
      <c r="F157" s="120">
        <f t="shared" si="2"/>
        <v>16253723.749999998</v>
      </c>
      <c r="G157" s="266" t="s">
        <v>754</v>
      </c>
    </row>
    <row r="158" spans="1:7" ht="63.75" customHeight="1" x14ac:dyDescent="0.2">
      <c r="A158" s="267">
        <v>45404</v>
      </c>
      <c r="B158" s="265">
        <v>31603</v>
      </c>
      <c r="C158" s="266" t="s">
        <v>430</v>
      </c>
      <c r="D158" s="100">
        <v>0</v>
      </c>
      <c r="E158" s="100">
        <v>131726</v>
      </c>
      <c r="F158" s="120">
        <f t="shared" si="2"/>
        <v>16121997.749999998</v>
      </c>
      <c r="G158" s="266" t="s">
        <v>755</v>
      </c>
    </row>
    <row r="159" spans="1:7" ht="63.75" customHeight="1" x14ac:dyDescent="0.2">
      <c r="A159" s="267">
        <v>45404</v>
      </c>
      <c r="B159" s="265">
        <v>31604</v>
      </c>
      <c r="C159" s="266" t="s">
        <v>756</v>
      </c>
      <c r="D159" s="100">
        <v>0</v>
      </c>
      <c r="E159" s="100">
        <v>116485</v>
      </c>
      <c r="F159" s="120">
        <f t="shared" si="2"/>
        <v>16005512.749999998</v>
      </c>
      <c r="G159" s="266" t="s">
        <v>757</v>
      </c>
    </row>
    <row r="160" spans="1:7" ht="35.25" customHeight="1" x14ac:dyDescent="0.2">
      <c r="A160" s="267">
        <v>45404</v>
      </c>
      <c r="B160" s="265" t="s">
        <v>478</v>
      </c>
      <c r="C160" s="266" t="s">
        <v>479</v>
      </c>
      <c r="D160" s="100">
        <v>200</v>
      </c>
      <c r="E160" s="100">
        <v>0</v>
      </c>
      <c r="F160" s="120">
        <f t="shared" si="2"/>
        <v>16005712.749999998</v>
      </c>
      <c r="G160" s="266" t="s">
        <v>480</v>
      </c>
    </row>
    <row r="161" spans="1:7" ht="35.25" customHeight="1" x14ac:dyDescent="0.2">
      <c r="A161" s="267">
        <v>45404</v>
      </c>
      <c r="B161" s="265" t="s">
        <v>758</v>
      </c>
      <c r="C161" s="266" t="s">
        <v>474</v>
      </c>
      <c r="D161" s="100">
        <v>1300</v>
      </c>
      <c r="E161" s="100">
        <v>0</v>
      </c>
      <c r="F161" s="120">
        <f t="shared" si="2"/>
        <v>16007012.749999998</v>
      </c>
      <c r="G161" s="266" t="s">
        <v>475</v>
      </c>
    </row>
    <row r="162" spans="1:7" ht="35.25" customHeight="1" x14ac:dyDescent="0.2">
      <c r="A162" s="267">
        <v>45404</v>
      </c>
      <c r="B162" s="265" t="s">
        <v>759</v>
      </c>
      <c r="C162" s="266" t="s">
        <v>474</v>
      </c>
      <c r="D162" s="100">
        <v>1900</v>
      </c>
      <c r="E162" s="100">
        <v>0</v>
      </c>
      <c r="F162" s="120">
        <f t="shared" si="2"/>
        <v>16008912.749999998</v>
      </c>
      <c r="G162" s="266" t="s">
        <v>475</v>
      </c>
    </row>
    <row r="163" spans="1:7" ht="35.25" customHeight="1" x14ac:dyDescent="0.2">
      <c r="A163" s="267">
        <v>45404</v>
      </c>
      <c r="B163" s="265" t="s">
        <v>760</v>
      </c>
      <c r="C163" s="266" t="s">
        <v>474</v>
      </c>
      <c r="D163" s="100">
        <v>1900</v>
      </c>
      <c r="E163" s="100">
        <v>0</v>
      </c>
      <c r="F163" s="120">
        <f t="shared" si="2"/>
        <v>16010812.749999998</v>
      </c>
      <c r="G163" s="266" t="s">
        <v>475</v>
      </c>
    </row>
    <row r="164" spans="1:7" ht="35.25" customHeight="1" x14ac:dyDescent="0.2">
      <c r="A164" s="267">
        <v>45404</v>
      </c>
      <c r="B164" s="265" t="s">
        <v>761</v>
      </c>
      <c r="C164" s="266" t="s">
        <v>469</v>
      </c>
      <c r="D164" s="100">
        <v>3500</v>
      </c>
      <c r="E164" s="100">
        <v>0</v>
      </c>
      <c r="F164" s="120">
        <f t="shared" si="2"/>
        <v>16014312.749999998</v>
      </c>
      <c r="G164" s="266" t="s">
        <v>470</v>
      </c>
    </row>
    <row r="165" spans="1:7" ht="35.25" customHeight="1" x14ac:dyDescent="0.2">
      <c r="A165" s="267">
        <v>45404</v>
      </c>
      <c r="B165" s="265" t="s">
        <v>762</v>
      </c>
      <c r="C165" s="266" t="s">
        <v>469</v>
      </c>
      <c r="D165" s="100">
        <v>4500</v>
      </c>
      <c r="E165" s="100">
        <v>0</v>
      </c>
      <c r="F165" s="120">
        <f t="shared" si="2"/>
        <v>16018812.749999998</v>
      </c>
      <c r="G165" s="266" t="s">
        <v>470</v>
      </c>
    </row>
    <row r="166" spans="1:7" ht="35.25" customHeight="1" x14ac:dyDescent="0.2">
      <c r="A166" s="267">
        <v>45404</v>
      </c>
      <c r="B166" s="368" t="s">
        <v>760</v>
      </c>
      <c r="C166" s="266" t="s">
        <v>469</v>
      </c>
      <c r="D166" s="100">
        <v>15400</v>
      </c>
      <c r="E166" s="100">
        <v>0</v>
      </c>
      <c r="F166" s="120">
        <f t="shared" si="2"/>
        <v>16034212.749999998</v>
      </c>
      <c r="G166" s="266" t="s">
        <v>470</v>
      </c>
    </row>
    <row r="167" spans="1:7" ht="35.25" customHeight="1" x14ac:dyDescent="0.2">
      <c r="A167" s="267">
        <v>45404</v>
      </c>
      <c r="B167" s="368" t="s">
        <v>763</v>
      </c>
      <c r="C167" s="266" t="s">
        <v>474</v>
      </c>
      <c r="D167" s="421">
        <v>4700</v>
      </c>
      <c r="E167" s="100">
        <v>0</v>
      </c>
      <c r="F167" s="120">
        <f t="shared" si="2"/>
        <v>16038912.749999998</v>
      </c>
      <c r="G167" s="266" t="s">
        <v>474</v>
      </c>
    </row>
    <row r="168" spans="1:7" ht="63.75" customHeight="1" x14ac:dyDescent="0.2">
      <c r="A168" s="267">
        <v>45405</v>
      </c>
      <c r="B168" s="265">
        <v>31605</v>
      </c>
      <c r="C168" s="266" t="s">
        <v>764</v>
      </c>
      <c r="D168" s="100">
        <v>0</v>
      </c>
      <c r="E168" s="100">
        <v>20683.45</v>
      </c>
      <c r="F168" s="120">
        <f t="shared" si="2"/>
        <v>16018229.299999999</v>
      </c>
      <c r="G168" s="266" t="s">
        <v>765</v>
      </c>
    </row>
    <row r="169" spans="1:7" ht="39.75" customHeight="1" x14ac:dyDescent="0.2">
      <c r="A169" s="267">
        <v>45405</v>
      </c>
      <c r="B169" s="265" t="s">
        <v>766</v>
      </c>
      <c r="C169" s="266" t="s">
        <v>474</v>
      </c>
      <c r="D169" s="100">
        <v>28100</v>
      </c>
      <c r="E169" s="100">
        <v>0</v>
      </c>
      <c r="F169" s="120">
        <f t="shared" si="2"/>
        <v>16046329.299999999</v>
      </c>
      <c r="G169" s="266" t="s">
        <v>475</v>
      </c>
    </row>
    <row r="170" spans="1:7" ht="35.25" customHeight="1" x14ac:dyDescent="0.2">
      <c r="A170" s="267">
        <v>45405</v>
      </c>
      <c r="B170" s="265" t="s">
        <v>767</v>
      </c>
      <c r="C170" s="266" t="s">
        <v>469</v>
      </c>
      <c r="D170" s="100">
        <v>3800</v>
      </c>
      <c r="E170" s="100">
        <v>0</v>
      </c>
      <c r="F170" s="120">
        <f t="shared" si="2"/>
        <v>16050129.299999999</v>
      </c>
      <c r="G170" s="266" t="s">
        <v>470</v>
      </c>
    </row>
    <row r="171" spans="1:7" ht="35.25" customHeight="1" x14ac:dyDescent="0.2">
      <c r="A171" s="267">
        <v>45405</v>
      </c>
      <c r="B171" s="265" t="s">
        <v>478</v>
      </c>
      <c r="C171" s="266" t="s">
        <v>512</v>
      </c>
      <c r="D171" s="100">
        <v>16600</v>
      </c>
      <c r="E171" s="100">
        <v>0</v>
      </c>
      <c r="F171" s="120">
        <f t="shared" si="2"/>
        <v>16066729.299999999</v>
      </c>
      <c r="G171" s="266" t="s">
        <v>513</v>
      </c>
    </row>
    <row r="172" spans="1:7" ht="35.25" customHeight="1" x14ac:dyDescent="0.2">
      <c r="A172" s="267">
        <v>45405</v>
      </c>
      <c r="B172" s="265" t="s">
        <v>768</v>
      </c>
      <c r="C172" s="266" t="s">
        <v>471</v>
      </c>
      <c r="D172" s="100">
        <v>400</v>
      </c>
      <c r="E172" s="100">
        <v>0</v>
      </c>
      <c r="F172" s="120">
        <f t="shared" si="2"/>
        <v>16067129.299999999</v>
      </c>
      <c r="G172" s="266" t="s">
        <v>769</v>
      </c>
    </row>
    <row r="173" spans="1:7" ht="35.25" customHeight="1" x14ac:dyDescent="0.2">
      <c r="A173" s="267">
        <v>45405</v>
      </c>
      <c r="B173" s="265" t="s">
        <v>770</v>
      </c>
      <c r="C173" s="266" t="s">
        <v>417</v>
      </c>
      <c r="D173" s="100">
        <v>650</v>
      </c>
      <c r="E173" s="100">
        <v>0</v>
      </c>
      <c r="F173" s="120">
        <f t="shared" si="2"/>
        <v>16067779.299999999</v>
      </c>
      <c r="G173" s="266" t="s">
        <v>417</v>
      </c>
    </row>
    <row r="174" spans="1:7" ht="71.25" customHeight="1" x14ac:dyDescent="0.2">
      <c r="A174" s="267">
        <v>45406</v>
      </c>
      <c r="B174" s="265">
        <v>31606</v>
      </c>
      <c r="C174" s="266" t="s">
        <v>429</v>
      </c>
      <c r="D174" s="100">
        <v>0</v>
      </c>
      <c r="E174" s="100">
        <v>141030.48000000001</v>
      </c>
      <c r="F174" s="120">
        <f t="shared" si="2"/>
        <v>15926748.819999998</v>
      </c>
      <c r="G174" s="266" t="s">
        <v>771</v>
      </c>
    </row>
    <row r="175" spans="1:7" ht="35.25" customHeight="1" x14ac:dyDescent="0.2">
      <c r="A175" s="267">
        <v>45406</v>
      </c>
      <c r="B175" s="265" t="s">
        <v>772</v>
      </c>
      <c r="C175" s="266" t="s">
        <v>474</v>
      </c>
      <c r="D175" s="100">
        <v>26100</v>
      </c>
      <c r="E175" s="100">
        <v>0</v>
      </c>
      <c r="F175" s="120">
        <f t="shared" si="2"/>
        <v>15952848.819999998</v>
      </c>
      <c r="G175" s="266" t="s">
        <v>475</v>
      </c>
    </row>
    <row r="176" spans="1:7" ht="35.25" customHeight="1" x14ac:dyDescent="0.2">
      <c r="A176" s="267">
        <v>45406</v>
      </c>
      <c r="B176" s="265" t="s">
        <v>773</v>
      </c>
      <c r="C176" s="266" t="s">
        <v>472</v>
      </c>
      <c r="D176" s="100">
        <v>1400</v>
      </c>
      <c r="E176" s="100">
        <v>0</v>
      </c>
      <c r="F176" s="120">
        <f t="shared" si="2"/>
        <v>15954248.819999998</v>
      </c>
      <c r="G176" s="266" t="s">
        <v>473</v>
      </c>
    </row>
    <row r="177" spans="1:7" ht="35.25" customHeight="1" x14ac:dyDescent="0.2">
      <c r="A177" s="267">
        <v>45406</v>
      </c>
      <c r="B177" s="265" t="s">
        <v>774</v>
      </c>
      <c r="C177" s="266" t="s">
        <v>469</v>
      </c>
      <c r="D177" s="100">
        <v>11500</v>
      </c>
      <c r="E177" s="100">
        <v>0</v>
      </c>
      <c r="F177" s="120">
        <f t="shared" si="2"/>
        <v>15965748.819999998</v>
      </c>
      <c r="G177" s="266" t="s">
        <v>470</v>
      </c>
    </row>
    <row r="178" spans="1:7" ht="35.25" customHeight="1" x14ac:dyDescent="0.2">
      <c r="A178" s="267">
        <v>45406</v>
      </c>
      <c r="B178" s="265" t="s">
        <v>775</v>
      </c>
      <c r="C178" s="266" t="s">
        <v>471</v>
      </c>
      <c r="D178" s="100">
        <v>500</v>
      </c>
      <c r="E178" s="100">
        <v>0</v>
      </c>
      <c r="F178" s="120">
        <f t="shared" si="2"/>
        <v>15966248.819999998</v>
      </c>
      <c r="G178" s="266" t="s">
        <v>776</v>
      </c>
    </row>
    <row r="179" spans="1:7" ht="35.25" customHeight="1" x14ac:dyDescent="0.2">
      <c r="A179" s="267">
        <v>45406</v>
      </c>
      <c r="B179" s="265" t="s">
        <v>777</v>
      </c>
      <c r="C179" s="266" t="s">
        <v>515</v>
      </c>
      <c r="D179" s="100">
        <v>300</v>
      </c>
      <c r="E179" s="100">
        <v>0</v>
      </c>
      <c r="F179" s="120">
        <f t="shared" si="2"/>
        <v>15966548.819999998</v>
      </c>
      <c r="G179" s="266" t="s">
        <v>778</v>
      </c>
    </row>
    <row r="180" spans="1:7" ht="35.25" customHeight="1" x14ac:dyDescent="0.2">
      <c r="A180" s="267">
        <v>45406</v>
      </c>
      <c r="B180" s="265" t="s">
        <v>478</v>
      </c>
      <c r="C180" s="266" t="s">
        <v>479</v>
      </c>
      <c r="D180" s="100">
        <v>10700</v>
      </c>
      <c r="E180" s="100">
        <v>0</v>
      </c>
      <c r="F180" s="120">
        <f t="shared" si="2"/>
        <v>15977248.819999998</v>
      </c>
      <c r="G180" s="266" t="s">
        <v>480</v>
      </c>
    </row>
    <row r="181" spans="1:7" ht="35.25" customHeight="1" x14ac:dyDescent="0.2">
      <c r="A181" s="267">
        <v>45406</v>
      </c>
      <c r="B181" s="265" t="s">
        <v>779</v>
      </c>
      <c r="C181" s="266" t="s">
        <v>471</v>
      </c>
      <c r="D181" s="100">
        <v>1000</v>
      </c>
      <c r="E181" s="100">
        <v>0</v>
      </c>
      <c r="F181" s="120">
        <f t="shared" si="2"/>
        <v>15978248.819999998</v>
      </c>
      <c r="G181" s="266" t="s">
        <v>780</v>
      </c>
    </row>
    <row r="182" spans="1:7" ht="35.25" customHeight="1" x14ac:dyDescent="0.2">
      <c r="A182" s="267">
        <v>45406</v>
      </c>
      <c r="B182" s="265" t="s">
        <v>781</v>
      </c>
      <c r="C182" s="266" t="s">
        <v>476</v>
      </c>
      <c r="D182" s="100">
        <v>7200</v>
      </c>
      <c r="E182" s="100">
        <v>0</v>
      </c>
      <c r="F182" s="120">
        <f t="shared" si="2"/>
        <v>15985448.819999998</v>
      </c>
      <c r="G182" s="266" t="s">
        <v>477</v>
      </c>
    </row>
    <row r="183" spans="1:7" ht="35.25" customHeight="1" x14ac:dyDescent="0.2">
      <c r="A183" s="267">
        <v>45406</v>
      </c>
      <c r="B183" s="265" t="s">
        <v>782</v>
      </c>
      <c r="C183" s="266" t="s">
        <v>417</v>
      </c>
      <c r="D183" s="100">
        <v>505</v>
      </c>
      <c r="E183" s="100">
        <v>0</v>
      </c>
      <c r="F183" s="120">
        <f t="shared" si="2"/>
        <v>15985953.819999998</v>
      </c>
      <c r="G183" s="266" t="s">
        <v>417</v>
      </c>
    </row>
    <row r="184" spans="1:7" ht="35.25" customHeight="1" x14ac:dyDescent="0.2">
      <c r="A184" s="267">
        <v>45407</v>
      </c>
      <c r="B184" s="265" t="s">
        <v>783</v>
      </c>
      <c r="C184" s="266" t="s">
        <v>471</v>
      </c>
      <c r="D184" s="100">
        <v>200</v>
      </c>
      <c r="E184" s="100">
        <v>0</v>
      </c>
      <c r="F184" s="120">
        <f t="shared" si="2"/>
        <v>15986153.819999998</v>
      </c>
      <c r="G184" s="266" t="s">
        <v>784</v>
      </c>
    </row>
    <row r="185" spans="1:7" ht="35.25" customHeight="1" x14ac:dyDescent="0.2">
      <c r="A185" s="267">
        <v>45407</v>
      </c>
      <c r="B185" s="265" t="s">
        <v>785</v>
      </c>
      <c r="C185" s="266" t="s">
        <v>471</v>
      </c>
      <c r="D185" s="100">
        <v>600</v>
      </c>
      <c r="E185" s="100">
        <v>0</v>
      </c>
      <c r="F185" s="120">
        <f t="shared" si="2"/>
        <v>15986753.819999998</v>
      </c>
      <c r="G185" s="266" t="s">
        <v>786</v>
      </c>
    </row>
    <row r="186" spans="1:7" ht="35.25" customHeight="1" x14ac:dyDescent="0.2">
      <c r="A186" s="267">
        <v>45407</v>
      </c>
      <c r="B186" s="265" t="s">
        <v>787</v>
      </c>
      <c r="C186" s="266" t="s">
        <v>471</v>
      </c>
      <c r="D186" s="100">
        <v>200</v>
      </c>
      <c r="E186" s="100">
        <v>0</v>
      </c>
      <c r="F186" s="120">
        <f t="shared" si="2"/>
        <v>15986953.819999998</v>
      </c>
      <c r="G186" s="266" t="s">
        <v>788</v>
      </c>
    </row>
    <row r="187" spans="1:7" ht="35.25" customHeight="1" x14ac:dyDescent="0.2">
      <c r="A187" s="267">
        <v>45407</v>
      </c>
      <c r="B187" s="265" t="s">
        <v>789</v>
      </c>
      <c r="C187" s="266" t="s">
        <v>474</v>
      </c>
      <c r="D187" s="100">
        <v>54000</v>
      </c>
      <c r="E187" s="100">
        <v>0</v>
      </c>
      <c r="F187" s="120">
        <f t="shared" si="2"/>
        <v>16040953.819999998</v>
      </c>
      <c r="G187" s="266" t="s">
        <v>475</v>
      </c>
    </row>
    <row r="188" spans="1:7" ht="35.25" customHeight="1" x14ac:dyDescent="0.2">
      <c r="A188" s="267">
        <v>45407</v>
      </c>
      <c r="B188" s="265" t="s">
        <v>790</v>
      </c>
      <c r="C188" s="266" t="s">
        <v>791</v>
      </c>
      <c r="D188" s="100">
        <v>500</v>
      </c>
      <c r="E188" s="100">
        <v>0</v>
      </c>
      <c r="F188" s="120">
        <f t="shared" si="2"/>
        <v>16041453.819999998</v>
      </c>
      <c r="G188" s="266" t="s">
        <v>792</v>
      </c>
    </row>
    <row r="189" spans="1:7" ht="35.25" customHeight="1" x14ac:dyDescent="0.2">
      <c r="A189" s="267">
        <v>45407</v>
      </c>
      <c r="B189" s="265" t="s">
        <v>793</v>
      </c>
      <c r="C189" s="266" t="s">
        <v>469</v>
      </c>
      <c r="D189" s="100">
        <v>16400</v>
      </c>
      <c r="E189" s="100">
        <v>0</v>
      </c>
      <c r="F189" s="120">
        <f t="shared" si="2"/>
        <v>16057853.819999998</v>
      </c>
      <c r="G189" s="266" t="s">
        <v>470</v>
      </c>
    </row>
    <row r="190" spans="1:7" ht="35.25" customHeight="1" x14ac:dyDescent="0.2">
      <c r="A190" s="267">
        <v>45407</v>
      </c>
      <c r="B190" s="265" t="s">
        <v>794</v>
      </c>
      <c r="C190" s="266" t="s">
        <v>471</v>
      </c>
      <c r="D190" s="100">
        <v>1400</v>
      </c>
      <c r="E190" s="100">
        <v>0</v>
      </c>
      <c r="F190" s="120">
        <f t="shared" si="2"/>
        <v>16059253.819999998</v>
      </c>
      <c r="G190" s="266" t="s">
        <v>795</v>
      </c>
    </row>
    <row r="191" spans="1:7" ht="35.25" customHeight="1" x14ac:dyDescent="0.2">
      <c r="A191" s="267">
        <v>45407</v>
      </c>
      <c r="B191" s="265" t="s">
        <v>796</v>
      </c>
      <c r="C191" s="266" t="s">
        <v>490</v>
      </c>
      <c r="D191" s="100">
        <v>11600</v>
      </c>
      <c r="E191" s="100">
        <v>0</v>
      </c>
      <c r="F191" s="120">
        <f t="shared" si="2"/>
        <v>16070853.819999998</v>
      </c>
      <c r="G191" s="266" t="s">
        <v>491</v>
      </c>
    </row>
    <row r="192" spans="1:7" ht="35.25" customHeight="1" x14ac:dyDescent="0.2">
      <c r="A192" s="267">
        <v>45407</v>
      </c>
      <c r="B192" s="265" t="s">
        <v>797</v>
      </c>
      <c r="C192" s="266" t="s">
        <v>798</v>
      </c>
      <c r="D192" s="100">
        <v>6900</v>
      </c>
      <c r="E192" s="100">
        <v>0</v>
      </c>
      <c r="F192" s="120">
        <f t="shared" si="2"/>
        <v>16077753.819999998</v>
      </c>
      <c r="G192" s="266" t="s">
        <v>799</v>
      </c>
    </row>
    <row r="193" spans="1:7" ht="35.25" customHeight="1" x14ac:dyDescent="0.2">
      <c r="A193" s="267">
        <v>45407</v>
      </c>
      <c r="B193" s="265" t="s">
        <v>800</v>
      </c>
      <c r="C193" s="266" t="s">
        <v>417</v>
      </c>
      <c r="D193" s="100">
        <v>26350</v>
      </c>
      <c r="E193" s="100">
        <v>0</v>
      </c>
      <c r="F193" s="120">
        <f t="shared" si="2"/>
        <v>16104103.819999998</v>
      </c>
      <c r="G193" s="266" t="s">
        <v>417</v>
      </c>
    </row>
    <row r="194" spans="1:7" ht="35.25" customHeight="1" x14ac:dyDescent="0.2">
      <c r="A194" s="267">
        <v>45408</v>
      </c>
      <c r="B194" s="265" t="s">
        <v>801</v>
      </c>
      <c r="C194" s="266" t="s">
        <v>802</v>
      </c>
      <c r="D194" s="100">
        <v>200</v>
      </c>
      <c r="E194" s="100">
        <v>0</v>
      </c>
      <c r="F194" s="120">
        <f t="shared" si="2"/>
        <v>16104303.819999998</v>
      </c>
      <c r="G194" s="266" t="s">
        <v>803</v>
      </c>
    </row>
    <row r="195" spans="1:7" ht="35.25" customHeight="1" x14ac:dyDescent="0.2">
      <c r="A195" s="267">
        <v>45408</v>
      </c>
      <c r="B195" s="265" t="s">
        <v>804</v>
      </c>
      <c r="C195" s="266" t="s">
        <v>805</v>
      </c>
      <c r="D195" s="100">
        <v>7200</v>
      </c>
      <c r="E195" s="100">
        <v>0</v>
      </c>
      <c r="F195" s="120">
        <f t="shared" si="2"/>
        <v>16111503.819999998</v>
      </c>
      <c r="G195" s="266" t="s">
        <v>806</v>
      </c>
    </row>
    <row r="196" spans="1:7" ht="35.25" customHeight="1" x14ac:dyDescent="0.2">
      <c r="A196" s="267">
        <v>45408</v>
      </c>
      <c r="B196" s="265" t="s">
        <v>807</v>
      </c>
      <c r="C196" s="266" t="s">
        <v>474</v>
      </c>
      <c r="D196" s="100">
        <v>27700</v>
      </c>
      <c r="E196" s="100">
        <v>0</v>
      </c>
      <c r="F196" s="120">
        <f t="shared" si="2"/>
        <v>16139203.819999998</v>
      </c>
      <c r="G196" s="266" t="s">
        <v>475</v>
      </c>
    </row>
    <row r="197" spans="1:7" ht="35.25" customHeight="1" x14ac:dyDescent="0.2">
      <c r="A197" s="267">
        <v>45408</v>
      </c>
      <c r="B197" s="265" t="s">
        <v>478</v>
      </c>
      <c r="C197" s="266" t="s">
        <v>479</v>
      </c>
      <c r="D197" s="100">
        <v>12800</v>
      </c>
      <c r="E197" s="100">
        <v>0</v>
      </c>
      <c r="F197" s="120">
        <f t="shared" si="2"/>
        <v>16152003.819999998</v>
      </c>
      <c r="G197" s="266" t="s">
        <v>480</v>
      </c>
    </row>
    <row r="198" spans="1:7" ht="35.25" customHeight="1" x14ac:dyDescent="0.2">
      <c r="A198" s="267">
        <v>45408</v>
      </c>
      <c r="B198" s="265" t="s">
        <v>478</v>
      </c>
      <c r="C198" s="266" t="s">
        <v>479</v>
      </c>
      <c r="D198" s="100">
        <v>19300</v>
      </c>
      <c r="E198" s="100">
        <v>0</v>
      </c>
      <c r="F198" s="120">
        <f t="shared" si="2"/>
        <v>16171303.819999998</v>
      </c>
      <c r="G198" s="266" t="s">
        <v>480</v>
      </c>
    </row>
    <row r="199" spans="1:7" ht="35.25" customHeight="1" x14ac:dyDescent="0.2">
      <c r="A199" s="267">
        <v>45408</v>
      </c>
      <c r="B199" s="265" t="s">
        <v>808</v>
      </c>
      <c r="C199" s="266" t="s">
        <v>521</v>
      </c>
      <c r="D199" s="100">
        <v>3000</v>
      </c>
      <c r="E199" s="100">
        <v>0</v>
      </c>
      <c r="F199" s="120">
        <f t="shared" si="2"/>
        <v>16174303.819999998</v>
      </c>
      <c r="G199" s="266" t="s">
        <v>522</v>
      </c>
    </row>
    <row r="200" spans="1:7" ht="35.25" customHeight="1" x14ac:dyDescent="0.2">
      <c r="A200" s="267">
        <v>45408</v>
      </c>
      <c r="B200" s="265" t="s">
        <v>809</v>
      </c>
      <c r="C200" s="266" t="s">
        <v>582</v>
      </c>
      <c r="D200" s="100">
        <v>650</v>
      </c>
      <c r="E200" s="100">
        <v>0</v>
      </c>
      <c r="F200" s="120">
        <f t="shared" si="2"/>
        <v>16174953.819999998</v>
      </c>
      <c r="G200" s="266" t="s">
        <v>417</v>
      </c>
    </row>
    <row r="201" spans="1:7" ht="35.25" customHeight="1" x14ac:dyDescent="0.2">
      <c r="A201" s="267">
        <v>45408</v>
      </c>
      <c r="B201" s="265" t="s">
        <v>810</v>
      </c>
      <c r="C201" s="266" t="s">
        <v>417</v>
      </c>
      <c r="D201" s="100">
        <v>95</v>
      </c>
      <c r="E201" s="100">
        <v>0</v>
      </c>
      <c r="F201" s="120">
        <f t="shared" si="2"/>
        <v>16175048.819999998</v>
      </c>
      <c r="G201" s="266" t="s">
        <v>417</v>
      </c>
    </row>
    <row r="202" spans="1:7" ht="35.25" customHeight="1" x14ac:dyDescent="0.2">
      <c r="A202" s="267">
        <v>45412</v>
      </c>
      <c r="B202" s="265">
        <v>31607</v>
      </c>
      <c r="C202" s="266" t="s">
        <v>811</v>
      </c>
      <c r="D202" s="100">
        <v>0</v>
      </c>
      <c r="E202" s="100">
        <v>0</v>
      </c>
      <c r="F202" s="120">
        <f t="shared" si="2"/>
        <v>16175048.819999998</v>
      </c>
      <c r="G202" s="266" t="s">
        <v>812</v>
      </c>
    </row>
    <row r="203" spans="1:7" ht="51.75" customHeight="1" x14ac:dyDescent="0.2">
      <c r="A203" s="267">
        <v>45412</v>
      </c>
      <c r="B203" s="265">
        <v>31608</v>
      </c>
      <c r="C203" s="266" t="s">
        <v>813</v>
      </c>
      <c r="D203" s="100">
        <v>0</v>
      </c>
      <c r="E203" s="100">
        <v>27002.73</v>
      </c>
      <c r="F203" s="120">
        <f t="shared" si="2"/>
        <v>16148046.089999998</v>
      </c>
      <c r="G203" s="266" t="s">
        <v>814</v>
      </c>
    </row>
    <row r="204" spans="1:7" ht="51.75" customHeight="1" x14ac:dyDescent="0.2">
      <c r="A204" s="267">
        <v>45412</v>
      </c>
      <c r="B204" s="265">
        <v>31609</v>
      </c>
      <c r="C204" s="266" t="s">
        <v>815</v>
      </c>
      <c r="D204" s="100">
        <v>0</v>
      </c>
      <c r="E204" s="100">
        <v>19873.18</v>
      </c>
      <c r="F204" s="120">
        <f t="shared" si="2"/>
        <v>16128172.909999998</v>
      </c>
      <c r="G204" s="266" t="s">
        <v>816</v>
      </c>
    </row>
    <row r="205" spans="1:7" ht="35.25" customHeight="1" x14ac:dyDescent="0.2">
      <c r="A205" s="267">
        <v>45412</v>
      </c>
      <c r="B205" s="265" t="s">
        <v>817</v>
      </c>
      <c r="C205" s="266" t="s">
        <v>492</v>
      </c>
      <c r="D205" s="100">
        <v>28000</v>
      </c>
      <c r="E205" s="100">
        <v>0</v>
      </c>
      <c r="F205" s="120">
        <f t="shared" si="2"/>
        <v>16156172.909999998</v>
      </c>
      <c r="G205" s="266" t="s">
        <v>493</v>
      </c>
    </row>
    <row r="206" spans="1:7" ht="35.25" customHeight="1" x14ac:dyDescent="0.2">
      <c r="A206" s="267">
        <v>45412</v>
      </c>
      <c r="B206" s="265" t="s">
        <v>481</v>
      </c>
      <c r="C206" s="266" t="s">
        <v>479</v>
      </c>
      <c r="D206" s="100">
        <v>3000</v>
      </c>
      <c r="E206" s="100">
        <v>0</v>
      </c>
      <c r="F206" s="120">
        <f t="shared" si="2"/>
        <v>16159172.909999998</v>
      </c>
      <c r="G206" s="266" t="s">
        <v>480</v>
      </c>
    </row>
    <row r="207" spans="1:7" ht="35.25" customHeight="1" x14ac:dyDescent="0.2">
      <c r="A207" s="267">
        <v>45412</v>
      </c>
      <c r="B207" s="265" t="s">
        <v>478</v>
      </c>
      <c r="C207" s="266" t="s">
        <v>479</v>
      </c>
      <c r="D207" s="100">
        <v>500</v>
      </c>
      <c r="E207" s="100">
        <v>0</v>
      </c>
      <c r="F207" s="120">
        <f t="shared" si="2"/>
        <v>16159672.909999998</v>
      </c>
      <c r="G207" s="266" t="s">
        <v>480</v>
      </c>
    </row>
    <row r="208" spans="1:7" ht="35.25" customHeight="1" x14ac:dyDescent="0.2">
      <c r="A208" s="267">
        <v>45412</v>
      </c>
      <c r="B208" s="265" t="s">
        <v>818</v>
      </c>
      <c r="C208" s="266" t="s">
        <v>474</v>
      </c>
      <c r="D208" s="100">
        <v>500</v>
      </c>
      <c r="E208" s="100">
        <v>0</v>
      </c>
      <c r="F208" s="120">
        <f t="shared" ref="F208:F218" si="3">F207+D208-E208</f>
        <v>16160172.909999998</v>
      </c>
      <c r="G208" s="266" t="s">
        <v>475</v>
      </c>
    </row>
    <row r="209" spans="1:7" ht="35.25" customHeight="1" x14ac:dyDescent="0.2">
      <c r="A209" s="267">
        <v>45412</v>
      </c>
      <c r="B209" s="265" t="s">
        <v>819</v>
      </c>
      <c r="C209" s="266" t="s">
        <v>474</v>
      </c>
      <c r="D209" s="100">
        <v>5700</v>
      </c>
      <c r="E209" s="100">
        <v>0</v>
      </c>
      <c r="F209" s="120">
        <f t="shared" si="3"/>
        <v>16165872.909999998</v>
      </c>
      <c r="G209" s="266" t="s">
        <v>475</v>
      </c>
    </row>
    <row r="210" spans="1:7" ht="35.25" customHeight="1" x14ac:dyDescent="0.2">
      <c r="A210" s="267">
        <v>45412</v>
      </c>
      <c r="B210" s="265" t="s">
        <v>820</v>
      </c>
      <c r="C210" s="266" t="s">
        <v>474</v>
      </c>
      <c r="D210" s="100">
        <v>23600</v>
      </c>
      <c r="E210" s="100">
        <v>0</v>
      </c>
      <c r="F210" s="120">
        <f t="shared" si="3"/>
        <v>16189472.909999998</v>
      </c>
      <c r="G210" s="266" t="s">
        <v>475</v>
      </c>
    </row>
    <row r="211" spans="1:7" ht="35.25" customHeight="1" x14ac:dyDescent="0.2">
      <c r="A211" s="267">
        <v>45412</v>
      </c>
      <c r="B211" s="265" t="s">
        <v>821</v>
      </c>
      <c r="C211" s="266" t="s">
        <v>469</v>
      </c>
      <c r="D211" s="100">
        <v>200</v>
      </c>
      <c r="E211" s="100">
        <v>0</v>
      </c>
      <c r="F211" s="120">
        <f t="shared" si="3"/>
        <v>16189672.909999998</v>
      </c>
      <c r="G211" s="266" t="s">
        <v>470</v>
      </c>
    </row>
    <row r="212" spans="1:7" ht="35.25" customHeight="1" x14ac:dyDescent="0.2">
      <c r="A212" s="267">
        <v>45412</v>
      </c>
      <c r="B212" s="265" t="s">
        <v>822</v>
      </c>
      <c r="C212" s="266" t="s">
        <v>469</v>
      </c>
      <c r="D212" s="100">
        <v>3100</v>
      </c>
      <c r="E212" s="100">
        <v>0</v>
      </c>
      <c r="F212" s="120">
        <f t="shared" si="3"/>
        <v>16192772.909999998</v>
      </c>
      <c r="G212" s="266" t="s">
        <v>470</v>
      </c>
    </row>
    <row r="213" spans="1:7" ht="35.25" customHeight="1" x14ac:dyDescent="0.2">
      <c r="A213" s="267">
        <v>45412</v>
      </c>
      <c r="B213" s="265" t="s">
        <v>823</v>
      </c>
      <c r="C213" s="266" t="s">
        <v>471</v>
      </c>
      <c r="D213" s="100">
        <v>200</v>
      </c>
      <c r="E213" s="100">
        <v>0</v>
      </c>
      <c r="F213" s="120">
        <f t="shared" si="3"/>
        <v>16192972.909999998</v>
      </c>
      <c r="G213" s="266" t="s">
        <v>471</v>
      </c>
    </row>
    <row r="214" spans="1:7" ht="35.25" customHeight="1" x14ac:dyDescent="0.2">
      <c r="A214" s="267">
        <v>45412</v>
      </c>
      <c r="B214" s="265" t="s">
        <v>824</v>
      </c>
      <c r="C214" s="266" t="s">
        <v>469</v>
      </c>
      <c r="D214" s="100">
        <v>7600</v>
      </c>
      <c r="E214" s="100">
        <v>0</v>
      </c>
      <c r="F214" s="120">
        <f t="shared" si="3"/>
        <v>16200572.909999998</v>
      </c>
      <c r="G214" s="266" t="s">
        <v>470</v>
      </c>
    </row>
    <row r="215" spans="1:7" ht="35.25" customHeight="1" x14ac:dyDescent="0.2">
      <c r="A215" s="267">
        <v>45412</v>
      </c>
      <c r="B215" s="265" t="s">
        <v>825</v>
      </c>
      <c r="C215" s="266" t="s">
        <v>417</v>
      </c>
      <c r="D215" s="100">
        <v>880</v>
      </c>
      <c r="E215" s="100">
        <v>0</v>
      </c>
      <c r="F215" s="120">
        <f t="shared" si="3"/>
        <v>16201452.909999998</v>
      </c>
      <c r="G215" s="266" t="s">
        <v>417</v>
      </c>
    </row>
    <row r="216" spans="1:7" ht="35.25" customHeight="1" x14ac:dyDescent="0.2">
      <c r="A216" s="267">
        <v>45412</v>
      </c>
      <c r="B216" s="265" t="s">
        <v>826</v>
      </c>
      <c r="C216" s="266" t="s">
        <v>417</v>
      </c>
      <c r="D216" s="100">
        <v>170</v>
      </c>
      <c r="E216" s="100">
        <v>0</v>
      </c>
      <c r="F216" s="120">
        <f t="shared" si="3"/>
        <v>16201622.909999998</v>
      </c>
      <c r="G216" s="266" t="s">
        <v>417</v>
      </c>
    </row>
    <row r="217" spans="1:7" ht="35.25" customHeight="1" x14ac:dyDescent="0.2">
      <c r="A217" s="267">
        <v>45412</v>
      </c>
      <c r="B217" s="265" t="s">
        <v>827</v>
      </c>
      <c r="C217" s="266" t="s">
        <v>417</v>
      </c>
      <c r="D217" s="100">
        <v>710</v>
      </c>
      <c r="E217" s="100">
        <v>0</v>
      </c>
      <c r="F217" s="120">
        <f t="shared" si="3"/>
        <v>16202332.909999998</v>
      </c>
      <c r="G217" s="266" t="s">
        <v>417</v>
      </c>
    </row>
    <row r="218" spans="1:7" ht="35.25" customHeight="1" x14ac:dyDescent="0.2">
      <c r="A218" s="267">
        <v>45412</v>
      </c>
      <c r="B218" s="368" t="s">
        <v>432</v>
      </c>
      <c r="C218" s="158" t="s">
        <v>494</v>
      </c>
      <c r="D218" s="318">
        <v>0</v>
      </c>
      <c r="E218" s="318">
        <v>11328.69</v>
      </c>
      <c r="F218" s="120">
        <f t="shared" si="3"/>
        <v>16191004.219999999</v>
      </c>
      <c r="G218" s="158" t="s">
        <v>569</v>
      </c>
    </row>
    <row r="219" spans="1:7" ht="35.25" customHeight="1" thickBot="1" x14ac:dyDescent="0.3">
      <c r="A219" s="345"/>
      <c r="B219" s="346"/>
      <c r="C219" s="347"/>
      <c r="D219" s="529" t="s">
        <v>830</v>
      </c>
      <c r="E219" s="530"/>
      <c r="F219" s="423">
        <f>F218</f>
        <v>16191004.219999999</v>
      </c>
      <c r="G219" s="424" t="s">
        <v>830</v>
      </c>
    </row>
    <row r="220" spans="1:7" ht="35.25" customHeight="1" thickTop="1" thickBot="1" x14ac:dyDescent="0.3">
      <c r="A220" s="348"/>
      <c r="B220" s="349"/>
      <c r="C220" s="418" t="s">
        <v>497</v>
      </c>
      <c r="D220" s="403">
        <f>SUM(D16:D219)</f>
        <v>1994202.78</v>
      </c>
      <c r="E220" s="403">
        <f>SUM(E16:E219)</f>
        <v>5703778.2500000019</v>
      </c>
      <c r="F220" s="350"/>
      <c r="G220" s="351"/>
    </row>
    <row r="221" spans="1:7" ht="25.5" customHeight="1" thickTop="1" x14ac:dyDescent="0.2"/>
    <row r="222" spans="1:7" ht="25.5" customHeight="1" x14ac:dyDescent="0.25">
      <c r="A222" s="271"/>
      <c r="C222" s="404" t="s">
        <v>7</v>
      </c>
      <c r="D222" s="365"/>
      <c r="E222" s="528" t="s">
        <v>8</v>
      </c>
      <c r="F222" s="528"/>
      <c r="G222" s="344"/>
    </row>
    <row r="223" spans="1:7" ht="25.5" customHeight="1" x14ac:dyDescent="0.25">
      <c r="A223" s="271"/>
      <c r="C223" s="408"/>
      <c r="D223" s="409"/>
      <c r="E223" s="390"/>
      <c r="F223" s="413"/>
      <c r="G223" s="261"/>
    </row>
    <row r="224" spans="1:7" ht="25.5" customHeight="1" x14ac:dyDescent="0.25">
      <c r="C224" s="408"/>
      <c r="D224" s="409"/>
      <c r="E224" s="419"/>
      <c r="F224" s="420"/>
      <c r="G224" s="261"/>
    </row>
    <row r="225" spans="2:7" ht="25.5" customHeight="1" x14ac:dyDescent="0.25">
      <c r="C225" s="404"/>
      <c r="D225" s="409"/>
      <c r="E225" s="419"/>
      <c r="F225" s="420"/>
      <c r="G225" s="262"/>
    </row>
    <row r="226" spans="2:7" ht="25.5" customHeight="1" thickBot="1" x14ac:dyDescent="0.3">
      <c r="B226" s="230"/>
      <c r="C226" s="410" t="s">
        <v>502</v>
      </c>
      <c r="D226" s="411"/>
      <c r="E226" s="527"/>
      <c r="F226" s="527"/>
      <c r="G226" s="51"/>
    </row>
    <row r="227" spans="2:7" ht="25.5" customHeight="1" x14ac:dyDescent="0.25">
      <c r="C227" s="412" t="s">
        <v>503</v>
      </c>
      <c r="D227" s="411"/>
      <c r="E227" s="528" t="s">
        <v>496</v>
      </c>
      <c r="F227" s="528"/>
      <c r="G227" s="77"/>
    </row>
    <row r="228" spans="2:7" ht="25.5" customHeight="1" x14ac:dyDescent="0.2">
      <c r="B228" s="63"/>
      <c r="C228" s="77"/>
      <c r="D228" s="77"/>
      <c r="E228" s="273"/>
      <c r="F228" s="22"/>
      <c r="G228" s="77"/>
    </row>
    <row r="229" spans="2:7" ht="25.5" customHeight="1" x14ac:dyDescent="0.2">
      <c r="B229" s="230"/>
    </row>
    <row r="231" spans="2:7" ht="35.25" customHeight="1" x14ac:dyDescent="0.2">
      <c r="C231" s="230" t="s">
        <v>436</v>
      </c>
    </row>
  </sheetData>
  <sortState ref="A220:G221">
    <sortCondition ref="E220:E221"/>
  </sortState>
  <mergeCells count="13">
    <mergeCell ref="E226:F226"/>
    <mergeCell ref="E227:F227"/>
    <mergeCell ref="D219:E219"/>
    <mergeCell ref="A5:G5"/>
    <mergeCell ref="A6:G6"/>
    <mergeCell ref="A8:G8"/>
    <mergeCell ref="A9:G9"/>
    <mergeCell ref="A10:G10"/>
    <mergeCell ref="A11:G11"/>
    <mergeCell ref="A12:G12"/>
    <mergeCell ref="A7:G7"/>
    <mergeCell ref="E222:F222"/>
    <mergeCell ref="D15:E15"/>
  </mergeCells>
  <pageMargins left="0.25" right="0.25" top="0.75" bottom="0.75" header="0.3" footer="0.3"/>
  <pageSetup scale="55" fitToHeight="0" orientation="landscape" r:id="rId1"/>
  <ignoredErrors>
    <ignoredError sqref="B16:B21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774"/>
    <pageSetUpPr fitToPage="1"/>
  </sheetPr>
  <dimension ref="A1:G110"/>
  <sheetViews>
    <sheetView topLeftCell="A62" zoomScale="66" zoomScaleNormal="66" workbookViewId="0">
      <selection activeCell="D23" sqref="D23"/>
    </sheetView>
  </sheetViews>
  <sheetFormatPr baseColWidth="10" defaultColWidth="11.42578125" defaultRowHeight="30" customHeight="1" x14ac:dyDescent="0.2"/>
  <cols>
    <col min="1" max="1" width="19.140625" style="428" customWidth="1"/>
    <col min="2" max="2" width="22.28515625" style="234" customWidth="1"/>
    <col min="3" max="3" width="50.28515625" style="230" customWidth="1"/>
    <col min="4" max="4" width="22.140625" style="443" customWidth="1"/>
    <col min="5" max="5" width="24.5703125" style="178" customWidth="1"/>
    <col min="6" max="6" width="24.7109375" style="213" customWidth="1"/>
    <col min="7" max="7" width="76.85546875" style="230" customWidth="1"/>
    <col min="8" max="16384" width="11.42578125" style="230"/>
  </cols>
  <sheetData>
    <row r="1" spans="1:7" ht="23.25" customHeight="1" x14ac:dyDescent="0.2"/>
    <row r="2" spans="1:7" ht="31.5" customHeight="1" x14ac:dyDescent="0.2">
      <c r="A2" s="429"/>
      <c r="B2" s="229"/>
      <c r="C2" s="229"/>
      <c r="D2" s="444"/>
      <c r="E2" s="76"/>
      <c r="F2" s="212"/>
      <c r="G2" s="430"/>
    </row>
    <row r="3" spans="1:7" ht="23.25" customHeight="1" x14ac:dyDescent="0.2">
      <c r="A3" s="429"/>
      <c r="B3" s="176"/>
      <c r="C3" s="229"/>
      <c r="D3" s="444"/>
      <c r="E3" s="73"/>
      <c r="F3" s="212"/>
      <c r="G3" s="430"/>
    </row>
    <row r="4" spans="1:7" ht="23.25" customHeight="1" x14ac:dyDescent="0.2">
      <c r="A4" s="429"/>
      <c r="B4" s="176"/>
      <c r="C4" s="229"/>
      <c r="D4" s="444"/>
      <c r="E4" s="73"/>
      <c r="F4" s="212"/>
      <c r="G4" s="430"/>
    </row>
    <row r="5" spans="1:7" ht="23.25" customHeight="1" x14ac:dyDescent="0.25">
      <c r="A5" s="539" t="s">
        <v>9</v>
      </c>
      <c r="B5" s="539"/>
      <c r="C5" s="539"/>
      <c r="D5" s="539"/>
      <c r="E5" s="539"/>
      <c r="F5" s="539"/>
      <c r="G5" s="539"/>
    </row>
    <row r="6" spans="1:7" ht="23.25" customHeight="1" x14ac:dyDescent="0.25">
      <c r="A6" s="539" t="s">
        <v>10</v>
      </c>
      <c r="B6" s="539"/>
      <c r="C6" s="539"/>
      <c r="D6" s="539"/>
      <c r="E6" s="539"/>
      <c r="F6" s="539"/>
      <c r="G6" s="539"/>
    </row>
    <row r="7" spans="1:7" ht="23.25" customHeight="1" x14ac:dyDescent="0.25">
      <c r="A7" s="540" t="s">
        <v>12</v>
      </c>
      <c r="B7" s="540"/>
      <c r="C7" s="540"/>
      <c r="D7" s="540"/>
      <c r="E7" s="540"/>
      <c r="F7" s="540"/>
      <c r="G7" s="540"/>
    </row>
    <row r="8" spans="1:7" ht="23.25" customHeight="1" x14ac:dyDescent="0.25">
      <c r="A8" s="540" t="s">
        <v>410</v>
      </c>
      <c r="B8" s="540"/>
      <c r="C8" s="540"/>
      <c r="D8" s="540"/>
      <c r="E8" s="540"/>
      <c r="F8" s="540"/>
      <c r="G8" s="540"/>
    </row>
    <row r="9" spans="1:7" ht="23.25" customHeight="1" x14ac:dyDescent="0.25">
      <c r="A9" s="540" t="s">
        <v>462</v>
      </c>
      <c r="B9" s="540"/>
      <c r="C9" s="540"/>
      <c r="D9" s="540"/>
      <c r="E9" s="540"/>
      <c r="F9" s="540"/>
      <c r="G9" s="540"/>
    </row>
    <row r="10" spans="1:7" ht="23.25" customHeight="1" x14ac:dyDescent="0.25">
      <c r="A10" s="542" t="s">
        <v>337</v>
      </c>
      <c r="B10" s="542"/>
      <c r="C10" s="542"/>
      <c r="D10" s="542"/>
      <c r="E10" s="542"/>
      <c r="F10" s="542"/>
      <c r="G10" s="542"/>
    </row>
    <row r="11" spans="1:7" ht="23.25" customHeight="1" x14ac:dyDescent="0.25">
      <c r="A11" s="541" t="s">
        <v>574</v>
      </c>
      <c r="B11" s="541"/>
      <c r="C11" s="541"/>
      <c r="D11" s="541"/>
      <c r="E11" s="541"/>
      <c r="F11" s="541"/>
      <c r="G11" s="541"/>
    </row>
    <row r="12" spans="1:7" ht="30" customHeight="1" x14ac:dyDescent="0.2">
      <c r="A12" s="431"/>
      <c r="B12" s="231"/>
      <c r="C12" s="232"/>
    </row>
    <row r="13" spans="1:7" ht="54.75" customHeight="1" x14ac:dyDescent="0.25">
      <c r="A13" s="272" t="s">
        <v>0</v>
      </c>
      <c r="B13" s="272" t="s">
        <v>1</v>
      </c>
      <c r="C13" s="88" t="s">
        <v>2</v>
      </c>
      <c r="D13" s="445" t="s">
        <v>4</v>
      </c>
      <c r="E13" s="357" t="s">
        <v>5</v>
      </c>
      <c r="F13" s="358" t="s">
        <v>6</v>
      </c>
      <c r="G13" s="88" t="s">
        <v>3</v>
      </c>
    </row>
    <row r="14" spans="1:7" ht="58.5" customHeight="1" x14ac:dyDescent="0.2">
      <c r="A14" s="267">
        <v>45384</v>
      </c>
      <c r="B14" s="265">
        <v>31585</v>
      </c>
      <c r="C14" s="266" t="s">
        <v>437</v>
      </c>
      <c r="D14" s="446" t="s">
        <v>831</v>
      </c>
      <c r="E14" s="243">
        <v>739.2</v>
      </c>
      <c r="F14" s="100">
        <v>13120.8</v>
      </c>
      <c r="G14" s="266" t="s">
        <v>583</v>
      </c>
    </row>
    <row r="15" spans="1:7" ht="58.5" customHeight="1" x14ac:dyDescent="0.2">
      <c r="A15" s="267">
        <v>45384</v>
      </c>
      <c r="B15" s="265">
        <v>31585</v>
      </c>
      <c r="C15" s="266" t="s">
        <v>437</v>
      </c>
      <c r="D15" s="446" t="s">
        <v>464</v>
      </c>
      <c r="E15" s="243">
        <v>6141.52</v>
      </c>
      <c r="F15" s="100">
        <v>0</v>
      </c>
      <c r="G15" s="266" t="s">
        <v>583</v>
      </c>
    </row>
    <row r="16" spans="1:7" ht="58.5" customHeight="1" x14ac:dyDescent="0.2">
      <c r="A16" s="267">
        <v>45384</v>
      </c>
      <c r="B16" s="265">
        <v>31585</v>
      </c>
      <c r="C16" s="266" t="s">
        <v>437</v>
      </c>
      <c r="D16" s="446" t="s">
        <v>465</v>
      </c>
      <c r="E16" s="243">
        <v>6240.08</v>
      </c>
      <c r="F16" s="100">
        <v>0</v>
      </c>
      <c r="G16" s="266" t="s">
        <v>583</v>
      </c>
    </row>
    <row r="17" spans="1:7" ht="69" customHeight="1" x14ac:dyDescent="0.2">
      <c r="A17" s="267">
        <v>45384</v>
      </c>
      <c r="B17" s="265">
        <v>31586</v>
      </c>
      <c r="C17" s="266" t="s">
        <v>437</v>
      </c>
      <c r="D17" s="446" t="s">
        <v>831</v>
      </c>
      <c r="E17" s="243">
        <v>47105.64</v>
      </c>
      <c r="F17" s="100">
        <v>876379.14</v>
      </c>
      <c r="G17" s="266" t="s">
        <v>584</v>
      </c>
    </row>
    <row r="18" spans="1:7" ht="69" customHeight="1" x14ac:dyDescent="0.2">
      <c r="A18" s="267">
        <v>45384</v>
      </c>
      <c r="B18" s="265">
        <v>31586</v>
      </c>
      <c r="C18" s="266" t="s">
        <v>437</v>
      </c>
      <c r="D18" s="446" t="s">
        <v>464</v>
      </c>
      <c r="E18" s="243">
        <v>396870.82</v>
      </c>
      <c r="F18" s="100">
        <v>0</v>
      </c>
      <c r="G18" s="266" t="s">
        <v>584</v>
      </c>
    </row>
    <row r="19" spans="1:7" ht="69" customHeight="1" x14ac:dyDescent="0.2">
      <c r="A19" s="267">
        <v>45384</v>
      </c>
      <c r="B19" s="265">
        <v>31586</v>
      </c>
      <c r="C19" s="266" t="s">
        <v>437</v>
      </c>
      <c r="D19" s="446" t="s">
        <v>465</v>
      </c>
      <c r="E19" s="243">
        <v>432402.68</v>
      </c>
      <c r="F19" s="100">
        <v>0</v>
      </c>
      <c r="G19" s="266" t="s">
        <v>584</v>
      </c>
    </row>
    <row r="20" spans="1:7" ht="57.75" customHeight="1" x14ac:dyDescent="0.2">
      <c r="A20" s="267">
        <v>45387</v>
      </c>
      <c r="B20" s="265">
        <v>31587</v>
      </c>
      <c r="C20" s="266" t="s">
        <v>629</v>
      </c>
      <c r="D20" s="446" t="s">
        <v>832</v>
      </c>
      <c r="E20" s="243">
        <v>3982.5</v>
      </c>
      <c r="F20" s="100">
        <v>21392.75</v>
      </c>
      <c r="G20" s="266" t="s">
        <v>630</v>
      </c>
    </row>
    <row r="21" spans="1:7" ht="56.25" customHeight="1" x14ac:dyDescent="0.2">
      <c r="A21" s="267">
        <v>45387</v>
      </c>
      <c r="B21" s="265">
        <v>31587</v>
      </c>
      <c r="C21" s="266" t="s">
        <v>629</v>
      </c>
      <c r="D21" s="446" t="s">
        <v>833</v>
      </c>
      <c r="E21" s="243">
        <v>3776</v>
      </c>
      <c r="F21" s="100">
        <v>0</v>
      </c>
      <c r="G21" s="266" t="s">
        <v>630</v>
      </c>
    </row>
    <row r="22" spans="1:7" ht="56.25" customHeight="1" x14ac:dyDescent="0.2">
      <c r="A22" s="267">
        <v>45387</v>
      </c>
      <c r="B22" s="265">
        <v>31587</v>
      </c>
      <c r="C22" s="266" t="s">
        <v>629</v>
      </c>
      <c r="D22" s="446" t="s">
        <v>834</v>
      </c>
      <c r="E22" s="243">
        <v>3540</v>
      </c>
      <c r="F22" s="100">
        <v>0</v>
      </c>
      <c r="G22" s="266" t="s">
        <v>630</v>
      </c>
    </row>
    <row r="23" spans="1:7" ht="56.25" customHeight="1" x14ac:dyDescent="0.2">
      <c r="A23" s="267">
        <v>45387</v>
      </c>
      <c r="B23" s="265">
        <v>31587</v>
      </c>
      <c r="C23" s="266" t="s">
        <v>629</v>
      </c>
      <c r="D23" s="446" t="s">
        <v>835</v>
      </c>
      <c r="E23" s="243">
        <v>1179.7</v>
      </c>
      <c r="F23" s="100">
        <v>0</v>
      </c>
      <c r="G23" s="266" t="s">
        <v>630</v>
      </c>
    </row>
    <row r="24" spans="1:7" ht="56.25" customHeight="1" x14ac:dyDescent="0.2">
      <c r="A24" s="267">
        <v>45387</v>
      </c>
      <c r="B24" s="265">
        <v>31587</v>
      </c>
      <c r="C24" s="266" t="s">
        <v>629</v>
      </c>
      <c r="D24" s="446" t="s">
        <v>836</v>
      </c>
      <c r="E24" s="243">
        <v>3000</v>
      </c>
      <c r="F24" s="100">
        <v>0</v>
      </c>
      <c r="G24" s="266" t="s">
        <v>630</v>
      </c>
    </row>
    <row r="25" spans="1:7" ht="56.25" customHeight="1" x14ac:dyDescent="0.2">
      <c r="A25" s="267">
        <v>45387</v>
      </c>
      <c r="B25" s="265">
        <v>31587</v>
      </c>
      <c r="C25" s="266" t="s">
        <v>629</v>
      </c>
      <c r="D25" s="446" t="s">
        <v>837</v>
      </c>
      <c r="E25" s="243">
        <v>600</v>
      </c>
      <c r="F25" s="100">
        <v>0</v>
      </c>
      <c r="G25" s="266" t="s">
        <v>630</v>
      </c>
    </row>
    <row r="26" spans="1:7" ht="56.25" customHeight="1" x14ac:dyDescent="0.2">
      <c r="A26" s="267">
        <v>45387</v>
      </c>
      <c r="B26" s="265">
        <v>31587</v>
      </c>
      <c r="C26" s="266" t="s">
        <v>629</v>
      </c>
      <c r="D26" s="446" t="s">
        <v>838</v>
      </c>
      <c r="E26" s="243">
        <v>95</v>
      </c>
      <c r="F26" s="100">
        <v>0</v>
      </c>
      <c r="G26" s="266" t="s">
        <v>630</v>
      </c>
    </row>
    <row r="27" spans="1:7" ht="56.25" customHeight="1" x14ac:dyDescent="0.2">
      <c r="A27" s="267">
        <v>45387</v>
      </c>
      <c r="B27" s="265">
        <v>31587</v>
      </c>
      <c r="C27" s="266" t="s">
        <v>629</v>
      </c>
      <c r="D27" s="446" t="s">
        <v>839</v>
      </c>
      <c r="E27" s="243">
        <v>2159.5500000000002</v>
      </c>
      <c r="F27" s="100">
        <v>0</v>
      </c>
      <c r="G27" s="266" t="s">
        <v>630</v>
      </c>
    </row>
    <row r="28" spans="1:7" ht="56.25" customHeight="1" x14ac:dyDescent="0.2">
      <c r="A28" s="267">
        <v>45387</v>
      </c>
      <c r="B28" s="265">
        <v>31587</v>
      </c>
      <c r="C28" s="266" t="s">
        <v>629</v>
      </c>
      <c r="D28" s="446" t="s">
        <v>840</v>
      </c>
      <c r="E28" s="243">
        <v>3060</v>
      </c>
      <c r="F28" s="100">
        <v>0</v>
      </c>
      <c r="G28" s="266" t="s">
        <v>630</v>
      </c>
    </row>
    <row r="29" spans="1:7" ht="58.5" customHeight="1" x14ac:dyDescent="0.2">
      <c r="A29" s="267">
        <v>45387</v>
      </c>
      <c r="B29" s="265">
        <v>31588</v>
      </c>
      <c r="C29" s="266" t="s">
        <v>631</v>
      </c>
      <c r="D29" s="446" t="s">
        <v>841</v>
      </c>
      <c r="E29" s="243">
        <v>13442</v>
      </c>
      <c r="F29" s="100">
        <v>31958</v>
      </c>
      <c r="G29" s="266" t="s">
        <v>632</v>
      </c>
    </row>
    <row r="30" spans="1:7" ht="58.5" customHeight="1" x14ac:dyDescent="0.2">
      <c r="A30" s="267">
        <v>45387</v>
      </c>
      <c r="B30" s="265">
        <v>31588</v>
      </c>
      <c r="C30" s="266" t="s">
        <v>631</v>
      </c>
      <c r="D30" s="446" t="s">
        <v>842</v>
      </c>
      <c r="E30" s="243">
        <v>450</v>
      </c>
      <c r="F30" s="100">
        <v>0</v>
      </c>
      <c r="G30" s="266" t="s">
        <v>632</v>
      </c>
    </row>
    <row r="31" spans="1:7" ht="58.5" customHeight="1" x14ac:dyDescent="0.2">
      <c r="A31" s="267">
        <v>45387</v>
      </c>
      <c r="B31" s="265">
        <v>31588</v>
      </c>
      <c r="C31" s="266" t="s">
        <v>631</v>
      </c>
      <c r="D31" s="446" t="s">
        <v>843</v>
      </c>
      <c r="E31" s="243">
        <v>1700</v>
      </c>
      <c r="F31" s="100">
        <v>0</v>
      </c>
      <c r="G31" s="266" t="s">
        <v>632</v>
      </c>
    </row>
    <row r="32" spans="1:7" ht="58.5" customHeight="1" x14ac:dyDescent="0.2">
      <c r="A32" s="267">
        <v>45387</v>
      </c>
      <c r="B32" s="265">
        <v>31588</v>
      </c>
      <c r="C32" s="266" t="s">
        <v>631</v>
      </c>
      <c r="D32" s="446" t="s">
        <v>844</v>
      </c>
      <c r="E32" s="243">
        <v>16366</v>
      </c>
      <c r="F32" s="100">
        <v>0</v>
      </c>
      <c r="G32" s="266" t="s">
        <v>632</v>
      </c>
    </row>
    <row r="33" spans="1:7" ht="58.5" customHeight="1" x14ac:dyDescent="0.2">
      <c r="A33" s="267">
        <v>45387</v>
      </c>
      <c r="B33" s="265">
        <v>31589</v>
      </c>
      <c r="C33" s="266" t="s">
        <v>633</v>
      </c>
      <c r="D33" s="446" t="s">
        <v>845</v>
      </c>
      <c r="E33" s="243">
        <v>5000</v>
      </c>
      <c r="F33" s="100">
        <v>24502</v>
      </c>
      <c r="G33" s="266" t="s">
        <v>634</v>
      </c>
    </row>
    <row r="34" spans="1:7" ht="63.75" customHeight="1" x14ac:dyDescent="0.2">
      <c r="A34" s="267">
        <v>45387</v>
      </c>
      <c r="B34" s="265">
        <v>31589</v>
      </c>
      <c r="C34" s="266" t="s">
        <v>633</v>
      </c>
      <c r="D34" s="442" t="s">
        <v>846</v>
      </c>
      <c r="E34" s="243">
        <v>1691</v>
      </c>
      <c r="F34" s="100">
        <v>0</v>
      </c>
      <c r="G34" s="266" t="s">
        <v>634</v>
      </c>
    </row>
    <row r="35" spans="1:7" ht="58.5" customHeight="1" x14ac:dyDescent="0.2">
      <c r="A35" s="267">
        <v>45387</v>
      </c>
      <c r="B35" s="265">
        <v>31589</v>
      </c>
      <c r="C35" s="266" t="s">
        <v>633</v>
      </c>
      <c r="D35" s="446" t="s">
        <v>847</v>
      </c>
      <c r="E35" s="243">
        <v>104</v>
      </c>
      <c r="F35" s="100">
        <v>0</v>
      </c>
      <c r="G35" s="266" t="s">
        <v>634</v>
      </c>
    </row>
    <row r="36" spans="1:7" ht="58.5" customHeight="1" x14ac:dyDescent="0.2">
      <c r="A36" s="267">
        <v>45387</v>
      </c>
      <c r="B36" s="265">
        <v>31589</v>
      </c>
      <c r="C36" s="266" t="s">
        <v>633</v>
      </c>
      <c r="D36" s="446" t="s">
        <v>848</v>
      </c>
      <c r="E36" s="243">
        <v>7965</v>
      </c>
      <c r="F36" s="100">
        <v>0</v>
      </c>
      <c r="G36" s="266" t="s">
        <v>634</v>
      </c>
    </row>
    <row r="37" spans="1:7" ht="58.5" customHeight="1" x14ac:dyDescent="0.2">
      <c r="A37" s="267">
        <v>45387</v>
      </c>
      <c r="B37" s="265">
        <v>31589</v>
      </c>
      <c r="C37" s="266" t="s">
        <v>633</v>
      </c>
      <c r="D37" s="446" t="s">
        <v>837</v>
      </c>
      <c r="E37" s="243">
        <v>1000</v>
      </c>
      <c r="F37" s="100">
        <v>0</v>
      </c>
      <c r="G37" s="266" t="s">
        <v>634</v>
      </c>
    </row>
    <row r="38" spans="1:7" ht="58.5" customHeight="1" x14ac:dyDescent="0.2">
      <c r="A38" s="267">
        <v>45387</v>
      </c>
      <c r="B38" s="265">
        <v>31589</v>
      </c>
      <c r="C38" s="266" t="s">
        <v>633</v>
      </c>
      <c r="D38" s="446" t="s">
        <v>849</v>
      </c>
      <c r="E38" s="243">
        <v>1899</v>
      </c>
      <c r="F38" s="100">
        <v>0</v>
      </c>
      <c r="G38" s="266" t="s">
        <v>634</v>
      </c>
    </row>
    <row r="39" spans="1:7" ht="58.5" customHeight="1" x14ac:dyDescent="0.2">
      <c r="A39" s="267">
        <v>45387</v>
      </c>
      <c r="B39" s="265">
        <v>31589</v>
      </c>
      <c r="C39" s="266" t="s">
        <v>633</v>
      </c>
      <c r="D39" s="446" t="s">
        <v>850</v>
      </c>
      <c r="E39" s="243">
        <v>360</v>
      </c>
      <c r="F39" s="100">
        <v>0</v>
      </c>
      <c r="G39" s="266" t="s">
        <v>634</v>
      </c>
    </row>
    <row r="40" spans="1:7" ht="58.5" customHeight="1" x14ac:dyDescent="0.2">
      <c r="A40" s="267">
        <v>45387</v>
      </c>
      <c r="B40" s="265">
        <v>31589</v>
      </c>
      <c r="C40" s="266" t="s">
        <v>633</v>
      </c>
      <c r="D40" s="446" t="s">
        <v>851</v>
      </c>
      <c r="E40" s="243">
        <v>309</v>
      </c>
      <c r="F40" s="100">
        <v>0</v>
      </c>
      <c r="G40" s="266" t="s">
        <v>634</v>
      </c>
    </row>
    <row r="41" spans="1:7" ht="58.5" customHeight="1" x14ac:dyDescent="0.2">
      <c r="A41" s="267">
        <v>45387</v>
      </c>
      <c r="B41" s="265">
        <v>31589</v>
      </c>
      <c r="C41" s="266" t="s">
        <v>633</v>
      </c>
      <c r="D41" s="446" t="s">
        <v>839</v>
      </c>
      <c r="E41" s="243">
        <v>744</v>
      </c>
      <c r="F41" s="100">
        <v>0</v>
      </c>
      <c r="G41" s="266" t="s">
        <v>634</v>
      </c>
    </row>
    <row r="42" spans="1:7" ht="58.5" customHeight="1" x14ac:dyDescent="0.2">
      <c r="A42" s="267">
        <v>45387</v>
      </c>
      <c r="B42" s="265">
        <v>31589</v>
      </c>
      <c r="C42" s="266" t="s">
        <v>633</v>
      </c>
      <c r="D42" s="446" t="s">
        <v>852</v>
      </c>
      <c r="E42" s="243">
        <v>5430</v>
      </c>
      <c r="F42" s="100">
        <v>0</v>
      </c>
      <c r="G42" s="266" t="s">
        <v>634</v>
      </c>
    </row>
    <row r="43" spans="1:7" ht="75.75" customHeight="1" x14ac:dyDescent="0.2">
      <c r="A43" s="267">
        <v>45387</v>
      </c>
      <c r="B43" s="265">
        <v>31590</v>
      </c>
      <c r="C43" s="266" t="s">
        <v>430</v>
      </c>
      <c r="D43" s="446" t="s">
        <v>853</v>
      </c>
      <c r="E43" s="243">
        <v>27500</v>
      </c>
      <c r="F43" s="100">
        <v>27500</v>
      </c>
      <c r="G43" s="266" t="s">
        <v>635</v>
      </c>
    </row>
    <row r="44" spans="1:7" ht="58.5" customHeight="1" x14ac:dyDescent="0.2">
      <c r="A44" s="267">
        <v>45387</v>
      </c>
      <c r="B44" s="265">
        <v>31591</v>
      </c>
      <c r="C44" s="266" t="s">
        <v>430</v>
      </c>
      <c r="D44" s="447" t="s">
        <v>854</v>
      </c>
      <c r="E44" s="100">
        <v>207000</v>
      </c>
      <c r="F44" s="100">
        <v>169799.8</v>
      </c>
      <c r="G44" s="266" t="s">
        <v>636</v>
      </c>
    </row>
    <row r="45" spans="1:7" ht="58.5" customHeight="1" x14ac:dyDescent="0.2">
      <c r="A45" s="267">
        <v>45387</v>
      </c>
      <c r="B45" s="265">
        <v>31591</v>
      </c>
      <c r="C45" s="266" t="s">
        <v>430</v>
      </c>
      <c r="D45" s="447" t="s">
        <v>466</v>
      </c>
      <c r="E45" s="243">
        <v>-37200.199999999997</v>
      </c>
      <c r="F45" s="100">
        <v>0</v>
      </c>
      <c r="G45" s="266" t="s">
        <v>636</v>
      </c>
    </row>
    <row r="46" spans="1:7" ht="58.5" customHeight="1" x14ac:dyDescent="0.2">
      <c r="A46" s="267">
        <v>45387</v>
      </c>
      <c r="B46" s="265">
        <v>31592</v>
      </c>
      <c r="C46" s="266" t="s">
        <v>430</v>
      </c>
      <c r="D46" s="446" t="s">
        <v>855</v>
      </c>
      <c r="E46" s="243">
        <v>24065</v>
      </c>
      <c r="F46" s="100">
        <v>24065</v>
      </c>
      <c r="G46" s="266" t="s">
        <v>637</v>
      </c>
    </row>
    <row r="47" spans="1:7" ht="58.5" customHeight="1" x14ac:dyDescent="0.2">
      <c r="A47" s="267">
        <v>45390</v>
      </c>
      <c r="B47" s="265">
        <v>31593</v>
      </c>
      <c r="C47" s="266" t="s">
        <v>429</v>
      </c>
      <c r="D47" s="446" t="s">
        <v>468</v>
      </c>
      <c r="E47" s="243">
        <v>894.07</v>
      </c>
      <c r="F47" s="100">
        <v>894.07</v>
      </c>
      <c r="G47" s="266" t="s">
        <v>654</v>
      </c>
    </row>
    <row r="48" spans="1:7" ht="83.25" customHeight="1" x14ac:dyDescent="0.2">
      <c r="A48" s="267">
        <v>45399</v>
      </c>
      <c r="B48" s="265">
        <v>31594</v>
      </c>
      <c r="C48" s="266" t="s">
        <v>712</v>
      </c>
      <c r="D48" s="446" t="s">
        <v>507</v>
      </c>
      <c r="E48" s="100">
        <v>150000</v>
      </c>
      <c r="F48" s="100">
        <v>150000</v>
      </c>
      <c r="G48" s="266" t="s">
        <v>713</v>
      </c>
    </row>
    <row r="49" spans="1:7" ht="58.5" customHeight="1" x14ac:dyDescent="0.2">
      <c r="A49" s="267">
        <v>45399</v>
      </c>
      <c r="B49" s="265">
        <v>31595</v>
      </c>
      <c r="C49" s="266" t="s">
        <v>714</v>
      </c>
      <c r="D49" s="446" t="s">
        <v>856</v>
      </c>
      <c r="E49" s="100">
        <v>30000</v>
      </c>
      <c r="F49" s="100">
        <v>30000</v>
      </c>
      <c r="G49" s="266" t="s">
        <v>715</v>
      </c>
    </row>
    <row r="50" spans="1:7" ht="58.5" customHeight="1" x14ac:dyDescent="0.2">
      <c r="A50" s="267">
        <v>45399</v>
      </c>
      <c r="B50" s="265">
        <v>31596</v>
      </c>
      <c r="C50" s="266" t="s">
        <v>716</v>
      </c>
      <c r="D50" s="446" t="s">
        <v>841</v>
      </c>
      <c r="E50" s="243">
        <v>20000</v>
      </c>
      <c r="F50" s="100">
        <v>19152.54</v>
      </c>
      <c r="G50" s="266" t="s">
        <v>717</v>
      </c>
    </row>
    <row r="51" spans="1:7" ht="58.5" customHeight="1" x14ac:dyDescent="0.2">
      <c r="A51" s="267">
        <v>45399</v>
      </c>
      <c r="B51" s="265">
        <v>31596</v>
      </c>
      <c r="C51" s="266" t="s">
        <v>716</v>
      </c>
      <c r="D51" s="446" t="s">
        <v>466</v>
      </c>
      <c r="E51" s="100">
        <v>-847.46</v>
      </c>
      <c r="F51" s="100">
        <v>0</v>
      </c>
      <c r="G51" s="266" t="s">
        <v>717</v>
      </c>
    </row>
    <row r="52" spans="1:7" ht="58.5" customHeight="1" x14ac:dyDescent="0.2">
      <c r="A52" s="267">
        <v>45400</v>
      </c>
      <c r="B52" s="265">
        <v>31597</v>
      </c>
      <c r="C52" s="266" t="s">
        <v>729</v>
      </c>
      <c r="D52" s="446" t="s">
        <v>831</v>
      </c>
      <c r="E52" s="243">
        <v>608.08000000000004</v>
      </c>
      <c r="F52" s="100">
        <v>4552.08</v>
      </c>
      <c r="G52" s="266" t="s">
        <v>730</v>
      </c>
    </row>
    <row r="53" spans="1:7" ht="58.5" customHeight="1" x14ac:dyDescent="0.2">
      <c r="A53" s="267">
        <v>45400</v>
      </c>
      <c r="B53" s="265">
        <v>31597</v>
      </c>
      <c r="C53" s="266" t="s">
        <v>729</v>
      </c>
      <c r="D53" s="446" t="s">
        <v>465</v>
      </c>
      <c r="E53" s="243">
        <v>1144.28</v>
      </c>
      <c r="F53" s="100">
        <v>0</v>
      </c>
      <c r="G53" s="266" t="s">
        <v>730</v>
      </c>
    </row>
    <row r="54" spans="1:7" ht="58.5" customHeight="1" x14ac:dyDescent="0.2">
      <c r="A54" s="267">
        <v>45400</v>
      </c>
      <c r="B54" s="265">
        <v>31597</v>
      </c>
      <c r="C54" s="266" t="s">
        <v>729</v>
      </c>
      <c r="D54" s="446" t="s">
        <v>464</v>
      </c>
      <c r="E54" s="243">
        <v>2799.72</v>
      </c>
      <c r="F54" s="100">
        <v>0</v>
      </c>
      <c r="G54" s="266" t="s">
        <v>730</v>
      </c>
    </row>
    <row r="55" spans="1:7" ht="58.5" customHeight="1" x14ac:dyDescent="0.2">
      <c r="A55" s="267">
        <v>45400</v>
      </c>
      <c r="B55" s="265">
        <v>31598</v>
      </c>
      <c r="C55" s="266" t="s">
        <v>430</v>
      </c>
      <c r="D55" s="446" t="s">
        <v>854</v>
      </c>
      <c r="E55" s="243">
        <v>207000</v>
      </c>
      <c r="F55" s="100">
        <v>169799.8</v>
      </c>
      <c r="G55" s="266" t="s">
        <v>731</v>
      </c>
    </row>
    <row r="56" spans="1:7" ht="58.5" customHeight="1" x14ac:dyDescent="0.2">
      <c r="A56" s="267">
        <v>45400</v>
      </c>
      <c r="B56" s="265">
        <v>31598</v>
      </c>
      <c r="C56" s="266" t="s">
        <v>430</v>
      </c>
      <c r="D56" s="446" t="s">
        <v>466</v>
      </c>
      <c r="E56" s="100">
        <v>-37200.199999999997</v>
      </c>
      <c r="F56" s="230"/>
      <c r="G56" s="266" t="s">
        <v>731</v>
      </c>
    </row>
    <row r="57" spans="1:7" ht="58.5" customHeight="1" x14ac:dyDescent="0.2">
      <c r="A57" s="267">
        <v>45404</v>
      </c>
      <c r="B57" s="265">
        <v>31599</v>
      </c>
      <c r="C57" s="266" t="s">
        <v>430</v>
      </c>
      <c r="D57" s="446" t="s">
        <v>467</v>
      </c>
      <c r="E57" s="243">
        <v>3505650</v>
      </c>
      <c r="F57" s="100">
        <v>3170404.25</v>
      </c>
      <c r="G57" s="266" t="s">
        <v>751</v>
      </c>
    </row>
    <row r="58" spans="1:7" ht="58.5" customHeight="1" x14ac:dyDescent="0.2">
      <c r="A58" s="267">
        <v>45404</v>
      </c>
      <c r="B58" s="265">
        <v>31599</v>
      </c>
      <c r="C58" s="266" t="s">
        <v>430</v>
      </c>
      <c r="D58" s="446" t="s">
        <v>466</v>
      </c>
      <c r="E58" s="100">
        <v>-98899</v>
      </c>
      <c r="F58" s="100">
        <v>0</v>
      </c>
      <c r="G58" s="266" t="s">
        <v>751</v>
      </c>
    </row>
    <row r="59" spans="1:7" ht="58.5" customHeight="1" x14ac:dyDescent="0.2">
      <c r="A59" s="267">
        <v>45404</v>
      </c>
      <c r="B59" s="265">
        <v>31599</v>
      </c>
      <c r="C59" s="266" t="s">
        <v>430</v>
      </c>
      <c r="D59" s="446" t="s">
        <v>465</v>
      </c>
      <c r="E59" s="100">
        <v>-135734.57999999999</v>
      </c>
      <c r="F59" s="100">
        <v>0</v>
      </c>
      <c r="G59" s="266" t="s">
        <v>751</v>
      </c>
    </row>
    <row r="60" spans="1:7" ht="58.5" customHeight="1" x14ac:dyDescent="0.2">
      <c r="A60" s="267">
        <v>45404</v>
      </c>
      <c r="B60" s="265">
        <v>31599</v>
      </c>
      <c r="C60" s="266" t="s">
        <v>430</v>
      </c>
      <c r="D60" s="446" t="s">
        <v>464</v>
      </c>
      <c r="E60" s="100">
        <v>-100612.17</v>
      </c>
      <c r="F60" s="100">
        <v>0</v>
      </c>
      <c r="G60" s="266" t="s">
        <v>751</v>
      </c>
    </row>
    <row r="61" spans="1:7" ht="73.5" customHeight="1" x14ac:dyDescent="0.2">
      <c r="A61" s="267">
        <v>45404</v>
      </c>
      <c r="B61" s="265">
        <v>31600</v>
      </c>
      <c r="C61" s="266" t="s">
        <v>430</v>
      </c>
      <c r="D61" s="446" t="s">
        <v>467</v>
      </c>
      <c r="E61" s="243">
        <v>61600</v>
      </c>
      <c r="F61" s="100">
        <v>57959.44</v>
      </c>
      <c r="G61" s="266" t="s">
        <v>752</v>
      </c>
    </row>
    <row r="62" spans="1:7" ht="73.5" customHeight="1" x14ac:dyDescent="0.2">
      <c r="A62" s="267">
        <v>45404</v>
      </c>
      <c r="B62" s="265">
        <v>31600</v>
      </c>
      <c r="C62" s="266" t="s">
        <v>430</v>
      </c>
      <c r="D62" s="446" t="s">
        <v>465</v>
      </c>
      <c r="E62" s="100">
        <v>-1872.64</v>
      </c>
      <c r="F62" s="427">
        <v>0</v>
      </c>
      <c r="G62" s="266" t="s">
        <v>752</v>
      </c>
    </row>
    <row r="63" spans="1:7" ht="73.5" customHeight="1" x14ac:dyDescent="0.2">
      <c r="A63" s="267">
        <v>45404</v>
      </c>
      <c r="B63" s="265">
        <v>31600</v>
      </c>
      <c r="C63" s="266" t="s">
        <v>430</v>
      </c>
      <c r="D63" s="446" t="s">
        <v>464</v>
      </c>
      <c r="E63" s="100">
        <v>-1767.92</v>
      </c>
      <c r="F63" s="427">
        <v>0</v>
      </c>
      <c r="G63" s="266" t="s">
        <v>752</v>
      </c>
    </row>
    <row r="64" spans="1:7" ht="58.5" customHeight="1" x14ac:dyDescent="0.2">
      <c r="A64" s="267">
        <v>45404</v>
      </c>
      <c r="B64" s="265">
        <v>31601</v>
      </c>
      <c r="C64" s="266" t="s">
        <v>430</v>
      </c>
      <c r="D64" s="447" t="s">
        <v>467</v>
      </c>
      <c r="E64" s="100">
        <v>207000</v>
      </c>
      <c r="F64" s="100">
        <v>194766.3</v>
      </c>
      <c r="G64" s="266" t="s">
        <v>753</v>
      </c>
    </row>
    <row r="65" spans="1:7" ht="54.75" customHeight="1" x14ac:dyDescent="0.2">
      <c r="A65" s="267">
        <v>45404</v>
      </c>
      <c r="B65" s="265">
        <v>31601</v>
      </c>
      <c r="C65" s="266" t="s">
        <v>430</v>
      </c>
      <c r="D65" s="447" t="s">
        <v>465</v>
      </c>
      <c r="E65" s="100">
        <v>-6292.8</v>
      </c>
      <c r="F65" s="427">
        <v>0</v>
      </c>
      <c r="G65" s="266" t="s">
        <v>753</v>
      </c>
    </row>
    <row r="66" spans="1:7" ht="54.75" customHeight="1" x14ac:dyDescent="0.2">
      <c r="A66" s="267">
        <v>45404</v>
      </c>
      <c r="B66" s="265">
        <v>31601</v>
      </c>
      <c r="C66" s="266" t="s">
        <v>430</v>
      </c>
      <c r="D66" s="447" t="s">
        <v>464</v>
      </c>
      <c r="E66" s="100">
        <v>-5940.9</v>
      </c>
      <c r="F66" s="427">
        <v>0</v>
      </c>
      <c r="G66" s="266" t="s">
        <v>753</v>
      </c>
    </row>
    <row r="67" spans="1:7" ht="69.75" customHeight="1" x14ac:dyDescent="0.2">
      <c r="A67" s="267">
        <v>45404</v>
      </c>
      <c r="B67" s="265">
        <v>31602</v>
      </c>
      <c r="C67" s="266" t="s">
        <v>430</v>
      </c>
      <c r="D67" s="447" t="s">
        <v>857</v>
      </c>
      <c r="E67" s="100">
        <v>250800</v>
      </c>
      <c r="F67" s="100">
        <v>249402.75</v>
      </c>
      <c r="G67" s="266" t="s">
        <v>754</v>
      </c>
    </row>
    <row r="68" spans="1:7" ht="69.75" customHeight="1" x14ac:dyDescent="0.2">
      <c r="A68" s="267">
        <v>45404</v>
      </c>
      <c r="B68" s="265">
        <v>31602</v>
      </c>
      <c r="C68" s="266" t="s">
        <v>430</v>
      </c>
      <c r="D68" s="447" t="s">
        <v>466</v>
      </c>
      <c r="E68" s="243">
        <v>-1397.25</v>
      </c>
      <c r="F68" s="100">
        <v>0</v>
      </c>
      <c r="G68" s="266" t="s">
        <v>754</v>
      </c>
    </row>
    <row r="69" spans="1:7" ht="58.5" customHeight="1" x14ac:dyDescent="0.2">
      <c r="A69" s="267">
        <v>45404</v>
      </c>
      <c r="B69" s="265">
        <v>31603</v>
      </c>
      <c r="C69" s="266" t="s">
        <v>430</v>
      </c>
      <c r="D69" s="446" t="s">
        <v>467</v>
      </c>
      <c r="E69" s="243">
        <v>140000</v>
      </c>
      <c r="F69" s="100">
        <v>131726</v>
      </c>
      <c r="G69" s="266" t="s">
        <v>755</v>
      </c>
    </row>
    <row r="70" spans="1:7" ht="58.5" customHeight="1" x14ac:dyDescent="0.2">
      <c r="A70" s="267">
        <v>45404</v>
      </c>
      <c r="B70" s="265">
        <v>31603</v>
      </c>
      <c r="C70" s="266" t="s">
        <v>430</v>
      </c>
      <c r="D70" s="446" t="s">
        <v>465</v>
      </c>
      <c r="E70" s="100">
        <v>-4256</v>
      </c>
      <c r="F70" s="427">
        <v>0</v>
      </c>
      <c r="G70" s="266" t="s">
        <v>755</v>
      </c>
    </row>
    <row r="71" spans="1:7" ht="58.5" customHeight="1" x14ac:dyDescent="0.2">
      <c r="A71" s="267">
        <v>45404</v>
      </c>
      <c r="B71" s="265">
        <v>31603</v>
      </c>
      <c r="C71" s="266" t="s">
        <v>430</v>
      </c>
      <c r="D71" s="446" t="s">
        <v>464</v>
      </c>
      <c r="E71" s="100">
        <v>-4018</v>
      </c>
      <c r="F71" s="427">
        <v>0</v>
      </c>
      <c r="G71" s="266" t="s">
        <v>755</v>
      </c>
    </row>
    <row r="72" spans="1:7" ht="58.5" customHeight="1" x14ac:dyDescent="0.2">
      <c r="A72" s="267">
        <v>45404</v>
      </c>
      <c r="B72" s="265">
        <v>31604</v>
      </c>
      <c r="C72" s="266" t="s">
        <v>756</v>
      </c>
      <c r="D72" s="446" t="s">
        <v>855</v>
      </c>
      <c r="E72" s="243">
        <v>116485</v>
      </c>
      <c r="F72" s="100">
        <v>116485</v>
      </c>
      <c r="G72" s="266" t="s">
        <v>757</v>
      </c>
    </row>
    <row r="73" spans="1:7" ht="58.5" customHeight="1" x14ac:dyDescent="0.2">
      <c r="A73" s="267">
        <v>45405</v>
      </c>
      <c r="B73" s="265">
        <v>31605</v>
      </c>
      <c r="C73" s="266" t="s">
        <v>764</v>
      </c>
      <c r="D73" s="446" t="s">
        <v>858</v>
      </c>
      <c r="E73" s="243">
        <v>7384.95</v>
      </c>
      <c r="F73" s="100">
        <v>20683.45</v>
      </c>
      <c r="G73" s="266" t="s">
        <v>765</v>
      </c>
    </row>
    <row r="74" spans="1:7" ht="60" customHeight="1" x14ac:dyDescent="0.2">
      <c r="A74" s="267">
        <v>45405</v>
      </c>
      <c r="B74" s="265">
        <v>31605</v>
      </c>
      <c r="C74" s="266" t="s">
        <v>764</v>
      </c>
      <c r="D74" s="446" t="s">
        <v>848</v>
      </c>
      <c r="E74" s="243">
        <v>3982.5</v>
      </c>
      <c r="F74" s="100">
        <v>0</v>
      </c>
      <c r="G74" s="266" t="s">
        <v>765</v>
      </c>
    </row>
    <row r="75" spans="1:7" ht="60" customHeight="1" x14ac:dyDescent="0.2">
      <c r="A75" s="267">
        <v>45405</v>
      </c>
      <c r="B75" s="265">
        <v>31605</v>
      </c>
      <c r="C75" s="266" t="s">
        <v>764</v>
      </c>
      <c r="D75" s="446" t="s">
        <v>859</v>
      </c>
      <c r="E75" s="243">
        <v>16</v>
      </c>
      <c r="F75" s="100">
        <v>0</v>
      </c>
      <c r="G75" s="266" t="s">
        <v>765</v>
      </c>
    </row>
    <row r="76" spans="1:7" ht="60" customHeight="1" x14ac:dyDescent="0.2">
      <c r="A76" s="267">
        <v>45405</v>
      </c>
      <c r="B76" s="265">
        <v>31605</v>
      </c>
      <c r="C76" s="266" t="s">
        <v>764</v>
      </c>
      <c r="D76" s="446" t="s">
        <v>860</v>
      </c>
      <c r="E76" s="243">
        <v>860</v>
      </c>
      <c r="F76" s="100">
        <v>0</v>
      </c>
      <c r="G76" s="266" t="s">
        <v>765</v>
      </c>
    </row>
    <row r="77" spans="1:7" ht="60" customHeight="1" x14ac:dyDescent="0.2">
      <c r="A77" s="267">
        <v>45405</v>
      </c>
      <c r="B77" s="265">
        <v>31605</v>
      </c>
      <c r="C77" s="266" t="s">
        <v>764</v>
      </c>
      <c r="D77" s="446" t="s">
        <v>852</v>
      </c>
      <c r="E77" s="243">
        <v>3240</v>
      </c>
      <c r="F77" s="100">
        <v>0</v>
      </c>
      <c r="G77" s="266" t="s">
        <v>765</v>
      </c>
    </row>
    <row r="78" spans="1:7" ht="60" customHeight="1" x14ac:dyDescent="0.2">
      <c r="A78" s="267">
        <v>45405</v>
      </c>
      <c r="B78" s="265">
        <v>31605</v>
      </c>
      <c r="C78" s="266" t="s">
        <v>764</v>
      </c>
      <c r="D78" s="446" t="s">
        <v>861</v>
      </c>
      <c r="E78" s="243">
        <v>5200</v>
      </c>
      <c r="F78" s="100">
        <v>0</v>
      </c>
      <c r="G78" s="266" t="s">
        <v>765</v>
      </c>
    </row>
    <row r="79" spans="1:7" ht="58.5" customHeight="1" x14ac:dyDescent="0.2">
      <c r="A79" s="267">
        <v>45406</v>
      </c>
      <c r="B79" s="265">
        <v>31606</v>
      </c>
      <c r="C79" s="266" t="s">
        <v>429</v>
      </c>
      <c r="D79" s="446" t="s">
        <v>468</v>
      </c>
      <c r="E79" s="100">
        <v>141030.48000000001</v>
      </c>
      <c r="F79" s="100">
        <v>141030.48000000001</v>
      </c>
      <c r="G79" s="266" t="s">
        <v>771</v>
      </c>
    </row>
    <row r="80" spans="1:7" ht="58.5" customHeight="1" x14ac:dyDescent="0.2">
      <c r="A80" s="267">
        <v>45412</v>
      </c>
      <c r="B80" s="265">
        <v>31608</v>
      </c>
      <c r="C80" s="266" t="s">
        <v>813</v>
      </c>
      <c r="D80" s="446" t="s">
        <v>863</v>
      </c>
      <c r="E80" s="243">
        <v>400</v>
      </c>
      <c r="F80" s="100">
        <v>27002.73</v>
      </c>
      <c r="G80" s="266" t="s">
        <v>814</v>
      </c>
    </row>
    <row r="81" spans="1:7" ht="54.75" customHeight="1" x14ac:dyDescent="0.2">
      <c r="A81" s="267">
        <v>45412</v>
      </c>
      <c r="B81" s="265">
        <v>31608</v>
      </c>
      <c r="C81" s="266" t="s">
        <v>813</v>
      </c>
      <c r="D81" s="446" t="s">
        <v>864</v>
      </c>
      <c r="E81" s="243">
        <v>10527.9</v>
      </c>
      <c r="F81" s="100">
        <v>0</v>
      </c>
      <c r="G81" s="266" t="s">
        <v>814</v>
      </c>
    </row>
    <row r="82" spans="1:7" ht="51" customHeight="1" x14ac:dyDescent="0.2">
      <c r="A82" s="267">
        <v>45412</v>
      </c>
      <c r="B82" s="265">
        <v>31608</v>
      </c>
      <c r="C82" s="266" t="s">
        <v>813</v>
      </c>
      <c r="D82" s="446" t="s">
        <v>865</v>
      </c>
      <c r="E82" s="243">
        <v>198.97</v>
      </c>
      <c r="F82" s="100">
        <v>0</v>
      </c>
      <c r="G82" s="266" t="s">
        <v>814</v>
      </c>
    </row>
    <row r="83" spans="1:7" ht="51" customHeight="1" x14ac:dyDescent="0.2">
      <c r="A83" s="267">
        <v>45412</v>
      </c>
      <c r="B83" s="265">
        <v>31608</v>
      </c>
      <c r="C83" s="266" t="s">
        <v>813</v>
      </c>
      <c r="D83" s="446" t="s">
        <v>867</v>
      </c>
      <c r="E83" s="243">
        <v>94.99</v>
      </c>
      <c r="F83" s="100">
        <v>0</v>
      </c>
      <c r="G83" s="266" t="s">
        <v>814</v>
      </c>
    </row>
    <row r="84" spans="1:7" ht="51" customHeight="1" x14ac:dyDescent="0.2">
      <c r="A84" s="267">
        <v>45412</v>
      </c>
      <c r="B84" s="265">
        <v>31608</v>
      </c>
      <c r="C84" s="266" t="s">
        <v>813</v>
      </c>
      <c r="D84" s="446" t="s">
        <v>868</v>
      </c>
      <c r="E84" s="243">
        <v>414</v>
      </c>
      <c r="F84" s="100">
        <v>0</v>
      </c>
      <c r="G84" s="266" t="s">
        <v>814</v>
      </c>
    </row>
    <row r="85" spans="1:7" ht="51" customHeight="1" x14ac:dyDescent="0.2">
      <c r="A85" s="267">
        <v>45412</v>
      </c>
      <c r="B85" s="265">
        <v>31608</v>
      </c>
      <c r="C85" s="266" t="s">
        <v>813</v>
      </c>
      <c r="D85" s="446" t="s">
        <v>869</v>
      </c>
      <c r="E85" s="243">
        <v>1227</v>
      </c>
      <c r="F85" s="100">
        <v>0</v>
      </c>
      <c r="G85" s="266" t="s">
        <v>814</v>
      </c>
    </row>
    <row r="86" spans="1:7" ht="51" customHeight="1" x14ac:dyDescent="0.2">
      <c r="A86" s="267">
        <v>45412</v>
      </c>
      <c r="B86" s="265">
        <v>31608</v>
      </c>
      <c r="C86" s="266" t="s">
        <v>813</v>
      </c>
      <c r="D86" s="446" t="s">
        <v>870</v>
      </c>
      <c r="E86" s="243">
        <v>2594.87</v>
      </c>
      <c r="F86" s="100">
        <v>0</v>
      </c>
      <c r="G86" s="266" t="s">
        <v>814</v>
      </c>
    </row>
    <row r="87" spans="1:7" ht="51" customHeight="1" x14ac:dyDescent="0.2">
      <c r="A87" s="267">
        <v>45412</v>
      </c>
      <c r="B87" s="265">
        <v>31608</v>
      </c>
      <c r="C87" s="266" t="s">
        <v>813</v>
      </c>
      <c r="D87" s="446" t="s">
        <v>871</v>
      </c>
      <c r="E87" s="243">
        <v>3045</v>
      </c>
      <c r="F87" s="100">
        <v>0</v>
      </c>
      <c r="G87" s="266" t="s">
        <v>814</v>
      </c>
    </row>
    <row r="88" spans="1:7" ht="51" customHeight="1" x14ac:dyDescent="0.2">
      <c r="A88" s="267">
        <v>45412</v>
      </c>
      <c r="B88" s="265">
        <v>31608</v>
      </c>
      <c r="C88" s="266" t="s">
        <v>813</v>
      </c>
      <c r="D88" s="446" t="s">
        <v>866</v>
      </c>
      <c r="E88" s="243">
        <v>8500</v>
      </c>
      <c r="F88" s="100">
        <v>0</v>
      </c>
      <c r="G88" s="266" t="s">
        <v>814</v>
      </c>
    </row>
    <row r="89" spans="1:7" ht="39.75" customHeight="1" x14ac:dyDescent="0.2">
      <c r="A89" s="267">
        <v>45412</v>
      </c>
      <c r="B89" s="265">
        <v>31609</v>
      </c>
      <c r="C89" s="266" t="s">
        <v>815</v>
      </c>
      <c r="D89" s="446" t="s">
        <v>872</v>
      </c>
      <c r="E89" s="243">
        <v>2010</v>
      </c>
      <c r="F89" s="100">
        <v>19873.18</v>
      </c>
      <c r="G89" s="266" t="s">
        <v>816</v>
      </c>
    </row>
    <row r="90" spans="1:7" ht="39.75" customHeight="1" x14ac:dyDescent="0.2">
      <c r="A90" s="267">
        <v>45412</v>
      </c>
      <c r="B90" s="265">
        <v>31609</v>
      </c>
      <c r="C90" s="266" t="s">
        <v>815</v>
      </c>
      <c r="D90" s="446" t="s">
        <v>836</v>
      </c>
      <c r="E90" s="243">
        <v>3000</v>
      </c>
      <c r="F90" s="100">
        <v>0</v>
      </c>
      <c r="G90" s="266" t="s">
        <v>816</v>
      </c>
    </row>
    <row r="91" spans="1:7" ht="39.75" customHeight="1" x14ac:dyDescent="0.2">
      <c r="A91" s="267">
        <v>45412</v>
      </c>
      <c r="B91" s="265">
        <v>31609</v>
      </c>
      <c r="C91" s="266" t="s">
        <v>815</v>
      </c>
      <c r="D91" s="446" t="s">
        <v>873</v>
      </c>
      <c r="E91" s="243">
        <v>2940</v>
      </c>
      <c r="F91" s="100">
        <v>0</v>
      </c>
      <c r="G91" s="266" t="s">
        <v>816</v>
      </c>
    </row>
    <row r="92" spans="1:7" ht="39.75" customHeight="1" x14ac:dyDescent="0.2">
      <c r="A92" s="267">
        <v>45412</v>
      </c>
      <c r="B92" s="265">
        <v>31609</v>
      </c>
      <c r="C92" s="266" t="s">
        <v>815</v>
      </c>
      <c r="D92" s="446" t="s">
        <v>848</v>
      </c>
      <c r="E92" s="243">
        <v>2803.68</v>
      </c>
      <c r="F92" s="100">
        <v>0</v>
      </c>
      <c r="G92" s="266" t="s">
        <v>816</v>
      </c>
    </row>
    <row r="93" spans="1:7" ht="39.75" customHeight="1" x14ac:dyDescent="0.2">
      <c r="A93" s="267">
        <v>45412</v>
      </c>
      <c r="B93" s="265">
        <v>31609</v>
      </c>
      <c r="C93" s="266" t="s">
        <v>815</v>
      </c>
      <c r="D93" s="446" t="s">
        <v>837</v>
      </c>
      <c r="E93" s="243">
        <v>1000</v>
      </c>
      <c r="F93" s="100">
        <v>0</v>
      </c>
      <c r="G93" s="266" t="s">
        <v>816</v>
      </c>
    </row>
    <row r="94" spans="1:7" ht="39.75" customHeight="1" x14ac:dyDescent="0.2">
      <c r="A94" s="267">
        <v>45412</v>
      </c>
      <c r="B94" s="265">
        <v>31609</v>
      </c>
      <c r="C94" s="266" t="s">
        <v>815</v>
      </c>
      <c r="D94" s="446" t="s">
        <v>874</v>
      </c>
      <c r="E94" s="243">
        <v>919.99</v>
      </c>
      <c r="F94" s="100">
        <v>0</v>
      </c>
      <c r="G94" s="266" t="s">
        <v>816</v>
      </c>
    </row>
    <row r="95" spans="1:7" ht="39.75" customHeight="1" x14ac:dyDescent="0.2">
      <c r="A95" s="267">
        <v>45412</v>
      </c>
      <c r="B95" s="265">
        <v>31609</v>
      </c>
      <c r="C95" s="266" t="s">
        <v>815</v>
      </c>
      <c r="D95" s="446" t="s">
        <v>850</v>
      </c>
      <c r="E95" s="243">
        <v>702.52</v>
      </c>
      <c r="F95" s="100">
        <v>0</v>
      </c>
      <c r="G95" s="266" t="s">
        <v>816</v>
      </c>
    </row>
    <row r="96" spans="1:7" ht="39.75" customHeight="1" x14ac:dyDescent="0.2">
      <c r="A96" s="267">
        <v>45412</v>
      </c>
      <c r="B96" s="265">
        <v>31609</v>
      </c>
      <c r="C96" s="266" t="s">
        <v>815</v>
      </c>
      <c r="D96" s="446" t="s">
        <v>851</v>
      </c>
      <c r="E96" s="243">
        <v>140</v>
      </c>
      <c r="F96" s="100">
        <v>0</v>
      </c>
      <c r="G96" s="266" t="s">
        <v>816</v>
      </c>
    </row>
    <row r="97" spans="1:7" ht="39.75" customHeight="1" x14ac:dyDescent="0.2">
      <c r="A97" s="267">
        <v>45412</v>
      </c>
      <c r="B97" s="265">
        <v>31609</v>
      </c>
      <c r="C97" s="266" t="s">
        <v>815</v>
      </c>
      <c r="D97" s="446" t="s">
        <v>838</v>
      </c>
      <c r="E97" s="243">
        <v>360</v>
      </c>
      <c r="F97" s="100">
        <v>0</v>
      </c>
      <c r="G97" s="266" t="s">
        <v>816</v>
      </c>
    </row>
    <row r="98" spans="1:7" ht="39.75" customHeight="1" x14ac:dyDescent="0.2">
      <c r="A98" s="267">
        <v>45412</v>
      </c>
      <c r="B98" s="265">
        <v>31609</v>
      </c>
      <c r="C98" s="266" t="s">
        <v>815</v>
      </c>
      <c r="D98" s="446" t="s">
        <v>852</v>
      </c>
      <c r="E98" s="243">
        <v>5996.99</v>
      </c>
      <c r="F98" s="100">
        <v>0</v>
      </c>
      <c r="G98" s="266" t="s">
        <v>816</v>
      </c>
    </row>
    <row r="99" spans="1:7" ht="30" customHeight="1" x14ac:dyDescent="0.2">
      <c r="A99" s="267">
        <v>45412</v>
      </c>
      <c r="B99" s="368" t="s">
        <v>432</v>
      </c>
      <c r="C99" s="158" t="s">
        <v>494</v>
      </c>
      <c r="D99" s="120" t="s">
        <v>862</v>
      </c>
      <c r="E99" s="318">
        <v>11328.69</v>
      </c>
      <c r="F99" s="318">
        <v>11328.69</v>
      </c>
      <c r="G99" s="158" t="s">
        <v>569</v>
      </c>
    </row>
    <row r="100" spans="1:7" ht="30" customHeight="1" thickBot="1" x14ac:dyDescent="0.3">
      <c r="A100" s="432"/>
      <c r="B100" s="433"/>
      <c r="C100" s="361" t="s">
        <v>508</v>
      </c>
      <c r="D100" s="448"/>
      <c r="E100" s="362">
        <f>SUM(E14:E99)</f>
        <v>5703778.2500000019</v>
      </c>
      <c r="F100" s="363">
        <f>SUM(F14:F99)</f>
        <v>5703778.2500000019</v>
      </c>
      <c r="G100" s="434"/>
    </row>
    <row r="101" spans="1:7" ht="30" customHeight="1" thickTop="1" x14ac:dyDescent="0.2">
      <c r="E101" s="359"/>
      <c r="F101" s="360"/>
    </row>
    <row r="102" spans="1:7" ht="30" customHeight="1" x14ac:dyDescent="0.25">
      <c r="A102" s="233"/>
      <c r="B102" s="435"/>
      <c r="C102" s="426" t="s">
        <v>7</v>
      </c>
      <c r="D102" s="176"/>
      <c r="E102" s="543" t="s">
        <v>8</v>
      </c>
      <c r="F102" s="543"/>
      <c r="G102" s="436">
        <f>F100-E100</f>
        <v>0</v>
      </c>
    </row>
    <row r="103" spans="1:7" ht="30" customHeight="1" x14ac:dyDescent="0.25">
      <c r="C103" s="437"/>
      <c r="D103" s="449"/>
      <c r="E103" s="438"/>
      <c r="F103" s="438"/>
    </row>
    <row r="104" spans="1:7" ht="30" customHeight="1" x14ac:dyDescent="0.25">
      <c r="C104" s="437"/>
      <c r="D104" s="449"/>
      <c r="E104" s="439"/>
      <c r="F104" s="439"/>
    </row>
    <row r="105" spans="1:7" ht="30" customHeight="1" x14ac:dyDescent="0.25">
      <c r="C105" s="426"/>
      <c r="D105" s="449"/>
      <c r="E105" s="545"/>
      <c r="F105" s="545"/>
    </row>
    <row r="106" spans="1:7" ht="25.5" customHeight="1" thickBot="1" x14ac:dyDescent="0.3">
      <c r="C106" s="440" t="s">
        <v>502</v>
      </c>
      <c r="D106" s="450"/>
      <c r="E106" s="544"/>
      <c r="F106" s="544"/>
    </row>
    <row r="107" spans="1:7" ht="25.5" customHeight="1" x14ac:dyDescent="0.25">
      <c r="C107" s="425" t="s">
        <v>503</v>
      </c>
      <c r="D107" s="450"/>
      <c r="E107" s="543" t="s">
        <v>496</v>
      </c>
      <c r="F107" s="543"/>
    </row>
    <row r="108" spans="1:7" ht="25.5" customHeight="1" x14ac:dyDescent="0.25">
      <c r="A108" s="233"/>
      <c r="B108" s="435"/>
      <c r="C108" s="329" t="s">
        <v>7</v>
      </c>
      <c r="D108" s="176"/>
      <c r="E108" s="514" t="s">
        <v>8</v>
      </c>
      <c r="F108" s="514"/>
      <c r="G108" s="235"/>
    </row>
    <row r="109" spans="1:7" ht="30" customHeight="1" x14ac:dyDescent="0.25">
      <c r="C109" s="334"/>
      <c r="D109" s="449"/>
      <c r="E109" s="336"/>
      <c r="F109" s="336"/>
    </row>
    <row r="110" spans="1:7" ht="30" customHeight="1" x14ac:dyDescent="0.25">
      <c r="C110" s="334"/>
      <c r="D110" s="449"/>
      <c r="E110" s="338"/>
      <c r="F110" s="338"/>
    </row>
  </sheetData>
  <sortState ref="A14:H99">
    <sortCondition ref="B14:B99"/>
  </sortState>
  <mergeCells count="12">
    <mergeCell ref="E108:F108"/>
    <mergeCell ref="A11:G11"/>
    <mergeCell ref="A10:G10"/>
    <mergeCell ref="E102:F102"/>
    <mergeCell ref="E106:F106"/>
    <mergeCell ref="E107:F107"/>
    <mergeCell ref="E105:F105"/>
    <mergeCell ref="A5:G5"/>
    <mergeCell ref="A6:G6"/>
    <mergeCell ref="A7:G7"/>
    <mergeCell ref="A8:G8"/>
    <mergeCell ref="A9:G9"/>
  </mergeCells>
  <pageMargins left="0.25" right="0.25" top="0.75" bottom="0.75" header="0.3" footer="0.3"/>
  <pageSetup scale="58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774"/>
  </sheetPr>
  <dimension ref="B1:K48"/>
  <sheetViews>
    <sheetView topLeftCell="B32" zoomScale="73" zoomScaleNormal="73" zoomScalePageLayoutView="77" workbookViewId="0">
      <selection activeCell="E47" sqref="E47"/>
    </sheetView>
  </sheetViews>
  <sheetFormatPr baseColWidth="10" defaultColWidth="11.42578125" defaultRowHeight="12.75" x14ac:dyDescent="0.2"/>
  <cols>
    <col min="1" max="1" width="11.42578125" style="6"/>
    <col min="2" max="2" width="8.28515625" style="6" customWidth="1"/>
    <col min="3" max="4" width="11.42578125" style="6"/>
    <col min="5" max="5" width="16.5703125" style="6" customWidth="1"/>
    <col min="6" max="6" width="21.5703125" style="6" customWidth="1"/>
    <col min="7" max="7" width="13.140625" style="6" customWidth="1"/>
    <col min="8" max="9" width="19.85546875" style="6" customWidth="1"/>
    <col min="10" max="16384" width="11.42578125" style="6"/>
  </cols>
  <sheetData>
    <row r="1" spans="2:11" ht="21.75" customHeight="1" x14ac:dyDescent="0.2"/>
    <row r="2" spans="2:11" ht="28.5" customHeight="1" x14ac:dyDescent="0.25">
      <c r="B2" s="10"/>
      <c r="C2" s="12"/>
      <c r="D2" s="102"/>
      <c r="E2" s="13"/>
      <c r="F2" s="13"/>
    </row>
    <row r="3" spans="2:11" ht="21.75" customHeight="1" x14ac:dyDescent="0.25">
      <c r="B3" s="10"/>
      <c r="C3" s="12"/>
      <c r="D3" s="102"/>
      <c r="E3" s="13"/>
      <c r="F3" s="13"/>
    </row>
    <row r="4" spans="2:11" ht="21.75" customHeight="1" x14ac:dyDescent="0.25">
      <c r="B4" s="10"/>
      <c r="C4" s="12"/>
      <c r="D4" s="102"/>
      <c r="E4" s="13"/>
      <c r="F4" s="13"/>
    </row>
    <row r="5" spans="2:11" ht="21.75" customHeight="1" x14ac:dyDescent="0.25">
      <c r="B5" s="546" t="s">
        <v>9</v>
      </c>
      <c r="C5" s="546"/>
      <c r="D5" s="546"/>
      <c r="E5" s="546"/>
      <c r="F5" s="546"/>
      <c r="G5" s="546"/>
      <c r="H5" s="546"/>
      <c r="I5" s="546"/>
      <c r="J5" s="546"/>
      <c r="K5" s="546"/>
    </row>
    <row r="6" spans="2:11" ht="20.25" x14ac:dyDescent="0.3">
      <c r="B6" s="518" t="s">
        <v>10</v>
      </c>
      <c r="C6" s="518"/>
      <c r="D6" s="518"/>
      <c r="E6" s="518"/>
      <c r="F6" s="518"/>
      <c r="G6" s="518"/>
      <c r="H6" s="518"/>
      <c r="I6" s="518"/>
      <c r="J6" s="518"/>
      <c r="K6" s="518"/>
    </row>
    <row r="7" spans="2:11" ht="20.25" x14ac:dyDescent="0.3">
      <c r="B7" s="552" t="s">
        <v>11</v>
      </c>
      <c r="C7" s="552"/>
      <c r="D7" s="552"/>
      <c r="E7" s="552"/>
      <c r="F7" s="552"/>
      <c r="G7" s="552"/>
      <c r="H7" s="552"/>
      <c r="I7" s="552"/>
      <c r="J7" s="552"/>
      <c r="K7" s="552"/>
    </row>
    <row r="8" spans="2:11" ht="20.25" customHeight="1" x14ac:dyDescent="0.3">
      <c r="B8" s="551" t="s">
        <v>12</v>
      </c>
      <c r="C8" s="551"/>
      <c r="D8" s="551"/>
      <c r="E8" s="551"/>
      <c r="F8" s="551"/>
      <c r="G8" s="551"/>
      <c r="H8" s="551"/>
      <c r="I8" s="551"/>
      <c r="J8" s="551"/>
      <c r="K8" s="551"/>
    </row>
    <row r="9" spans="2:11" ht="20.25" x14ac:dyDescent="0.3">
      <c r="B9" s="518" t="s">
        <v>336</v>
      </c>
      <c r="C9" s="518"/>
      <c r="D9" s="518"/>
      <c r="E9" s="518"/>
      <c r="F9" s="518"/>
      <c r="G9" s="518"/>
      <c r="H9" s="518"/>
      <c r="I9" s="518"/>
      <c r="J9" s="518"/>
      <c r="K9" s="518"/>
    </row>
    <row r="10" spans="2:11" ht="20.25" x14ac:dyDescent="0.3">
      <c r="B10" s="518" t="s">
        <v>573</v>
      </c>
      <c r="C10" s="518"/>
      <c r="D10" s="518"/>
      <c r="E10" s="518"/>
      <c r="F10" s="518"/>
      <c r="G10" s="518"/>
      <c r="H10" s="518"/>
      <c r="I10" s="518"/>
      <c r="J10" s="518"/>
      <c r="K10" s="518"/>
    </row>
    <row r="11" spans="2:11" ht="20.25" x14ac:dyDescent="0.3">
      <c r="B11" s="495"/>
      <c r="C11" s="495"/>
      <c r="D11" s="495"/>
      <c r="E11" s="495"/>
      <c r="F11" s="495"/>
      <c r="G11" s="495"/>
      <c r="H11" s="495"/>
      <c r="I11" s="495"/>
      <c r="J11" s="495"/>
      <c r="K11" s="495"/>
    </row>
    <row r="12" spans="2:11" ht="21" thickBot="1" x14ac:dyDescent="0.35">
      <c r="B12" s="495"/>
      <c r="C12" s="495"/>
      <c r="D12" s="495"/>
      <c r="E12" s="495"/>
      <c r="F12" s="495"/>
      <c r="G12" s="495"/>
      <c r="H12" s="495"/>
      <c r="I12" s="495"/>
      <c r="J12" s="495"/>
      <c r="K12" s="495"/>
    </row>
    <row r="13" spans="2:11" ht="20.25" x14ac:dyDescent="0.3">
      <c r="B13" s="495"/>
      <c r="C13" s="495"/>
      <c r="D13" s="495"/>
      <c r="E13" s="366" t="s">
        <v>14</v>
      </c>
      <c r="F13" s="367" t="s">
        <v>15</v>
      </c>
      <c r="G13" s="93"/>
      <c r="H13" s="366" t="s">
        <v>14</v>
      </c>
      <c r="I13" s="367" t="s">
        <v>15</v>
      </c>
      <c r="J13" s="495"/>
      <c r="K13" s="495"/>
    </row>
    <row r="14" spans="2:11" ht="21" customHeight="1" x14ac:dyDescent="0.3">
      <c r="B14" s="495"/>
      <c r="C14" s="495"/>
      <c r="D14" s="495"/>
      <c r="E14" s="190" t="s">
        <v>35</v>
      </c>
      <c r="F14" s="441">
        <v>3914250</v>
      </c>
      <c r="G14" s="237"/>
      <c r="H14" s="190" t="s">
        <v>81</v>
      </c>
      <c r="I14" s="441">
        <v>6000</v>
      </c>
      <c r="J14" s="495"/>
      <c r="K14" s="495"/>
    </row>
    <row r="15" spans="2:11" ht="21" customHeight="1" x14ac:dyDescent="0.3">
      <c r="B15" s="495"/>
      <c r="C15" s="495"/>
      <c r="D15" s="495"/>
      <c r="E15" s="190" t="s">
        <v>63</v>
      </c>
      <c r="F15" s="441">
        <v>692300</v>
      </c>
      <c r="G15" s="237"/>
      <c r="H15" s="190" t="s">
        <v>82</v>
      </c>
      <c r="I15" s="441">
        <v>2940</v>
      </c>
      <c r="J15" s="495"/>
      <c r="K15" s="495"/>
    </row>
    <row r="16" spans="2:11" ht="21" customHeight="1" x14ac:dyDescent="0.3">
      <c r="B16" s="495"/>
      <c r="C16" s="495"/>
      <c r="D16" s="495"/>
      <c r="E16" s="190" t="s">
        <v>31</v>
      </c>
      <c r="F16" s="441">
        <v>291631.02000000008</v>
      </c>
      <c r="G16" s="237"/>
      <c r="H16" s="190" t="s">
        <v>56</v>
      </c>
      <c r="I16" s="441">
        <v>302.97000000000003</v>
      </c>
      <c r="J16" s="495"/>
      <c r="K16" s="495"/>
    </row>
    <row r="17" spans="2:11" ht="21" customHeight="1" x14ac:dyDescent="0.3">
      <c r="B17" s="495"/>
      <c r="C17" s="495"/>
      <c r="D17" s="495"/>
      <c r="E17" s="190" t="s">
        <v>33</v>
      </c>
      <c r="F17" s="441">
        <v>293473.07</v>
      </c>
      <c r="G17" s="237"/>
      <c r="H17" s="190" t="s">
        <v>99</v>
      </c>
      <c r="I17" s="441">
        <v>14751.18</v>
      </c>
      <c r="J17" s="495"/>
      <c r="K17" s="495"/>
    </row>
    <row r="18" spans="2:11" ht="21" customHeight="1" x14ac:dyDescent="0.3">
      <c r="B18" s="495"/>
      <c r="C18" s="495"/>
      <c r="D18" s="495"/>
      <c r="E18" s="190" t="s">
        <v>27</v>
      </c>
      <c r="F18" s="441">
        <v>48452.92</v>
      </c>
      <c r="G18" s="451"/>
      <c r="H18" s="190" t="s">
        <v>75</v>
      </c>
      <c r="I18" s="441">
        <v>5200</v>
      </c>
      <c r="J18" s="495"/>
      <c r="K18" s="495"/>
    </row>
    <row r="19" spans="2:11" ht="21" customHeight="1" x14ac:dyDescent="0.3">
      <c r="B19" s="495"/>
      <c r="C19" s="495"/>
      <c r="D19" s="495"/>
      <c r="E19" s="190" t="s">
        <v>365</v>
      </c>
      <c r="F19" s="441">
        <v>400</v>
      </c>
      <c r="G19" s="451"/>
      <c r="H19" s="190" t="s">
        <v>58</v>
      </c>
      <c r="I19" s="441">
        <v>919.99</v>
      </c>
      <c r="J19" s="495"/>
      <c r="K19" s="495"/>
    </row>
    <row r="20" spans="2:11" ht="21" customHeight="1" x14ac:dyDescent="0.3">
      <c r="B20" s="495"/>
      <c r="C20" s="495"/>
      <c r="D20" s="495"/>
      <c r="E20" s="190" t="s">
        <v>102</v>
      </c>
      <c r="F20" s="441">
        <v>3982.5</v>
      </c>
      <c r="G20" s="451"/>
      <c r="H20" s="190" t="s">
        <v>70</v>
      </c>
      <c r="I20" s="441">
        <v>1062.52</v>
      </c>
      <c r="J20" s="495"/>
      <c r="K20" s="495"/>
    </row>
    <row r="21" spans="2:11" ht="21" customHeight="1" x14ac:dyDescent="0.3">
      <c r="B21" s="495"/>
      <c r="C21" s="495"/>
      <c r="D21" s="495"/>
      <c r="E21" s="190" t="s">
        <v>86</v>
      </c>
      <c r="F21" s="441">
        <v>140550</v>
      </c>
      <c r="G21" s="451"/>
      <c r="H21" s="190" t="s">
        <v>54</v>
      </c>
      <c r="I21" s="268">
        <v>4300</v>
      </c>
      <c r="J21" s="495"/>
      <c r="K21" s="495"/>
    </row>
    <row r="22" spans="2:11" ht="21" customHeight="1" x14ac:dyDescent="0.3">
      <c r="B22" s="495"/>
      <c r="C22" s="495"/>
      <c r="D22" s="495"/>
      <c r="E22" s="190" t="s">
        <v>76</v>
      </c>
      <c r="F22" s="441">
        <v>35000</v>
      </c>
      <c r="G22" s="451"/>
      <c r="H22" s="190" t="s">
        <v>77</v>
      </c>
      <c r="I22" s="268">
        <v>2349</v>
      </c>
      <c r="J22" s="495"/>
      <c r="K22" s="495"/>
    </row>
    <row r="23" spans="2:11" ht="21" customHeight="1" x14ac:dyDescent="0.2">
      <c r="E23" s="190" t="s">
        <v>55</v>
      </c>
      <c r="F23" s="441">
        <v>37218</v>
      </c>
      <c r="G23" s="237"/>
      <c r="H23" s="190" t="s">
        <v>60</v>
      </c>
      <c r="I23" s="453">
        <v>1676</v>
      </c>
    </row>
    <row r="24" spans="2:11" ht="21" customHeight="1" x14ac:dyDescent="0.2">
      <c r="E24" s="190" t="s">
        <v>65</v>
      </c>
      <c r="F24" s="441">
        <v>11328.69</v>
      </c>
      <c r="G24" s="237"/>
      <c r="H24" s="190" t="s">
        <v>84</v>
      </c>
      <c r="I24" s="453">
        <v>869</v>
      </c>
    </row>
    <row r="25" spans="2:11" ht="21" customHeight="1" x14ac:dyDescent="0.2">
      <c r="E25" s="190" t="s">
        <v>372</v>
      </c>
      <c r="F25" s="441">
        <v>2010</v>
      </c>
      <c r="G25" s="237"/>
      <c r="H25" s="190" t="s">
        <v>261</v>
      </c>
      <c r="I25" s="453">
        <v>3061</v>
      </c>
    </row>
    <row r="26" spans="2:11" ht="21" customHeight="1" x14ac:dyDescent="0.2">
      <c r="E26" s="190" t="s">
        <v>73</v>
      </c>
      <c r="F26" s="441">
        <v>3540</v>
      </c>
      <c r="G26" s="237"/>
      <c r="H26" s="190" t="s">
        <v>262</v>
      </c>
      <c r="I26" s="441">
        <v>5498.42</v>
      </c>
    </row>
    <row r="27" spans="2:11" ht="21" customHeight="1" x14ac:dyDescent="0.2">
      <c r="E27" s="190" t="s">
        <v>66</v>
      </c>
      <c r="F27" s="268">
        <v>-33619.559999999969</v>
      </c>
      <c r="G27" s="237"/>
      <c r="H27" s="190" t="s">
        <v>71</v>
      </c>
      <c r="I27" s="441">
        <v>14666.99</v>
      </c>
    </row>
    <row r="28" spans="2:11" ht="21" customHeight="1" x14ac:dyDescent="0.2">
      <c r="B28" s="94"/>
      <c r="C28" s="93"/>
      <c r="D28" s="502"/>
      <c r="E28" s="190" t="s">
        <v>100</v>
      </c>
      <c r="F28" s="441">
        <v>1179.7</v>
      </c>
      <c r="G28" s="237"/>
      <c r="H28" s="190" t="s">
        <v>52</v>
      </c>
      <c r="I28" s="441">
        <v>28020.99</v>
      </c>
    </row>
    <row r="29" spans="2:11" ht="21" customHeight="1" x14ac:dyDescent="0.2">
      <c r="B29" s="94"/>
      <c r="C29" s="93"/>
      <c r="D29" s="502"/>
      <c r="E29" s="190" t="s">
        <v>875</v>
      </c>
      <c r="F29" s="441">
        <v>12218.9</v>
      </c>
      <c r="G29" s="237"/>
      <c r="H29" s="190" t="s">
        <v>876</v>
      </c>
      <c r="I29" s="441">
        <v>860</v>
      </c>
    </row>
    <row r="30" spans="2:11" ht="21" customHeight="1" x14ac:dyDescent="0.2">
      <c r="B30" s="94"/>
      <c r="C30" s="93"/>
      <c r="D30" s="502"/>
      <c r="E30" s="190" t="s">
        <v>72</v>
      </c>
      <c r="F30" s="441">
        <v>7384.95</v>
      </c>
      <c r="G30" s="237"/>
      <c r="H30" s="190" t="s">
        <v>294</v>
      </c>
      <c r="I30" s="441">
        <v>150000</v>
      </c>
    </row>
    <row r="31" spans="2:11" ht="27.75" customHeight="1" thickBot="1" x14ac:dyDescent="0.3">
      <c r="B31" s="94"/>
      <c r="C31" s="93"/>
      <c r="D31" s="502"/>
      <c r="E31" s="504" t="s">
        <v>877</v>
      </c>
      <c r="F31" s="504">
        <f>SUM(F14:F30)</f>
        <v>5461300.1900000023</v>
      </c>
      <c r="G31" s="237"/>
      <c r="H31" s="504" t="s">
        <v>340</v>
      </c>
      <c r="I31" s="504">
        <f>SUM(I14:I30)</f>
        <v>242478.06</v>
      </c>
    </row>
    <row r="32" spans="2:11" ht="24" customHeight="1" thickTop="1" x14ac:dyDescent="0.2">
      <c r="B32" s="94"/>
      <c r="C32" s="93"/>
      <c r="D32" s="502"/>
      <c r="E32" s="72"/>
      <c r="F32" s="387"/>
      <c r="G32" s="93"/>
      <c r="H32" s="72"/>
      <c r="I32" s="387"/>
    </row>
    <row r="33" spans="2:9" ht="24" customHeight="1" x14ac:dyDescent="0.25">
      <c r="B33" s="94"/>
      <c r="C33" s="496"/>
      <c r="D33" s="497"/>
      <c r="E33" s="103"/>
      <c r="F33" s="176"/>
      <c r="G33" s="214"/>
    </row>
    <row r="34" spans="2:9" ht="48" customHeight="1" thickBot="1" x14ac:dyDescent="0.3">
      <c r="B34" s="94"/>
      <c r="C34" s="547" t="s">
        <v>880</v>
      </c>
      <c r="D34" s="548"/>
      <c r="E34" s="549"/>
      <c r="F34" s="503">
        <f>F31+I31</f>
        <v>5703778.2500000019</v>
      </c>
      <c r="G34" s="214"/>
      <c r="H34" s="21"/>
    </row>
    <row r="35" spans="2:9" ht="21" customHeight="1" thickTop="1" x14ac:dyDescent="0.25">
      <c r="B35" s="94"/>
      <c r="C35" s="93"/>
      <c r="D35" s="2"/>
      <c r="E35" s="498"/>
      <c r="F35" s="499"/>
      <c r="G35" s="95"/>
    </row>
    <row r="36" spans="2:9" ht="21" customHeight="1" x14ac:dyDescent="0.25">
      <c r="B36" s="94"/>
      <c r="C36" s="93"/>
      <c r="D36" s="2"/>
      <c r="E36" s="500"/>
      <c r="F36" s="9"/>
      <c r="G36" s="51"/>
    </row>
    <row r="37" spans="2:9" ht="21" customHeight="1" x14ac:dyDescent="0.25">
      <c r="B37" s="94"/>
      <c r="C37" s="501" t="s">
        <v>949</v>
      </c>
      <c r="D37" s="27"/>
      <c r="E37" s="104"/>
      <c r="G37" s="5"/>
      <c r="H37" s="23" t="s">
        <v>339</v>
      </c>
    </row>
    <row r="38" spans="2:9" ht="21" customHeight="1" x14ac:dyDescent="0.25">
      <c r="B38" s="94"/>
      <c r="C38" s="180"/>
      <c r="D38" s="2"/>
      <c r="E38" s="104"/>
      <c r="G38" s="5"/>
      <c r="H38" s="97"/>
    </row>
    <row r="39" spans="2:9" ht="21" customHeight="1" x14ac:dyDescent="0.25">
      <c r="B39" s="94"/>
      <c r="C39" s="180"/>
      <c r="D39" s="2"/>
      <c r="E39" s="104"/>
      <c r="G39" s="5"/>
      <c r="H39" s="97"/>
    </row>
    <row r="40" spans="2:9" ht="21" customHeight="1" x14ac:dyDescent="0.25">
      <c r="B40" s="94"/>
      <c r="C40" s="180"/>
      <c r="D40" s="2"/>
      <c r="E40" s="104"/>
      <c r="G40" s="5"/>
      <c r="H40" s="97"/>
    </row>
    <row r="41" spans="2:9" ht="21" customHeight="1" thickBot="1" x14ac:dyDescent="0.25">
      <c r="B41" s="94"/>
      <c r="C41" s="283"/>
      <c r="D41" s="553"/>
      <c r="E41" s="553"/>
      <c r="G41" s="5"/>
      <c r="H41" s="550"/>
      <c r="I41" s="550"/>
    </row>
    <row r="42" spans="2:9" ht="19.5" customHeight="1" x14ac:dyDescent="0.2">
      <c r="B42" s="94"/>
      <c r="D42" s="554" t="s">
        <v>346</v>
      </c>
      <c r="E42" s="554"/>
      <c r="G42" s="2"/>
      <c r="H42" s="554" t="s">
        <v>951</v>
      </c>
      <c r="I42" s="554"/>
    </row>
    <row r="43" spans="2:9" ht="21" customHeight="1" x14ac:dyDescent="0.2">
      <c r="B43" s="94"/>
      <c r="D43" s="554" t="s">
        <v>950</v>
      </c>
      <c r="E43" s="554"/>
    </row>
    <row r="44" spans="2:9" ht="21" customHeight="1" x14ac:dyDescent="0.2"/>
    <row r="45" spans="2:9" ht="21" customHeight="1" x14ac:dyDescent="0.2"/>
    <row r="46" spans="2:9" ht="21" customHeight="1" x14ac:dyDescent="0.2"/>
    <row r="47" spans="2:9" ht="21" customHeight="1" x14ac:dyDescent="0.2"/>
    <row r="48" spans="2:9" ht="21" customHeight="1" x14ac:dyDescent="0.2"/>
  </sheetData>
  <mergeCells count="12">
    <mergeCell ref="H42:I42"/>
    <mergeCell ref="D42:E42"/>
    <mergeCell ref="D43:E43"/>
    <mergeCell ref="B6:K6"/>
    <mergeCell ref="B5:K5"/>
    <mergeCell ref="C34:E34"/>
    <mergeCell ref="H41:I41"/>
    <mergeCell ref="B10:K10"/>
    <mergeCell ref="B9:K9"/>
    <mergeCell ref="B8:K8"/>
    <mergeCell ref="B7:K7"/>
    <mergeCell ref="D41:E41"/>
  </mergeCells>
  <pageMargins left="0.64" right="0.36" top="1.0236220472440944" bottom="0.74803149606299213" header="0.39370078740157483" footer="0.31496062992125984"/>
  <pageSetup scale="6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774"/>
    <pageSetUpPr fitToPage="1"/>
  </sheetPr>
  <dimension ref="A1:II54"/>
  <sheetViews>
    <sheetView topLeftCell="A36" zoomScale="69" zoomScaleNormal="69" zoomScalePageLayoutView="68" workbookViewId="0">
      <selection activeCell="C48" sqref="C48"/>
    </sheetView>
  </sheetViews>
  <sheetFormatPr baseColWidth="10" defaultColWidth="35.28515625" defaultRowHeight="38.25" customHeight="1" x14ac:dyDescent="0.2"/>
  <cols>
    <col min="1" max="1" width="23.42578125" style="176" customWidth="1"/>
    <col min="2" max="2" width="32" style="176" customWidth="1"/>
    <col min="3" max="3" width="54.85546875" style="176" customWidth="1"/>
    <col min="4" max="4" width="26.5703125" style="177" customWidth="1"/>
    <col min="5" max="5" width="23" style="17" customWidth="1"/>
    <col min="6" max="6" width="28.28515625" style="17" customWidth="1"/>
    <col min="7" max="7" width="59.7109375" style="17" customWidth="1"/>
    <col min="8" max="11" width="35.28515625" style="22"/>
    <col min="12" max="16384" width="35.28515625" style="63"/>
  </cols>
  <sheetData>
    <row r="1" spans="1:243" ht="30.75" customHeight="1" x14ac:dyDescent="0.2">
      <c r="A1" s="224"/>
      <c r="C1" s="63"/>
    </row>
    <row r="2" spans="1:243" ht="30.75" customHeight="1" x14ac:dyDescent="0.2">
      <c r="B2" s="210"/>
      <c r="D2" s="36"/>
      <c r="E2" s="31"/>
      <c r="F2" s="22"/>
      <c r="G2" s="63"/>
    </row>
    <row r="3" spans="1:243" ht="30.75" customHeight="1" x14ac:dyDescent="0.2">
      <c r="B3" s="210"/>
      <c r="D3" s="36"/>
      <c r="E3" s="31"/>
      <c r="F3" s="22"/>
      <c r="G3" s="63"/>
    </row>
    <row r="4" spans="1:243" ht="30.75" customHeight="1" x14ac:dyDescent="0.2">
      <c r="B4" s="210"/>
      <c r="D4" s="36"/>
      <c r="E4" s="31"/>
      <c r="F4" s="22"/>
      <c r="G4" s="63"/>
    </row>
    <row r="5" spans="1:243" ht="24.75" customHeight="1" x14ac:dyDescent="0.25">
      <c r="A5" s="556" t="s">
        <v>9</v>
      </c>
      <c r="B5" s="556"/>
      <c r="C5" s="556"/>
      <c r="D5" s="556"/>
      <c r="E5" s="556"/>
      <c r="F5" s="556"/>
      <c r="G5" s="556"/>
    </row>
    <row r="6" spans="1:243" ht="24.75" customHeight="1" x14ac:dyDescent="0.3">
      <c r="A6" s="557" t="s">
        <v>10</v>
      </c>
      <c r="B6" s="557"/>
      <c r="C6" s="557"/>
      <c r="D6" s="557"/>
      <c r="E6" s="557"/>
      <c r="F6" s="557"/>
      <c r="G6" s="557"/>
    </row>
    <row r="7" spans="1:243" ht="24.75" customHeight="1" x14ac:dyDescent="0.3">
      <c r="A7" s="558" t="s">
        <v>11</v>
      </c>
      <c r="B7" s="558"/>
      <c r="C7" s="558"/>
      <c r="D7" s="558"/>
      <c r="E7" s="558"/>
      <c r="F7" s="558"/>
      <c r="G7" s="558"/>
    </row>
    <row r="8" spans="1:243" ht="24.75" customHeight="1" x14ac:dyDescent="0.25">
      <c r="A8" s="540" t="s">
        <v>12</v>
      </c>
      <c r="B8" s="540"/>
      <c r="C8" s="540"/>
      <c r="D8" s="540"/>
      <c r="E8" s="540"/>
      <c r="F8" s="540"/>
      <c r="G8" s="540"/>
    </row>
    <row r="9" spans="1:243" ht="24.75" customHeight="1" x14ac:dyDescent="0.3">
      <c r="A9" s="558" t="s">
        <v>416</v>
      </c>
      <c r="B9" s="558"/>
      <c r="C9" s="558"/>
      <c r="D9" s="558"/>
      <c r="E9" s="558"/>
      <c r="F9" s="558"/>
      <c r="G9" s="558"/>
    </row>
    <row r="10" spans="1:243" ht="24.75" customHeight="1" x14ac:dyDescent="0.25">
      <c r="A10" s="540" t="s">
        <v>13</v>
      </c>
      <c r="B10" s="540"/>
      <c r="C10" s="540"/>
      <c r="D10" s="540"/>
      <c r="E10" s="540"/>
      <c r="F10" s="540"/>
      <c r="G10" s="540"/>
      <c r="H10" s="559"/>
      <c r="I10" s="559"/>
      <c r="J10" s="559"/>
      <c r="K10" s="559"/>
      <c r="L10" s="559"/>
      <c r="M10" s="559"/>
      <c r="N10" s="559"/>
      <c r="O10" s="559"/>
      <c r="P10" s="559"/>
      <c r="Q10" s="559"/>
      <c r="R10" s="559"/>
      <c r="S10" s="559"/>
      <c r="T10" s="559"/>
      <c r="U10" s="559"/>
      <c r="V10" s="559"/>
      <c r="W10" s="559"/>
      <c r="X10" s="559"/>
      <c r="Y10" s="559"/>
      <c r="Z10" s="559"/>
      <c r="AA10" s="559"/>
      <c r="AB10" s="559"/>
      <c r="AC10" s="559"/>
      <c r="AD10" s="559"/>
      <c r="AE10" s="559"/>
      <c r="AF10" s="559"/>
      <c r="AG10" s="559"/>
      <c r="AH10" s="559"/>
      <c r="AI10" s="559"/>
      <c r="AJ10" s="559"/>
      <c r="AK10" s="559"/>
      <c r="AL10" s="559"/>
      <c r="AM10" s="559"/>
      <c r="AN10" s="559"/>
      <c r="AO10" s="559"/>
      <c r="AP10" s="559"/>
      <c r="AQ10" s="559"/>
      <c r="AR10" s="559"/>
      <c r="AS10" s="559"/>
      <c r="AT10" s="559"/>
      <c r="AU10" s="559"/>
      <c r="AV10" s="559"/>
      <c r="AW10" s="559"/>
      <c r="AX10" s="559"/>
      <c r="AY10" s="559"/>
      <c r="AZ10" s="559"/>
      <c r="BA10" s="559"/>
      <c r="BB10" s="559"/>
      <c r="BC10" s="559"/>
      <c r="BD10" s="559"/>
      <c r="BE10" s="559"/>
      <c r="BF10" s="559"/>
      <c r="BG10" s="559"/>
      <c r="BH10" s="559"/>
      <c r="BI10" s="559"/>
      <c r="BJ10" s="559"/>
      <c r="BK10" s="559"/>
      <c r="BL10" s="559"/>
      <c r="BM10" s="559"/>
      <c r="BN10" s="559"/>
      <c r="BO10" s="559"/>
      <c r="BP10" s="559"/>
      <c r="BQ10" s="559"/>
      <c r="BR10" s="559"/>
      <c r="BS10" s="559"/>
      <c r="BT10" s="559"/>
      <c r="BU10" s="559"/>
      <c r="BV10" s="559"/>
      <c r="BW10" s="559"/>
      <c r="BX10" s="559"/>
      <c r="BY10" s="559"/>
      <c r="BZ10" s="559"/>
      <c r="CA10" s="559"/>
      <c r="CB10" s="559"/>
      <c r="CC10" s="559"/>
      <c r="CD10" s="559"/>
      <c r="CE10" s="559"/>
      <c r="CF10" s="559"/>
      <c r="CG10" s="559"/>
      <c r="CH10" s="559"/>
      <c r="CI10" s="559"/>
      <c r="CJ10" s="559"/>
      <c r="CK10" s="559"/>
      <c r="CL10" s="559"/>
      <c r="CM10" s="559"/>
      <c r="CN10" s="559"/>
      <c r="CO10" s="559"/>
      <c r="CP10" s="559"/>
      <c r="CQ10" s="559"/>
      <c r="CR10" s="559"/>
      <c r="CS10" s="559"/>
      <c r="CT10" s="559"/>
      <c r="CU10" s="559"/>
      <c r="CV10" s="559"/>
      <c r="CW10" s="559"/>
      <c r="CX10" s="559"/>
      <c r="CY10" s="559"/>
      <c r="CZ10" s="559"/>
      <c r="DA10" s="559"/>
      <c r="DB10" s="559"/>
      <c r="DC10" s="559"/>
      <c r="DD10" s="559"/>
      <c r="DE10" s="559"/>
      <c r="DF10" s="559"/>
      <c r="DG10" s="559"/>
      <c r="DH10" s="559"/>
      <c r="DI10" s="559"/>
      <c r="DJ10" s="559"/>
      <c r="DK10" s="559"/>
      <c r="DL10" s="559"/>
      <c r="DM10" s="559"/>
      <c r="DN10" s="559"/>
      <c r="DO10" s="559"/>
      <c r="DP10" s="559"/>
      <c r="DQ10" s="559"/>
      <c r="DR10" s="559"/>
      <c r="DS10" s="559"/>
      <c r="DT10" s="559"/>
      <c r="DU10" s="559"/>
      <c r="DV10" s="559"/>
      <c r="DW10" s="559"/>
      <c r="DX10" s="559"/>
      <c r="DY10" s="559"/>
      <c r="DZ10" s="559"/>
      <c r="EA10" s="559"/>
      <c r="EB10" s="559"/>
      <c r="EC10" s="559"/>
      <c r="ED10" s="559"/>
      <c r="EE10" s="559"/>
      <c r="EF10" s="559"/>
      <c r="EG10" s="559"/>
      <c r="EH10" s="559"/>
      <c r="EI10" s="559"/>
      <c r="EJ10" s="559"/>
      <c r="EK10" s="559"/>
      <c r="EL10" s="559"/>
      <c r="EM10" s="559"/>
      <c r="EN10" s="559"/>
      <c r="EO10" s="559"/>
      <c r="EP10" s="559"/>
      <c r="EQ10" s="559"/>
      <c r="ER10" s="559"/>
      <c r="ES10" s="559"/>
      <c r="ET10" s="559"/>
      <c r="EU10" s="559"/>
      <c r="EV10" s="559"/>
      <c r="EW10" s="559"/>
      <c r="EX10" s="559"/>
      <c r="EY10" s="559"/>
      <c r="EZ10" s="559"/>
      <c r="FA10" s="559"/>
      <c r="FB10" s="559"/>
      <c r="FC10" s="559"/>
      <c r="FD10" s="559"/>
      <c r="FE10" s="559"/>
      <c r="FF10" s="559"/>
      <c r="FG10" s="559"/>
      <c r="FH10" s="559"/>
      <c r="FI10" s="559"/>
      <c r="FJ10" s="559"/>
      <c r="FK10" s="559"/>
      <c r="FL10" s="559"/>
      <c r="FM10" s="559"/>
      <c r="FN10" s="559"/>
      <c r="FO10" s="559"/>
      <c r="FP10" s="559"/>
      <c r="FQ10" s="559"/>
      <c r="FR10" s="559"/>
      <c r="FS10" s="559"/>
      <c r="FT10" s="559"/>
      <c r="FU10" s="559"/>
      <c r="FV10" s="559"/>
      <c r="FW10" s="559"/>
      <c r="FX10" s="559"/>
      <c r="FY10" s="559"/>
      <c r="FZ10" s="559"/>
      <c r="GA10" s="559"/>
      <c r="GB10" s="559"/>
      <c r="GC10" s="559"/>
      <c r="GD10" s="559"/>
      <c r="GE10" s="559"/>
      <c r="GF10" s="559"/>
      <c r="GG10" s="559"/>
      <c r="GH10" s="559"/>
      <c r="GI10" s="559"/>
      <c r="GJ10" s="559"/>
      <c r="GK10" s="559"/>
      <c r="GL10" s="559"/>
      <c r="GM10" s="559"/>
      <c r="GN10" s="559"/>
      <c r="GO10" s="559"/>
      <c r="GP10" s="559"/>
      <c r="GQ10" s="559"/>
      <c r="GR10" s="559"/>
      <c r="GS10" s="559"/>
      <c r="GT10" s="559"/>
      <c r="GU10" s="559"/>
      <c r="GV10" s="559"/>
      <c r="GW10" s="559"/>
      <c r="GX10" s="559"/>
      <c r="GY10" s="559"/>
      <c r="GZ10" s="559"/>
      <c r="HA10" s="559"/>
      <c r="HB10" s="559"/>
      <c r="HC10" s="559"/>
      <c r="HD10" s="559"/>
      <c r="HE10" s="559"/>
      <c r="HF10" s="559"/>
      <c r="HG10" s="559"/>
      <c r="HH10" s="559"/>
      <c r="HI10" s="559"/>
      <c r="HJ10" s="559"/>
      <c r="HK10" s="559"/>
      <c r="HL10" s="559"/>
      <c r="HM10" s="559"/>
      <c r="HN10" s="559"/>
      <c r="HO10" s="559"/>
      <c r="HP10" s="559"/>
      <c r="HQ10" s="559"/>
      <c r="HR10" s="559"/>
      <c r="HS10" s="559"/>
      <c r="HT10" s="559"/>
      <c r="HU10" s="559"/>
      <c r="HV10" s="559"/>
      <c r="HW10" s="559"/>
      <c r="HX10" s="559"/>
      <c r="HY10" s="559"/>
      <c r="HZ10" s="559"/>
      <c r="IA10" s="559"/>
      <c r="IB10" s="559"/>
      <c r="IC10" s="559"/>
      <c r="ID10" s="559"/>
      <c r="IE10" s="559"/>
      <c r="IF10" s="559"/>
      <c r="IG10" s="559"/>
      <c r="IH10" s="559"/>
      <c r="II10" s="559"/>
    </row>
    <row r="11" spans="1:243" ht="24.75" customHeight="1" x14ac:dyDescent="0.25">
      <c r="A11" s="542" t="s">
        <v>442</v>
      </c>
      <c r="B11" s="542"/>
      <c r="C11" s="542" t="s">
        <v>441</v>
      </c>
      <c r="D11" s="542"/>
      <c r="E11" s="542"/>
      <c r="F11" s="542"/>
      <c r="G11" s="54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GZ11" s="72"/>
      <c r="HA11" s="72"/>
      <c r="HB11" s="72"/>
      <c r="HC11" s="72"/>
      <c r="HD11" s="72"/>
      <c r="HE11" s="72"/>
      <c r="HF11" s="72"/>
      <c r="HG11" s="72"/>
      <c r="HH11" s="72"/>
      <c r="HI11" s="72"/>
      <c r="HJ11" s="72"/>
      <c r="HK11" s="72"/>
      <c r="HL11" s="72"/>
      <c r="HM11" s="72"/>
      <c r="HN11" s="72"/>
      <c r="HO11" s="72"/>
      <c r="HP11" s="72"/>
      <c r="HQ11" s="72"/>
      <c r="HR11" s="72"/>
      <c r="HS11" s="72"/>
      <c r="HT11" s="72"/>
      <c r="HU11" s="72"/>
      <c r="HV11" s="72"/>
      <c r="HW11" s="72"/>
      <c r="HX11" s="72"/>
      <c r="HY11" s="72"/>
      <c r="HZ11" s="72"/>
      <c r="IA11" s="72"/>
      <c r="IB11" s="72"/>
      <c r="IC11" s="72"/>
      <c r="ID11" s="72"/>
      <c r="IE11" s="72"/>
      <c r="IF11" s="72"/>
      <c r="IG11" s="72"/>
      <c r="IH11" s="72"/>
      <c r="II11" s="72"/>
    </row>
    <row r="12" spans="1:243" ht="24.75" customHeight="1" x14ac:dyDescent="0.25">
      <c r="A12" s="541" t="s">
        <v>571</v>
      </c>
      <c r="B12" s="541"/>
      <c r="C12" s="541"/>
      <c r="D12" s="541"/>
      <c r="E12" s="541"/>
      <c r="F12" s="541"/>
      <c r="G12" s="541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GZ12" s="72"/>
      <c r="HA12" s="72"/>
      <c r="HB12" s="72"/>
      <c r="HC12" s="72"/>
      <c r="HD12" s="72"/>
      <c r="HE12" s="72"/>
      <c r="HF12" s="72"/>
      <c r="HG12" s="72"/>
      <c r="HH12" s="72"/>
      <c r="HI12" s="72"/>
      <c r="HJ12" s="72"/>
      <c r="HK12" s="72"/>
      <c r="HL12" s="72"/>
      <c r="HM12" s="72"/>
      <c r="HN12" s="72"/>
      <c r="HO12" s="72"/>
      <c r="HP12" s="72"/>
      <c r="HQ12" s="72"/>
      <c r="HR12" s="72"/>
      <c r="HS12" s="72"/>
      <c r="HT12" s="72"/>
      <c r="HU12" s="72"/>
      <c r="HV12" s="72"/>
      <c r="HW12" s="72"/>
      <c r="HX12" s="72"/>
      <c r="HY12" s="72"/>
      <c r="HZ12" s="72"/>
      <c r="IA12" s="72"/>
      <c r="IB12" s="72"/>
      <c r="IC12" s="72"/>
      <c r="ID12" s="72"/>
      <c r="IE12" s="72"/>
      <c r="IF12" s="72"/>
      <c r="IG12" s="72"/>
      <c r="IH12" s="72"/>
      <c r="II12" s="72"/>
    </row>
    <row r="13" spans="1:243" ht="26.25" customHeight="1" x14ac:dyDescent="0.2">
      <c r="A13" s="211"/>
      <c r="B13" s="211"/>
      <c r="C13" s="211"/>
      <c r="D13" s="107"/>
      <c r="E13" s="107"/>
      <c r="F13" s="36"/>
      <c r="G13" s="175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GZ13" s="72"/>
      <c r="HA13" s="72"/>
      <c r="HB13" s="72"/>
      <c r="HC13" s="72"/>
      <c r="HD13" s="72"/>
      <c r="HE13" s="72"/>
      <c r="HF13" s="72"/>
      <c r="HG13" s="72"/>
      <c r="HH13" s="72"/>
      <c r="HI13" s="72"/>
      <c r="HJ13" s="72"/>
      <c r="HK13" s="72"/>
      <c r="HL13" s="72"/>
      <c r="HM13" s="72"/>
      <c r="HN13" s="72"/>
      <c r="HO13" s="72"/>
      <c r="HP13" s="72"/>
      <c r="HQ13" s="72"/>
      <c r="HR13" s="72"/>
      <c r="HS13" s="72"/>
      <c r="HT13" s="72"/>
      <c r="HU13" s="72"/>
      <c r="HV13" s="72"/>
      <c r="HW13" s="72"/>
      <c r="HX13" s="72"/>
      <c r="HY13" s="72"/>
      <c r="HZ13" s="72"/>
      <c r="IA13" s="72"/>
      <c r="IB13" s="72"/>
      <c r="IC13" s="72"/>
      <c r="ID13" s="72"/>
      <c r="IE13" s="72"/>
      <c r="IF13" s="72"/>
      <c r="IG13" s="72"/>
      <c r="IH13" s="72"/>
      <c r="II13" s="72"/>
    </row>
    <row r="14" spans="1:243" ht="38.25" customHeight="1" thickBot="1" x14ac:dyDescent="0.3">
      <c r="A14" s="254" t="s">
        <v>400</v>
      </c>
      <c r="B14" s="254" t="s">
        <v>46</v>
      </c>
      <c r="C14" s="254" t="s">
        <v>2</v>
      </c>
      <c r="D14" s="255" t="s">
        <v>408</v>
      </c>
      <c r="E14" s="255" t="s">
        <v>392</v>
      </c>
      <c r="F14" s="255" t="s">
        <v>409</v>
      </c>
      <c r="G14" s="254" t="s">
        <v>3</v>
      </c>
      <c r="H14" s="63"/>
      <c r="I14" s="63"/>
      <c r="J14" s="63"/>
      <c r="K14" s="63"/>
    </row>
    <row r="15" spans="1:243" ht="39" customHeight="1" x14ac:dyDescent="0.25">
      <c r="A15" s="316"/>
      <c r="B15" s="317"/>
      <c r="C15" s="317"/>
      <c r="D15" s="555" t="s">
        <v>501</v>
      </c>
      <c r="E15" s="555"/>
      <c r="F15" s="407">
        <v>3439400.03</v>
      </c>
      <c r="G15" s="405" t="s">
        <v>527</v>
      </c>
      <c r="H15" s="63"/>
      <c r="I15" s="63"/>
      <c r="J15" s="63"/>
      <c r="K15" s="63"/>
    </row>
    <row r="16" spans="1:243" ht="42" customHeight="1" x14ac:dyDescent="0.2">
      <c r="A16" s="406">
        <v>45383</v>
      </c>
      <c r="B16" s="156" t="s">
        <v>531</v>
      </c>
      <c r="C16" s="157" t="s">
        <v>532</v>
      </c>
      <c r="D16" s="280">
        <v>950</v>
      </c>
      <c r="E16" s="280">
        <v>0</v>
      </c>
      <c r="F16" s="318">
        <f t="shared" ref="F16:F42" si="0">F15+D16-E16</f>
        <v>3440350.03</v>
      </c>
      <c r="G16" s="157" t="s">
        <v>417</v>
      </c>
      <c r="H16" s="63"/>
      <c r="I16" s="63"/>
      <c r="J16" s="63"/>
      <c r="K16" s="63"/>
    </row>
    <row r="17" spans="1:11" ht="42" customHeight="1" x14ac:dyDescent="0.2">
      <c r="A17" s="406">
        <v>45384</v>
      </c>
      <c r="B17" s="156" t="s">
        <v>533</v>
      </c>
      <c r="C17" s="157" t="s">
        <v>417</v>
      </c>
      <c r="D17" s="280">
        <v>1300</v>
      </c>
      <c r="E17" s="280">
        <v>0</v>
      </c>
      <c r="F17" s="318">
        <f t="shared" si="0"/>
        <v>3441650.03</v>
      </c>
      <c r="G17" s="267" t="s">
        <v>534</v>
      </c>
      <c r="H17" s="63"/>
      <c r="I17" s="63"/>
      <c r="J17" s="63"/>
      <c r="K17" s="63"/>
    </row>
    <row r="18" spans="1:11" ht="42" customHeight="1" x14ac:dyDescent="0.2">
      <c r="A18" s="406">
        <v>45385</v>
      </c>
      <c r="B18" s="156" t="s">
        <v>535</v>
      </c>
      <c r="C18" s="157" t="s">
        <v>417</v>
      </c>
      <c r="D18" s="280">
        <v>2550</v>
      </c>
      <c r="E18" s="280">
        <v>0</v>
      </c>
      <c r="F18" s="318">
        <f t="shared" si="0"/>
        <v>3444200.03</v>
      </c>
      <c r="G18" s="157" t="s">
        <v>417</v>
      </c>
      <c r="H18" s="63"/>
      <c r="I18" s="63"/>
      <c r="J18" s="63"/>
      <c r="K18" s="63"/>
    </row>
    <row r="19" spans="1:11" ht="42" customHeight="1" x14ac:dyDescent="0.2">
      <c r="A19" s="406">
        <v>45386</v>
      </c>
      <c r="B19" s="156" t="s">
        <v>536</v>
      </c>
      <c r="C19" s="157" t="s">
        <v>417</v>
      </c>
      <c r="D19" s="280">
        <v>1000</v>
      </c>
      <c r="E19" s="280">
        <v>0</v>
      </c>
      <c r="F19" s="318">
        <f t="shared" si="0"/>
        <v>3445200.03</v>
      </c>
      <c r="G19" s="157" t="s">
        <v>417</v>
      </c>
      <c r="H19" s="63"/>
      <c r="I19" s="63"/>
      <c r="J19" s="63"/>
      <c r="K19" s="63"/>
    </row>
    <row r="20" spans="1:11" ht="42" customHeight="1" x14ac:dyDescent="0.2">
      <c r="A20" s="406">
        <v>45386</v>
      </c>
      <c r="B20" s="156" t="s">
        <v>537</v>
      </c>
      <c r="C20" s="157" t="s">
        <v>538</v>
      </c>
      <c r="D20" s="280">
        <v>4300</v>
      </c>
      <c r="E20" s="280">
        <v>0</v>
      </c>
      <c r="F20" s="318">
        <f t="shared" si="0"/>
        <v>3449500.03</v>
      </c>
      <c r="G20" s="267" t="s">
        <v>539</v>
      </c>
      <c r="H20" s="63"/>
      <c r="I20" s="63"/>
      <c r="J20" s="63"/>
      <c r="K20" s="63"/>
    </row>
    <row r="21" spans="1:11" ht="42" customHeight="1" x14ac:dyDescent="0.2">
      <c r="A21" s="406">
        <v>45386</v>
      </c>
      <c r="B21" s="156" t="s">
        <v>540</v>
      </c>
      <c r="C21" s="157" t="s">
        <v>440</v>
      </c>
      <c r="D21" s="280">
        <v>1025</v>
      </c>
      <c r="E21" s="280">
        <v>0</v>
      </c>
      <c r="F21" s="318">
        <f t="shared" si="0"/>
        <v>3450525.03</v>
      </c>
      <c r="G21" s="267" t="s">
        <v>523</v>
      </c>
      <c r="H21" s="63"/>
      <c r="I21" s="63"/>
      <c r="J21" s="63"/>
      <c r="K21" s="63"/>
    </row>
    <row r="22" spans="1:11" ht="69.75" customHeight="1" x14ac:dyDescent="0.2">
      <c r="A22" s="406">
        <v>45387</v>
      </c>
      <c r="B22" s="156">
        <v>15974</v>
      </c>
      <c r="C22" s="157" t="s">
        <v>438</v>
      </c>
      <c r="D22" s="280">
        <v>0</v>
      </c>
      <c r="E22" s="280">
        <v>7975</v>
      </c>
      <c r="F22" s="318">
        <f t="shared" si="0"/>
        <v>3442550.03</v>
      </c>
      <c r="G22" s="267" t="s">
        <v>541</v>
      </c>
      <c r="H22" s="63"/>
      <c r="I22" s="63"/>
      <c r="J22" s="63"/>
      <c r="K22" s="63"/>
    </row>
    <row r="23" spans="1:11" ht="42" customHeight="1" x14ac:dyDescent="0.2">
      <c r="A23" s="406">
        <v>45387</v>
      </c>
      <c r="B23" s="156" t="s">
        <v>542</v>
      </c>
      <c r="C23" s="157" t="s">
        <v>440</v>
      </c>
      <c r="D23" s="280">
        <v>1775</v>
      </c>
      <c r="E23" s="280">
        <v>0</v>
      </c>
      <c r="F23" s="318">
        <f t="shared" si="0"/>
        <v>3444325.03</v>
      </c>
      <c r="G23" s="267" t="s">
        <v>543</v>
      </c>
      <c r="H23" s="63"/>
      <c r="I23" s="63"/>
      <c r="J23" s="63"/>
      <c r="K23" s="63"/>
    </row>
    <row r="24" spans="1:11" ht="42" customHeight="1" x14ac:dyDescent="0.2">
      <c r="A24" s="406">
        <v>45387</v>
      </c>
      <c r="B24" s="156" t="s">
        <v>544</v>
      </c>
      <c r="C24" s="157" t="s">
        <v>524</v>
      </c>
      <c r="D24" s="280">
        <v>1030</v>
      </c>
      <c r="E24" s="280">
        <v>0</v>
      </c>
      <c r="F24" s="318">
        <f t="shared" si="0"/>
        <v>3445355.03</v>
      </c>
      <c r="G24" s="267" t="s">
        <v>545</v>
      </c>
      <c r="H24" s="63"/>
      <c r="I24" s="63"/>
      <c r="J24" s="63"/>
      <c r="K24" s="63"/>
    </row>
    <row r="25" spans="1:11" ht="42" customHeight="1" x14ac:dyDescent="0.2">
      <c r="A25" s="406">
        <v>45390</v>
      </c>
      <c r="B25" s="156" t="s">
        <v>546</v>
      </c>
      <c r="C25" s="157" t="s">
        <v>417</v>
      </c>
      <c r="D25" s="280">
        <v>3910</v>
      </c>
      <c r="E25" s="280">
        <v>0</v>
      </c>
      <c r="F25" s="318">
        <f t="shared" si="0"/>
        <v>3449265.03</v>
      </c>
      <c r="G25" s="157" t="s">
        <v>417</v>
      </c>
      <c r="H25" s="63"/>
      <c r="I25" s="63"/>
      <c r="J25" s="63"/>
      <c r="K25" s="63"/>
    </row>
    <row r="26" spans="1:11" ht="42" customHeight="1" x14ac:dyDescent="0.2">
      <c r="A26" s="406">
        <v>45390</v>
      </c>
      <c r="B26" s="156" t="s">
        <v>547</v>
      </c>
      <c r="C26" s="157" t="s">
        <v>417</v>
      </c>
      <c r="D26" s="280">
        <v>225</v>
      </c>
      <c r="E26" s="280">
        <v>0</v>
      </c>
      <c r="F26" s="318">
        <f t="shared" si="0"/>
        <v>3449490.03</v>
      </c>
      <c r="G26" s="157" t="s">
        <v>417</v>
      </c>
      <c r="H26" s="63"/>
      <c r="I26" s="63"/>
      <c r="J26" s="63"/>
      <c r="K26" s="63"/>
    </row>
    <row r="27" spans="1:11" ht="42" customHeight="1" x14ac:dyDescent="0.2">
      <c r="A27" s="406">
        <v>45391</v>
      </c>
      <c r="B27" s="156" t="s">
        <v>548</v>
      </c>
      <c r="C27" s="157" t="s">
        <v>417</v>
      </c>
      <c r="D27" s="280">
        <v>775</v>
      </c>
      <c r="E27" s="280">
        <v>0</v>
      </c>
      <c r="F27" s="318">
        <f t="shared" si="0"/>
        <v>3450265.03</v>
      </c>
      <c r="G27" s="157" t="s">
        <v>417</v>
      </c>
      <c r="H27" s="63"/>
      <c r="I27" s="63"/>
      <c r="J27" s="63"/>
      <c r="K27" s="63"/>
    </row>
    <row r="28" spans="1:11" ht="42" customHeight="1" x14ac:dyDescent="0.2">
      <c r="A28" s="406">
        <v>45392</v>
      </c>
      <c r="B28" s="156" t="s">
        <v>549</v>
      </c>
      <c r="C28" s="157" t="s">
        <v>417</v>
      </c>
      <c r="D28" s="280">
        <v>1250</v>
      </c>
      <c r="E28" s="280">
        <v>0</v>
      </c>
      <c r="F28" s="318">
        <f t="shared" si="0"/>
        <v>3451515.03</v>
      </c>
      <c r="G28" s="157" t="s">
        <v>417</v>
      </c>
      <c r="H28" s="63"/>
      <c r="I28" s="63"/>
      <c r="J28" s="63"/>
      <c r="K28" s="63"/>
    </row>
    <row r="29" spans="1:11" ht="42" customHeight="1" x14ac:dyDescent="0.2">
      <c r="A29" s="406">
        <v>45397</v>
      </c>
      <c r="B29" s="156" t="s">
        <v>550</v>
      </c>
      <c r="C29" s="157" t="s">
        <v>551</v>
      </c>
      <c r="D29" s="280">
        <v>205</v>
      </c>
      <c r="E29" s="280">
        <v>0</v>
      </c>
      <c r="F29" s="318">
        <f t="shared" si="0"/>
        <v>3451720.03</v>
      </c>
      <c r="G29" s="157" t="s">
        <v>417</v>
      </c>
      <c r="H29" s="63"/>
      <c r="I29" s="63"/>
      <c r="J29" s="63"/>
      <c r="K29" s="63"/>
    </row>
    <row r="30" spans="1:11" ht="42" customHeight="1" x14ac:dyDescent="0.2">
      <c r="A30" s="406">
        <v>45398</v>
      </c>
      <c r="B30" s="156" t="s">
        <v>552</v>
      </c>
      <c r="C30" s="157" t="s">
        <v>417</v>
      </c>
      <c r="D30" s="280">
        <v>740</v>
      </c>
      <c r="E30" s="280">
        <v>0</v>
      </c>
      <c r="F30" s="318">
        <f t="shared" si="0"/>
        <v>3452460.03</v>
      </c>
      <c r="G30" s="157" t="s">
        <v>417</v>
      </c>
      <c r="H30" s="63"/>
      <c r="I30" s="63"/>
      <c r="J30" s="63"/>
      <c r="K30" s="63"/>
    </row>
    <row r="31" spans="1:11" ht="42" customHeight="1" x14ac:dyDescent="0.2">
      <c r="A31" s="406">
        <v>45401</v>
      </c>
      <c r="B31" s="156" t="s">
        <v>553</v>
      </c>
      <c r="C31" s="157" t="s">
        <v>417</v>
      </c>
      <c r="D31" s="280">
        <v>1500</v>
      </c>
      <c r="E31" s="280">
        <v>0</v>
      </c>
      <c r="F31" s="318">
        <f t="shared" si="0"/>
        <v>3453960.03</v>
      </c>
      <c r="G31" s="157" t="s">
        <v>417</v>
      </c>
      <c r="H31" s="63"/>
      <c r="I31" s="63"/>
      <c r="J31" s="63"/>
      <c r="K31" s="63"/>
    </row>
    <row r="32" spans="1:11" ht="42" customHeight="1" x14ac:dyDescent="0.2">
      <c r="A32" s="406">
        <v>45401</v>
      </c>
      <c r="B32" s="156" t="s">
        <v>554</v>
      </c>
      <c r="C32" s="157" t="s">
        <v>525</v>
      </c>
      <c r="D32" s="280">
        <v>5585</v>
      </c>
      <c r="E32" s="280">
        <v>0</v>
      </c>
      <c r="F32" s="318">
        <f t="shared" si="0"/>
        <v>3459545.03</v>
      </c>
      <c r="G32" s="267" t="s">
        <v>526</v>
      </c>
      <c r="H32" s="63"/>
      <c r="I32" s="63"/>
      <c r="J32" s="63"/>
      <c r="K32" s="63"/>
    </row>
    <row r="33" spans="1:11" ht="42" customHeight="1" x14ac:dyDescent="0.2">
      <c r="A33" s="406">
        <v>45405</v>
      </c>
      <c r="B33" s="156" t="s">
        <v>555</v>
      </c>
      <c r="C33" s="157" t="s">
        <v>556</v>
      </c>
      <c r="D33" s="280">
        <v>1115</v>
      </c>
      <c r="E33" s="280">
        <v>0</v>
      </c>
      <c r="F33" s="318">
        <f t="shared" si="0"/>
        <v>3460660.03</v>
      </c>
      <c r="G33" s="267" t="s">
        <v>557</v>
      </c>
      <c r="H33" s="63"/>
      <c r="I33" s="63"/>
      <c r="J33" s="63"/>
      <c r="K33" s="63"/>
    </row>
    <row r="34" spans="1:11" ht="42" customHeight="1" x14ac:dyDescent="0.2">
      <c r="A34" s="406">
        <v>45405</v>
      </c>
      <c r="B34" s="156" t="s">
        <v>558</v>
      </c>
      <c r="C34" s="157" t="s">
        <v>417</v>
      </c>
      <c r="D34" s="280">
        <v>1085</v>
      </c>
      <c r="E34" s="280">
        <v>0</v>
      </c>
      <c r="F34" s="318">
        <f t="shared" si="0"/>
        <v>3461745.03</v>
      </c>
      <c r="G34" s="157" t="s">
        <v>417</v>
      </c>
      <c r="H34" s="63"/>
      <c r="I34" s="63"/>
      <c r="J34" s="63"/>
      <c r="K34" s="63"/>
    </row>
    <row r="35" spans="1:11" ht="42" customHeight="1" x14ac:dyDescent="0.2">
      <c r="A35" s="406">
        <v>45405</v>
      </c>
      <c r="B35" s="156" t="s">
        <v>559</v>
      </c>
      <c r="C35" s="157" t="s">
        <v>440</v>
      </c>
      <c r="D35" s="280">
        <v>390</v>
      </c>
      <c r="E35" s="280">
        <v>0</v>
      </c>
      <c r="F35" s="318">
        <f t="shared" si="0"/>
        <v>3462135.03</v>
      </c>
      <c r="G35" s="157" t="s">
        <v>417</v>
      </c>
      <c r="H35" s="63"/>
      <c r="I35" s="63"/>
      <c r="J35" s="63"/>
      <c r="K35" s="63"/>
    </row>
    <row r="36" spans="1:11" ht="42" customHeight="1" x14ac:dyDescent="0.2">
      <c r="A36" s="406">
        <v>45405</v>
      </c>
      <c r="B36" s="156" t="s">
        <v>560</v>
      </c>
      <c r="C36" s="157" t="s">
        <v>417</v>
      </c>
      <c r="D36" s="280">
        <v>1500</v>
      </c>
      <c r="E36" s="280">
        <v>0</v>
      </c>
      <c r="F36" s="318">
        <f t="shared" si="0"/>
        <v>3463635.03</v>
      </c>
      <c r="G36" s="157" t="s">
        <v>417</v>
      </c>
      <c r="H36" s="63"/>
      <c r="I36" s="63"/>
      <c r="J36" s="63"/>
      <c r="K36" s="63"/>
    </row>
    <row r="37" spans="1:11" ht="42" customHeight="1" x14ac:dyDescent="0.2">
      <c r="A37" s="406">
        <v>45405</v>
      </c>
      <c r="B37" s="156" t="s">
        <v>561</v>
      </c>
      <c r="C37" s="157" t="s">
        <v>417</v>
      </c>
      <c r="D37" s="280">
        <v>1250</v>
      </c>
      <c r="E37" s="280">
        <v>0</v>
      </c>
      <c r="F37" s="318">
        <f t="shared" si="0"/>
        <v>3464885.03</v>
      </c>
      <c r="G37" s="157" t="s">
        <v>417</v>
      </c>
      <c r="H37" s="63"/>
      <c r="I37" s="63"/>
      <c r="J37" s="63"/>
      <c r="K37" s="63"/>
    </row>
    <row r="38" spans="1:11" ht="42" customHeight="1" x14ac:dyDescent="0.2">
      <c r="A38" s="406">
        <v>45406</v>
      </c>
      <c r="B38" s="156" t="s">
        <v>562</v>
      </c>
      <c r="C38" s="157" t="s">
        <v>440</v>
      </c>
      <c r="D38" s="280">
        <v>885</v>
      </c>
      <c r="E38" s="280">
        <v>0</v>
      </c>
      <c r="F38" s="318">
        <f t="shared" si="0"/>
        <v>3465770.03</v>
      </c>
      <c r="G38" s="267" t="s">
        <v>563</v>
      </c>
      <c r="H38" s="63"/>
      <c r="I38" s="63"/>
      <c r="J38" s="63"/>
      <c r="K38" s="63"/>
    </row>
    <row r="39" spans="1:11" ht="42" customHeight="1" x14ac:dyDescent="0.2">
      <c r="A39" s="406">
        <v>45406</v>
      </c>
      <c r="B39" s="156" t="s">
        <v>564</v>
      </c>
      <c r="C39" s="157" t="s">
        <v>440</v>
      </c>
      <c r="D39" s="280">
        <v>2245</v>
      </c>
      <c r="E39" s="280">
        <v>0</v>
      </c>
      <c r="F39" s="318">
        <f t="shared" si="0"/>
        <v>3468015.03</v>
      </c>
      <c r="G39" s="267" t="s">
        <v>565</v>
      </c>
      <c r="H39" s="63"/>
      <c r="I39" s="63"/>
      <c r="J39" s="63"/>
      <c r="K39" s="63"/>
    </row>
    <row r="40" spans="1:11" ht="42" customHeight="1" x14ac:dyDescent="0.2">
      <c r="A40" s="406">
        <v>45408</v>
      </c>
      <c r="B40" s="156" t="s">
        <v>566</v>
      </c>
      <c r="C40" s="157" t="s">
        <v>567</v>
      </c>
      <c r="D40" s="280">
        <v>690</v>
      </c>
      <c r="E40" s="280">
        <v>0</v>
      </c>
      <c r="F40" s="318">
        <f t="shared" si="0"/>
        <v>3468705.03</v>
      </c>
      <c r="G40" s="157" t="s">
        <v>417</v>
      </c>
      <c r="H40" s="63"/>
      <c r="I40" s="63"/>
      <c r="J40" s="63"/>
      <c r="K40" s="63"/>
    </row>
    <row r="41" spans="1:11" ht="42" customHeight="1" x14ac:dyDescent="0.2">
      <c r="A41" s="406">
        <v>45412</v>
      </c>
      <c r="B41" s="156" t="s">
        <v>568</v>
      </c>
      <c r="C41" s="157" t="s">
        <v>417</v>
      </c>
      <c r="D41" s="280">
        <v>105</v>
      </c>
      <c r="E41" s="280">
        <v>0</v>
      </c>
      <c r="F41" s="318">
        <f t="shared" si="0"/>
        <v>3468810.03</v>
      </c>
      <c r="G41" s="157" t="s">
        <v>417</v>
      </c>
      <c r="H41" s="63"/>
      <c r="I41" s="63"/>
      <c r="J41" s="63"/>
      <c r="K41" s="63"/>
    </row>
    <row r="42" spans="1:11" ht="39.75" customHeight="1" thickBot="1" x14ac:dyDescent="0.25">
      <c r="A42" s="406">
        <v>45412</v>
      </c>
      <c r="B42" s="158" t="s">
        <v>432</v>
      </c>
      <c r="C42" s="157" t="s">
        <v>494</v>
      </c>
      <c r="D42" s="318">
        <v>0</v>
      </c>
      <c r="E42" s="318">
        <v>186.96</v>
      </c>
      <c r="F42" s="318">
        <f t="shared" si="0"/>
        <v>3468623.07</v>
      </c>
      <c r="G42" s="157" t="s">
        <v>569</v>
      </c>
      <c r="H42" s="63"/>
      <c r="I42" s="63"/>
      <c r="J42" s="63"/>
      <c r="K42" s="63"/>
    </row>
    <row r="43" spans="1:11" ht="35.25" customHeight="1" thickBot="1" x14ac:dyDescent="0.3">
      <c r="A43" s="373"/>
      <c r="B43" s="374"/>
      <c r="C43" s="375" t="s">
        <v>570</v>
      </c>
      <c r="D43" s="379">
        <v>0</v>
      </c>
      <c r="E43" s="379">
        <v>0</v>
      </c>
      <c r="F43" s="382">
        <f>F42</f>
        <v>3468623.07</v>
      </c>
      <c r="G43" s="375" t="s">
        <v>570</v>
      </c>
    </row>
    <row r="44" spans="1:11" ht="38.25" customHeight="1" thickTop="1" thickBot="1" x14ac:dyDescent="0.3">
      <c r="A44" s="269"/>
      <c r="B44" s="270"/>
      <c r="C44" s="356" t="s">
        <v>497</v>
      </c>
      <c r="D44" s="380">
        <f>SUM(D16:D43)</f>
        <v>37385</v>
      </c>
      <c r="E44" s="380">
        <f>SUM(E16:E43)</f>
        <v>8161.96</v>
      </c>
      <c r="F44" s="381"/>
      <c r="G44" s="157"/>
    </row>
    <row r="45" spans="1:11" ht="30" customHeight="1" thickTop="1" x14ac:dyDescent="0.25">
      <c r="A45" s="383"/>
      <c r="B45" s="384"/>
      <c r="C45" s="385"/>
      <c r="D45" s="386"/>
      <c r="E45" s="386"/>
      <c r="F45" s="387"/>
      <c r="G45" s="388"/>
    </row>
    <row r="46" spans="1:11" ht="24.75" customHeight="1" x14ac:dyDescent="0.25">
      <c r="A46" s="354"/>
      <c r="B46" s="353" t="s">
        <v>7</v>
      </c>
      <c r="D46" s="103"/>
      <c r="E46" s="104"/>
      <c r="F46" s="376" t="s">
        <v>8</v>
      </c>
      <c r="G46" s="355"/>
    </row>
    <row r="47" spans="1:11" ht="24.75" customHeight="1" x14ac:dyDescent="0.25">
      <c r="B47" s="180"/>
      <c r="D47" s="2"/>
      <c r="E47" s="104"/>
      <c r="F47" s="371"/>
    </row>
    <row r="48" spans="1:11" ht="24.75" customHeight="1" x14ac:dyDescent="0.25">
      <c r="B48" s="180"/>
      <c r="D48" s="2"/>
      <c r="E48" s="104"/>
      <c r="F48" s="371"/>
    </row>
    <row r="49" spans="2:6" ht="24.75" customHeight="1" thickBot="1" x14ac:dyDescent="0.3">
      <c r="B49" s="181"/>
      <c r="D49" s="96"/>
      <c r="E49" s="104"/>
      <c r="F49" s="372"/>
    </row>
    <row r="50" spans="2:6" ht="24.75" customHeight="1" x14ac:dyDescent="0.25">
      <c r="B50" s="352" t="s">
        <v>346</v>
      </c>
      <c r="D50" s="377"/>
      <c r="E50" s="104"/>
      <c r="F50" s="376" t="s">
        <v>496</v>
      </c>
    </row>
    <row r="51" spans="2:6" ht="24.75" customHeight="1" x14ac:dyDescent="0.25">
      <c r="B51" s="353" t="s">
        <v>503</v>
      </c>
      <c r="D51" s="378"/>
      <c r="E51" s="104"/>
    </row>
    <row r="52" spans="2:6" ht="24.75" customHeight="1" x14ac:dyDescent="0.2"/>
    <row r="53" spans="2:6" ht="24.75" customHeight="1" x14ac:dyDescent="0.2"/>
    <row r="54" spans="2:6" ht="24.75" customHeight="1" x14ac:dyDescent="0.2"/>
  </sheetData>
  <mergeCells count="39">
    <mergeCell ref="CN10:CU10"/>
    <mergeCell ref="CV10:DC10"/>
    <mergeCell ref="DD10:DK10"/>
    <mergeCell ref="DL10:DS10"/>
    <mergeCell ref="DT10:EA10"/>
    <mergeCell ref="EB10:EI10"/>
    <mergeCell ref="EJ10:EQ10"/>
    <mergeCell ref="ER10:EY10"/>
    <mergeCell ref="EZ10:FG10"/>
    <mergeCell ref="FH10:FO10"/>
    <mergeCell ref="HL10:HS10"/>
    <mergeCell ref="HT10:IA10"/>
    <mergeCell ref="IB10:II10"/>
    <mergeCell ref="FP10:FW10"/>
    <mergeCell ref="FX10:GE10"/>
    <mergeCell ref="GF10:GM10"/>
    <mergeCell ref="GN10:GU10"/>
    <mergeCell ref="GV10:HC10"/>
    <mergeCell ref="HD10:HK10"/>
    <mergeCell ref="H10:K10"/>
    <mergeCell ref="A10:G10"/>
    <mergeCell ref="BP10:BW10"/>
    <mergeCell ref="BX10:CE10"/>
    <mergeCell ref="CF10:CM10"/>
    <mergeCell ref="L10:S10"/>
    <mergeCell ref="T10:AA10"/>
    <mergeCell ref="AB10:AI10"/>
    <mergeCell ref="AJ10:AQ10"/>
    <mergeCell ref="AR10:AY10"/>
    <mergeCell ref="AZ10:BG10"/>
    <mergeCell ref="BH10:BO10"/>
    <mergeCell ref="D15:E15"/>
    <mergeCell ref="A5:G5"/>
    <mergeCell ref="A6:G6"/>
    <mergeCell ref="A7:G7"/>
    <mergeCell ref="A8:G8"/>
    <mergeCell ref="A12:G12"/>
    <mergeCell ref="A11:G11"/>
    <mergeCell ref="A9:G9"/>
  </mergeCells>
  <pageMargins left="0.35433070866141736" right="0.19685039370078741" top="0.55118110236220474" bottom="0.19685039370078741" header="0.35433070866141736" footer="0"/>
  <pageSetup scale="54" fitToHeight="0" orientation="landscape" r:id="rId1"/>
  <headerFooter alignWithMargins="0"/>
  <ignoredErrors>
    <ignoredError sqref="B16:B41" numberStoredAsText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774"/>
    <pageSetUpPr fitToPage="1"/>
  </sheetPr>
  <dimension ref="A1:V22"/>
  <sheetViews>
    <sheetView topLeftCell="A7" zoomScale="79" zoomScaleNormal="79" workbookViewId="0">
      <selection activeCell="E17" sqref="E17"/>
    </sheetView>
  </sheetViews>
  <sheetFormatPr baseColWidth="10" defaultColWidth="11.42578125" defaultRowHeight="25.5" customHeight="1" x14ac:dyDescent="0.2"/>
  <cols>
    <col min="1" max="1" width="19.7109375" style="39" customWidth="1"/>
    <col min="2" max="2" width="18.7109375" style="39" customWidth="1"/>
    <col min="3" max="3" width="52" style="40" customWidth="1"/>
    <col min="4" max="4" width="19.28515625" style="91" customWidth="1"/>
    <col min="5" max="5" width="20.140625" style="31" bestFit="1" customWidth="1"/>
    <col min="6" max="6" width="25.5703125" style="45" customWidth="1"/>
    <col min="7" max="7" width="62" style="226" customWidth="1"/>
    <col min="8" max="18" width="11.42578125" style="16"/>
    <col min="19" max="21" width="21.85546875" style="16" customWidth="1"/>
    <col min="22" max="22" width="28.5703125" style="16" customWidth="1"/>
    <col min="23" max="16384" width="11.42578125" style="16"/>
  </cols>
  <sheetData>
    <row r="1" spans="1:22" ht="25.5" customHeight="1" x14ac:dyDescent="0.25">
      <c r="A1" s="42"/>
      <c r="B1" s="35"/>
      <c r="C1" s="68"/>
      <c r="D1" s="90"/>
      <c r="E1" s="275"/>
      <c r="F1" s="276"/>
      <c r="G1" s="225"/>
    </row>
    <row r="2" spans="1:22" ht="25.5" customHeight="1" x14ac:dyDescent="0.25">
      <c r="A2" s="42"/>
      <c r="B2" s="35"/>
      <c r="C2" s="68"/>
      <c r="D2" s="90"/>
      <c r="E2" s="275"/>
      <c r="F2" s="276"/>
      <c r="G2" s="225"/>
      <c r="S2" s="69" t="s">
        <v>395</v>
      </c>
      <c r="T2" s="69" t="s">
        <v>396</v>
      </c>
      <c r="U2" s="70" t="s">
        <v>393</v>
      </c>
      <c r="V2" s="70" t="s">
        <v>394</v>
      </c>
    </row>
    <row r="3" spans="1:22" ht="25.5" customHeight="1" x14ac:dyDescent="0.25">
      <c r="A3" s="42"/>
      <c r="B3" s="35"/>
      <c r="C3" s="68"/>
      <c r="D3" s="90"/>
      <c r="E3" s="275"/>
      <c r="F3" s="276"/>
      <c r="G3" s="225"/>
      <c r="S3" s="85">
        <v>9700</v>
      </c>
      <c r="T3" s="85">
        <f>S3/1.18</f>
        <v>8220.3389830508477</v>
      </c>
      <c r="U3" s="85">
        <f>T3*0.18</f>
        <v>1479.6610169491526</v>
      </c>
      <c r="V3" s="71">
        <f>T3+U3</f>
        <v>9700</v>
      </c>
    </row>
    <row r="4" spans="1:22" s="74" customFormat="1" ht="21" customHeight="1" x14ac:dyDescent="0.25">
      <c r="A4" s="533" t="s">
        <v>9</v>
      </c>
      <c r="B4" s="533"/>
      <c r="C4" s="533"/>
      <c r="D4" s="533"/>
      <c r="E4" s="533"/>
      <c r="F4" s="533"/>
      <c r="G4" s="533"/>
      <c r="S4" s="86">
        <v>2250</v>
      </c>
      <c r="T4" s="86">
        <f>S4/1.18</f>
        <v>1906.7796610169491</v>
      </c>
      <c r="U4" s="86">
        <f>T4*0.18</f>
        <v>343.22033898305085</v>
      </c>
      <c r="V4" s="87">
        <f>T4+U4</f>
        <v>2250</v>
      </c>
    </row>
    <row r="5" spans="1:22" s="74" customFormat="1" ht="21" customHeight="1" x14ac:dyDescent="0.25">
      <c r="A5" s="560" t="s">
        <v>10</v>
      </c>
      <c r="B5" s="560"/>
      <c r="C5" s="560"/>
      <c r="D5" s="560"/>
      <c r="E5" s="560"/>
      <c r="F5" s="560"/>
      <c r="G5" s="560"/>
    </row>
    <row r="6" spans="1:22" s="74" customFormat="1" ht="21" customHeight="1" x14ac:dyDescent="0.25">
      <c r="A6" s="533" t="s">
        <v>12</v>
      </c>
      <c r="B6" s="533"/>
      <c r="C6" s="533"/>
      <c r="D6" s="533"/>
      <c r="E6" s="533"/>
      <c r="F6" s="533"/>
      <c r="G6" s="533"/>
    </row>
    <row r="7" spans="1:22" s="74" customFormat="1" ht="21" customHeight="1" x14ac:dyDescent="0.25">
      <c r="A7" s="560" t="s">
        <v>13</v>
      </c>
      <c r="B7" s="560"/>
      <c r="C7" s="560"/>
      <c r="D7" s="560"/>
      <c r="E7" s="560"/>
      <c r="F7" s="560"/>
      <c r="G7" s="560"/>
      <c r="S7" s="74" t="s">
        <v>397</v>
      </c>
    </row>
    <row r="8" spans="1:22" s="74" customFormat="1" ht="21" customHeight="1" x14ac:dyDescent="0.25">
      <c r="A8" s="560" t="s">
        <v>530</v>
      </c>
      <c r="B8" s="560"/>
      <c r="C8" s="560"/>
      <c r="D8" s="560"/>
      <c r="E8" s="560"/>
      <c r="F8" s="560"/>
      <c r="G8" s="560"/>
      <c r="S8" s="74" t="s">
        <v>398</v>
      </c>
    </row>
    <row r="9" spans="1:22" ht="30" customHeight="1" x14ac:dyDescent="0.2">
      <c r="S9" s="16" t="s">
        <v>399</v>
      </c>
    </row>
    <row r="10" spans="1:22" ht="48" customHeight="1" x14ac:dyDescent="0.25">
      <c r="A10" s="389" t="s">
        <v>0</v>
      </c>
      <c r="B10" s="389" t="s">
        <v>1</v>
      </c>
      <c r="C10" s="389" t="s">
        <v>2</v>
      </c>
      <c r="D10" s="389" t="s">
        <v>4</v>
      </c>
      <c r="E10" s="357" t="s">
        <v>5</v>
      </c>
      <c r="F10" s="358" t="s">
        <v>6</v>
      </c>
      <c r="G10" s="389" t="s">
        <v>3</v>
      </c>
    </row>
    <row r="11" spans="1:22" s="63" customFormat="1" ht="69.75" customHeight="1" x14ac:dyDescent="0.2">
      <c r="A11" s="406">
        <v>45387</v>
      </c>
      <c r="B11" s="156">
        <v>15974</v>
      </c>
      <c r="C11" s="157" t="s">
        <v>438</v>
      </c>
      <c r="D11" s="280" t="s">
        <v>952</v>
      </c>
      <c r="E11" s="280">
        <v>7975</v>
      </c>
      <c r="F11" s="280">
        <v>7975</v>
      </c>
      <c r="G11" s="267" t="s">
        <v>541</v>
      </c>
    </row>
    <row r="12" spans="1:22" ht="34.5" customHeight="1" thickBot="1" x14ac:dyDescent="0.3">
      <c r="A12" s="88"/>
      <c r="B12" s="88"/>
      <c r="C12" s="89" t="s">
        <v>572</v>
      </c>
      <c r="D12" s="92"/>
      <c r="E12" s="277">
        <f>SUM(E11:E11)</f>
        <v>7975</v>
      </c>
      <c r="F12" s="277">
        <f>SUM(F11:F11)</f>
        <v>7975</v>
      </c>
      <c r="G12" s="227"/>
    </row>
    <row r="13" spans="1:22" ht="25.5" customHeight="1" thickTop="1" x14ac:dyDescent="0.2"/>
    <row r="15" spans="1:22" ht="25.5" customHeight="1" x14ac:dyDescent="0.2">
      <c r="A15" s="561" t="s">
        <v>7</v>
      </c>
      <c r="B15" s="561"/>
      <c r="C15" s="561"/>
      <c r="D15" s="78"/>
      <c r="E15" s="561" t="s">
        <v>8</v>
      </c>
      <c r="F15" s="561"/>
      <c r="G15" s="561"/>
    </row>
    <row r="16" spans="1:22" ht="25.5" customHeight="1" x14ac:dyDescent="0.2">
      <c r="A16" s="34"/>
      <c r="B16" s="34"/>
      <c r="C16" s="34"/>
      <c r="D16" s="78"/>
      <c r="E16" s="278"/>
      <c r="F16" s="278"/>
      <c r="G16" s="65"/>
    </row>
    <row r="17" spans="1:7" ht="25.5" customHeight="1" x14ac:dyDescent="0.2">
      <c r="A17" s="34"/>
      <c r="B17" s="34"/>
      <c r="C17" s="34"/>
      <c r="D17" s="78"/>
      <c r="E17" s="278"/>
      <c r="F17" s="278"/>
      <c r="G17" s="65"/>
    </row>
    <row r="18" spans="1:7" ht="25.5" customHeight="1" x14ac:dyDescent="0.2">
      <c r="A18" s="34"/>
      <c r="B18" s="34"/>
      <c r="C18" s="57"/>
      <c r="D18" s="79"/>
      <c r="E18" s="37"/>
      <c r="F18" s="37"/>
      <c r="G18" s="228"/>
    </row>
    <row r="19" spans="1:7" ht="25.5" customHeight="1" thickBot="1" x14ac:dyDescent="0.25">
      <c r="A19" s="562" t="s">
        <v>331</v>
      </c>
      <c r="B19" s="562"/>
      <c r="C19" s="562"/>
      <c r="D19" s="80"/>
      <c r="E19" s="562"/>
      <c r="F19" s="562"/>
      <c r="G19" s="562"/>
    </row>
    <row r="20" spans="1:7" ht="25.5" customHeight="1" x14ac:dyDescent="0.2">
      <c r="A20" s="563" t="s">
        <v>332</v>
      </c>
      <c r="B20" s="563"/>
      <c r="C20" s="563"/>
      <c r="D20" s="79"/>
      <c r="E20" s="563" t="s">
        <v>498</v>
      </c>
      <c r="F20" s="563"/>
      <c r="G20" s="563"/>
    </row>
    <row r="21" spans="1:7" ht="25.5" customHeight="1" x14ac:dyDescent="0.2">
      <c r="A21" s="34"/>
      <c r="B21" s="34"/>
      <c r="C21" s="34"/>
      <c r="D21" s="79"/>
      <c r="E21" s="278"/>
      <c r="F21" s="278"/>
      <c r="G21" s="65"/>
    </row>
    <row r="22" spans="1:7" ht="25.5" customHeight="1" x14ac:dyDescent="0.2">
      <c r="A22" s="34"/>
      <c r="B22" s="34"/>
      <c r="C22" s="34"/>
      <c r="D22" s="79"/>
      <c r="E22" s="278"/>
      <c r="F22" s="278"/>
      <c r="G22" s="65"/>
    </row>
  </sheetData>
  <mergeCells count="11">
    <mergeCell ref="A15:C15"/>
    <mergeCell ref="E15:G15"/>
    <mergeCell ref="A19:C19"/>
    <mergeCell ref="E19:G19"/>
    <mergeCell ref="A20:C20"/>
    <mergeCell ref="E20:G20"/>
    <mergeCell ref="A4:G4"/>
    <mergeCell ref="A5:G5"/>
    <mergeCell ref="A6:G6"/>
    <mergeCell ref="A7:G7"/>
    <mergeCell ref="A8:G8"/>
  </mergeCells>
  <phoneticPr fontId="89" type="noConversion"/>
  <pageMargins left="1.1100000000000001" right="0.6692913385826772" top="1.4960629921259843" bottom="0.74803149606299213" header="1.0629921259842521" footer="0.31496062992125984"/>
  <pageSetup scale="5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774"/>
  </sheetPr>
  <dimension ref="A4:EG39"/>
  <sheetViews>
    <sheetView topLeftCell="A12" zoomScaleNormal="100" workbookViewId="0">
      <selection activeCell="D17" sqref="D17"/>
    </sheetView>
  </sheetViews>
  <sheetFormatPr baseColWidth="10" defaultColWidth="11.42578125" defaultRowHeight="12.75" x14ac:dyDescent="0.2"/>
  <cols>
    <col min="1" max="1" width="12.7109375" style="6" customWidth="1"/>
    <col min="2" max="2" width="15.42578125" style="5" customWidth="1"/>
    <col min="3" max="3" width="21.5703125" style="6" customWidth="1"/>
    <col min="4" max="4" width="19.28515625" style="6" customWidth="1"/>
    <col min="5" max="5" width="14.85546875" style="6" customWidth="1"/>
    <col min="6" max="6" width="16.7109375" style="6" customWidth="1"/>
    <col min="7" max="7" width="13.28515625" style="6" customWidth="1"/>
    <col min="8" max="16384" width="11.42578125" style="6"/>
  </cols>
  <sheetData>
    <row r="4" spans="1:137" s="3" customFormat="1" ht="14.25" x14ac:dyDescent="0.2">
      <c r="B4" s="41"/>
      <c r="C4" s="11"/>
      <c r="D4" s="18"/>
    </row>
    <row r="5" spans="1:137" s="3" customFormat="1" ht="14.25" x14ac:dyDescent="0.2">
      <c r="B5" s="41"/>
      <c r="C5" s="11"/>
      <c r="D5" s="18"/>
    </row>
    <row r="6" spans="1:137" s="14" customFormat="1" ht="15" x14ac:dyDescent="0.25">
      <c r="B6" s="42"/>
      <c r="C6" s="35"/>
      <c r="D6" s="44"/>
    </row>
    <row r="7" spans="1:137" s="14" customFormat="1" ht="20.100000000000001" customHeight="1" x14ac:dyDescent="0.2">
      <c r="A7" s="513" t="s">
        <v>9</v>
      </c>
      <c r="B7" s="513"/>
      <c r="C7" s="513"/>
      <c r="D7" s="513"/>
      <c r="E7" s="513"/>
    </row>
    <row r="8" spans="1:137" s="15" customFormat="1" ht="20.100000000000001" customHeight="1" x14ac:dyDescent="0.3">
      <c r="A8" s="514" t="s">
        <v>10</v>
      </c>
      <c r="B8" s="514"/>
      <c r="C8" s="514"/>
      <c r="D8" s="514"/>
      <c r="E8" s="514"/>
    </row>
    <row r="9" spans="1:137" s="15" customFormat="1" ht="20.100000000000001" customHeight="1" x14ac:dyDescent="0.3">
      <c r="A9" s="568" t="s">
        <v>11</v>
      </c>
      <c r="B9" s="568"/>
      <c r="C9" s="568"/>
      <c r="D9" s="568"/>
      <c r="E9" s="568"/>
    </row>
    <row r="10" spans="1:137" s="15" customFormat="1" ht="20.100000000000001" customHeight="1" x14ac:dyDescent="0.3">
      <c r="A10" s="514" t="s">
        <v>12</v>
      </c>
      <c r="B10" s="514"/>
      <c r="C10" s="514"/>
      <c r="D10" s="514"/>
      <c r="E10" s="514"/>
    </row>
    <row r="11" spans="1:137" s="4" customFormat="1" ht="20.100000000000001" customHeight="1" x14ac:dyDescent="0.25">
      <c r="A11" s="569" t="s">
        <v>13</v>
      </c>
      <c r="B11" s="569"/>
      <c r="C11" s="569"/>
      <c r="D11" s="569"/>
      <c r="E11" s="569"/>
      <c r="F11" s="25"/>
      <c r="G11" s="25"/>
      <c r="H11" s="25"/>
      <c r="I11" s="25"/>
      <c r="J11" s="514"/>
      <c r="K11" s="514"/>
      <c r="L11" s="514"/>
      <c r="M11" s="514"/>
      <c r="N11" s="514"/>
      <c r="O11" s="514"/>
      <c r="P11" s="514"/>
      <c r="Q11" s="514"/>
      <c r="R11" s="514"/>
      <c r="S11" s="514"/>
      <c r="T11" s="514"/>
      <c r="U11" s="514"/>
      <c r="V11" s="514"/>
      <c r="W11" s="514"/>
      <c r="X11" s="514"/>
      <c r="Y11" s="514"/>
      <c r="Z11" s="514"/>
      <c r="AA11" s="514"/>
      <c r="AB11" s="514"/>
      <c r="AC11" s="514"/>
      <c r="AD11" s="514"/>
      <c r="AE11" s="514"/>
      <c r="AF11" s="514"/>
      <c r="AG11" s="514"/>
      <c r="AH11" s="514"/>
      <c r="AI11" s="514"/>
      <c r="AJ11" s="514"/>
      <c r="AK11" s="514"/>
      <c r="AL11" s="514"/>
      <c r="AM11" s="514"/>
      <c r="AN11" s="514"/>
      <c r="AO11" s="514"/>
      <c r="AP11" s="514"/>
      <c r="AQ11" s="514"/>
      <c r="AR11" s="514"/>
      <c r="AS11" s="514"/>
      <c r="AT11" s="514"/>
      <c r="AU11" s="514"/>
      <c r="AV11" s="514"/>
      <c r="AW11" s="514"/>
      <c r="AX11" s="514"/>
      <c r="AY11" s="514"/>
      <c r="AZ11" s="514"/>
      <c r="BA11" s="514"/>
      <c r="BB11" s="514"/>
      <c r="BC11" s="514"/>
      <c r="BD11" s="514"/>
      <c r="BE11" s="514"/>
      <c r="BF11" s="514"/>
      <c r="BG11" s="514"/>
      <c r="BH11" s="514"/>
      <c r="BI11" s="514"/>
      <c r="BJ11" s="514"/>
      <c r="BK11" s="514"/>
      <c r="BL11" s="514"/>
      <c r="BM11" s="514"/>
      <c r="BN11" s="514"/>
      <c r="BO11" s="514"/>
      <c r="BP11" s="514"/>
      <c r="BQ11" s="514"/>
      <c r="BR11" s="514"/>
      <c r="BS11" s="514"/>
      <c r="BT11" s="514"/>
      <c r="BU11" s="514"/>
      <c r="BV11" s="514"/>
      <c r="BW11" s="514"/>
      <c r="BX11" s="514"/>
      <c r="BY11" s="514"/>
      <c r="BZ11" s="514"/>
      <c r="CA11" s="514"/>
      <c r="CB11" s="514"/>
      <c r="CC11" s="514"/>
      <c r="CD11" s="514"/>
      <c r="CE11" s="514"/>
      <c r="CF11" s="514"/>
      <c r="CG11" s="514"/>
      <c r="CH11" s="514"/>
      <c r="CI11" s="514"/>
      <c r="CJ11" s="514"/>
      <c r="CK11" s="514"/>
      <c r="CL11" s="514"/>
      <c r="CM11" s="514"/>
      <c r="CN11" s="514"/>
      <c r="CO11" s="514"/>
      <c r="CP11" s="514"/>
      <c r="CQ11" s="514"/>
      <c r="CR11" s="514"/>
      <c r="CS11" s="514"/>
      <c r="CT11" s="514"/>
      <c r="CU11" s="514"/>
      <c r="CV11" s="514"/>
      <c r="CW11" s="514"/>
      <c r="CX11" s="514"/>
      <c r="CY11" s="514"/>
      <c r="CZ11" s="514"/>
      <c r="DA11" s="514"/>
      <c r="DB11" s="514"/>
      <c r="DC11" s="514"/>
      <c r="DD11" s="514"/>
      <c r="DE11" s="514"/>
      <c r="DF11" s="514"/>
      <c r="DG11" s="514"/>
      <c r="DH11" s="514"/>
      <c r="DI11" s="514"/>
      <c r="DJ11" s="514"/>
      <c r="DK11" s="514"/>
      <c r="DL11" s="514"/>
      <c r="DM11" s="514"/>
      <c r="DN11" s="514"/>
      <c r="DO11" s="514"/>
      <c r="DP11" s="514"/>
      <c r="DQ11" s="514"/>
      <c r="DR11" s="514"/>
      <c r="DS11" s="514"/>
      <c r="DT11" s="514"/>
      <c r="DU11" s="514"/>
      <c r="DV11" s="514"/>
      <c r="DW11" s="514"/>
      <c r="DX11" s="514"/>
      <c r="DY11" s="514"/>
      <c r="DZ11" s="514"/>
      <c r="EA11" s="514"/>
      <c r="EB11" s="514"/>
      <c r="EC11" s="514"/>
      <c r="ED11" s="514"/>
      <c r="EE11" s="514"/>
      <c r="EF11" s="514"/>
      <c r="EG11" s="514"/>
    </row>
    <row r="12" spans="1:137" s="4" customFormat="1" ht="20.100000000000001" customHeight="1" x14ac:dyDescent="0.25">
      <c r="A12" s="514" t="s">
        <v>528</v>
      </c>
      <c r="B12" s="514"/>
      <c r="C12" s="514"/>
      <c r="D12" s="514"/>
      <c r="E12" s="514"/>
      <c r="F12" s="25"/>
      <c r="G12" s="25"/>
      <c r="H12" s="25"/>
      <c r="I12" s="25"/>
      <c r="J12" s="514"/>
      <c r="K12" s="514"/>
      <c r="L12" s="514"/>
      <c r="M12" s="514"/>
      <c r="N12" s="514"/>
      <c r="O12" s="514"/>
      <c r="P12" s="514"/>
      <c r="Q12" s="514"/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4"/>
      <c r="AE12" s="514"/>
      <c r="AF12" s="514"/>
      <c r="AG12" s="514"/>
      <c r="AH12" s="514"/>
      <c r="AI12" s="514"/>
      <c r="AJ12" s="514"/>
      <c r="AK12" s="514"/>
      <c r="AL12" s="514"/>
      <c r="AM12" s="514"/>
      <c r="AN12" s="514"/>
      <c r="AO12" s="514"/>
      <c r="AP12" s="514"/>
      <c r="AQ12" s="514"/>
      <c r="AR12" s="514"/>
      <c r="AS12" s="514"/>
      <c r="AT12" s="514"/>
      <c r="AU12" s="514"/>
      <c r="AV12" s="514"/>
      <c r="AW12" s="514"/>
      <c r="AX12" s="514"/>
      <c r="AY12" s="514"/>
      <c r="AZ12" s="514"/>
      <c r="BA12" s="514"/>
      <c r="BB12" s="514"/>
      <c r="BC12" s="514"/>
      <c r="BD12" s="514"/>
      <c r="BE12" s="514"/>
      <c r="BF12" s="514"/>
      <c r="BG12" s="514"/>
      <c r="BH12" s="514"/>
      <c r="BI12" s="514"/>
      <c r="BJ12" s="514"/>
      <c r="BK12" s="514"/>
      <c r="BL12" s="514"/>
      <c r="BM12" s="514"/>
      <c r="BN12" s="514"/>
      <c r="BO12" s="514"/>
      <c r="BP12" s="514"/>
      <c r="BQ12" s="514"/>
      <c r="BR12" s="514"/>
      <c r="BS12" s="514"/>
      <c r="BT12" s="514"/>
      <c r="BU12" s="514"/>
      <c r="BV12" s="514"/>
      <c r="BW12" s="514"/>
      <c r="BX12" s="514"/>
      <c r="BY12" s="514"/>
      <c r="BZ12" s="514"/>
      <c r="CA12" s="514"/>
      <c r="CB12" s="514"/>
      <c r="CC12" s="514"/>
      <c r="CD12" s="514"/>
      <c r="CE12" s="514"/>
      <c r="CF12" s="514"/>
      <c r="CG12" s="514"/>
      <c r="CH12" s="514"/>
      <c r="CI12" s="514"/>
      <c r="CJ12" s="514"/>
      <c r="CK12" s="514"/>
      <c r="CL12" s="514"/>
      <c r="CM12" s="514"/>
      <c r="CN12" s="514"/>
      <c r="CO12" s="514"/>
      <c r="CP12" s="514"/>
      <c r="CQ12" s="514"/>
      <c r="CR12" s="514"/>
      <c r="CS12" s="514"/>
      <c r="CT12" s="514"/>
      <c r="CU12" s="514"/>
      <c r="CV12" s="514"/>
      <c r="CW12" s="514"/>
      <c r="CX12" s="514"/>
      <c r="CY12" s="514"/>
      <c r="CZ12" s="514"/>
      <c r="DA12" s="514"/>
      <c r="DB12" s="514"/>
      <c r="DC12" s="514"/>
      <c r="DD12" s="514"/>
      <c r="DE12" s="514"/>
      <c r="DF12" s="514"/>
      <c r="DG12" s="514"/>
      <c r="DH12" s="514"/>
      <c r="DI12" s="514"/>
      <c r="DJ12" s="514"/>
      <c r="DK12" s="514"/>
      <c r="DL12" s="514"/>
      <c r="DM12" s="514"/>
      <c r="DN12" s="514"/>
      <c r="DO12" s="514"/>
      <c r="DP12" s="514"/>
      <c r="DQ12" s="514"/>
      <c r="DR12" s="514"/>
      <c r="DS12" s="514"/>
      <c r="DT12" s="514"/>
      <c r="DU12" s="514"/>
      <c r="DV12" s="514"/>
      <c r="DW12" s="514"/>
      <c r="DX12" s="514"/>
      <c r="DY12" s="514"/>
      <c r="DZ12" s="514"/>
      <c r="EA12" s="514"/>
      <c r="EB12" s="514"/>
      <c r="EC12" s="514"/>
      <c r="ED12" s="514"/>
      <c r="EE12" s="514"/>
      <c r="EF12" s="514"/>
      <c r="EG12" s="514"/>
    </row>
    <row r="13" spans="1:137" s="4" customFormat="1" ht="18" x14ac:dyDescent="0.25">
      <c r="B13" s="8"/>
      <c r="C13" s="8"/>
      <c r="D13" s="8"/>
      <c r="E13" s="8"/>
      <c r="F13" s="25"/>
      <c r="G13" s="25"/>
      <c r="H13" s="25"/>
      <c r="I13" s="25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</row>
    <row r="14" spans="1:137" s="4" customFormat="1" ht="18" x14ac:dyDescent="0.25">
      <c r="B14" s="7"/>
      <c r="C14" s="7"/>
      <c r="D14" s="7"/>
      <c r="E14" s="24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</row>
    <row r="15" spans="1:137" ht="22.5" customHeight="1" x14ac:dyDescent="0.2">
      <c r="C15" s="171" t="s">
        <v>14</v>
      </c>
      <c r="D15" s="75" t="s">
        <v>15</v>
      </c>
      <c r="E15" s="54"/>
      <c r="F15" s="40"/>
      <c r="G15" s="107"/>
    </row>
    <row r="16" spans="1:137" ht="24" customHeight="1" x14ac:dyDescent="0.25">
      <c r="A16" s="46"/>
      <c r="B16" s="47"/>
      <c r="C16" s="101" t="s">
        <v>98</v>
      </c>
      <c r="D16" s="174">
        <v>7975</v>
      </c>
      <c r="E16" s="58"/>
      <c r="F16" s="40"/>
      <c r="G16" s="107"/>
    </row>
    <row r="17" spans="1:7" ht="24" customHeight="1" x14ac:dyDescent="0.25">
      <c r="A17" s="46"/>
      <c r="B17" s="47"/>
      <c r="C17" s="101" t="s">
        <v>65</v>
      </c>
      <c r="D17" s="174">
        <v>186.96</v>
      </c>
      <c r="E17" s="58"/>
      <c r="F17" s="40"/>
      <c r="G17" s="107"/>
    </row>
    <row r="18" spans="1:7" ht="24" customHeight="1" thickBot="1" x14ac:dyDescent="0.3">
      <c r="C18" s="172" t="s">
        <v>340</v>
      </c>
      <c r="D18" s="173">
        <f>SUM(D16:D17)</f>
        <v>8161.96</v>
      </c>
      <c r="E18" s="58"/>
      <c r="G18" s="279"/>
    </row>
    <row r="19" spans="1:7" ht="22.5" customHeight="1" thickTop="1" x14ac:dyDescent="0.2">
      <c r="E19" s="58"/>
      <c r="F19" s="40"/>
      <c r="G19" s="107"/>
    </row>
    <row r="20" spans="1:7" ht="21" customHeight="1" x14ac:dyDescent="0.2">
      <c r="E20" s="26"/>
      <c r="G20" s="279"/>
    </row>
    <row r="21" spans="1:7" ht="21" customHeight="1" x14ac:dyDescent="0.25">
      <c r="D21" s="50"/>
      <c r="E21" s="26"/>
      <c r="G21" s="279"/>
    </row>
    <row r="22" spans="1:7" ht="21" customHeight="1" x14ac:dyDescent="0.2">
      <c r="C22" s="48"/>
      <c r="D22" s="49"/>
      <c r="E22" s="26"/>
    </row>
    <row r="23" spans="1:7" ht="47.25" customHeight="1" x14ac:dyDescent="0.25">
      <c r="B23" s="564" t="s">
        <v>529</v>
      </c>
      <c r="C23" s="564"/>
      <c r="D23" s="236">
        <f>D18</f>
        <v>8161.96</v>
      </c>
      <c r="E23" s="64"/>
    </row>
    <row r="24" spans="1:7" ht="20.25" customHeight="1" x14ac:dyDescent="0.2"/>
    <row r="25" spans="1:7" ht="20.25" customHeight="1" x14ac:dyDescent="0.2"/>
    <row r="26" spans="1:7" ht="20.25" customHeight="1" x14ac:dyDescent="0.2">
      <c r="A26" s="565" t="s">
        <v>7</v>
      </c>
      <c r="B26" s="565"/>
      <c r="D26" s="567" t="s">
        <v>8</v>
      </c>
      <c r="E26" s="567"/>
      <c r="G26" s="65"/>
    </row>
    <row r="27" spans="1:7" ht="23.25" customHeight="1" x14ac:dyDescent="0.2">
      <c r="A27" s="33"/>
      <c r="B27" s="33"/>
      <c r="C27" s="33"/>
      <c r="D27" s="97"/>
      <c r="E27" s="97"/>
    </row>
    <row r="28" spans="1:7" ht="23.25" customHeight="1" x14ac:dyDescent="0.2">
      <c r="A28" s="33"/>
      <c r="B28" s="33"/>
      <c r="C28" s="55"/>
      <c r="D28" s="97"/>
      <c r="E28" s="97"/>
    </row>
    <row r="29" spans="1:7" ht="23.25" customHeight="1" thickBot="1" x14ac:dyDescent="0.25">
      <c r="A29" s="98"/>
      <c r="B29" s="98"/>
      <c r="C29" s="56"/>
      <c r="D29" s="98"/>
      <c r="E29" s="98"/>
    </row>
    <row r="30" spans="1:7" ht="23.25" customHeight="1" x14ac:dyDescent="0.2">
      <c r="A30" s="561" t="s">
        <v>331</v>
      </c>
      <c r="B30" s="561"/>
      <c r="C30" s="57"/>
      <c r="D30" s="566" t="s">
        <v>504</v>
      </c>
      <c r="E30" s="566"/>
    </row>
    <row r="31" spans="1:7" ht="16.5" customHeight="1" x14ac:dyDescent="0.2">
      <c r="A31" s="565" t="s">
        <v>332</v>
      </c>
      <c r="B31" s="565"/>
      <c r="C31" s="34"/>
    </row>
    <row r="32" spans="1:7" ht="16.5" customHeight="1" x14ac:dyDescent="0.2">
      <c r="C32" s="33"/>
      <c r="D32" s="37"/>
    </row>
    <row r="33" spans="1:5" ht="16.5" customHeight="1" x14ac:dyDescent="0.2"/>
    <row r="34" spans="1:5" s="28" customFormat="1" ht="15.75" customHeight="1" x14ac:dyDescent="0.2">
      <c r="A34" s="6"/>
      <c r="B34" s="5"/>
      <c r="C34" s="6"/>
      <c r="D34" s="6"/>
    </row>
    <row r="35" spans="1:5" s="28" customFormat="1" ht="15.75" customHeight="1" x14ac:dyDescent="0.2">
      <c r="B35" s="29"/>
      <c r="D35" s="6"/>
    </row>
    <row r="39" spans="1:5" x14ac:dyDescent="0.2">
      <c r="E39" s="21"/>
    </row>
  </sheetData>
  <mergeCells count="44">
    <mergeCell ref="A7:E7"/>
    <mergeCell ref="A8:E8"/>
    <mergeCell ref="A9:E9"/>
    <mergeCell ref="A10:E10"/>
    <mergeCell ref="A11:E11"/>
    <mergeCell ref="DR11:DY11"/>
    <mergeCell ref="DZ11:EG11"/>
    <mergeCell ref="J12:Q12"/>
    <mergeCell ref="R12:Y12"/>
    <mergeCell ref="Z12:AG12"/>
    <mergeCell ref="AH12:AO12"/>
    <mergeCell ref="AP12:AW12"/>
    <mergeCell ref="AX12:BE12"/>
    <mergeCell ref="BN11:BU11"/>
    <mergeCell ref="BV11:CC11"/>
    <mergeCell ref="CD11:CK11"/>
    <mergeCell ref="CL11:CS11"/>
    <mergeCell ref="CT11:DA11"/>
    <mergeCell ref="DB11:DI11"/>
    <mergeCell ref="DJ12:DQ12"/>
    <mergeCell ref="BF11:BM11"/>
    <mergeCell ref="A12:E12"/>
    <mergeCell ref="B23:C23"/>
    <mergeCell ref="A30:B30"/>
    <mergeCell ref="A31:B31"/>
    <mergeCell ref="DJ11:DQ11"/>
    <mergeCell ref="J11:Q11"/>
    <mergeCell ref="R11:Y11"/>
    <mergeCell ref="Z11:AG11"/>
    <mergeCell ref="AH11:AO11"/>
    <mergeCell ref="AP11:AW11"/>
    <mergeCell ref="AX11:BE11"/>
    <mergeCell ref="A26:B26"/>
    <mergeCell ref="D30:E30"/>
    <mergeCell ref="D26:E26"/>
    <mergeCell ref="DR12:DY12"/>
    <mergeCell ref="DZ12:EG12"/>
    <mergeCell ref="BF12:BM12"/>
    <mergeCell ref="BN12:BU12"/>
    <mergeCell ref="BV12:CC12"/>
    <mergeCell ref="CD12:CK12"/>
    <mergeCell ref="CL12:CS12"/>
    <mergeCell ref="CT12:DA12"/>
    <mergeCell ref="DB12:DI12"/>
  </mergeCells>
  <phoneticPr fontId="61" type="noConversion"/>
  <conditionalFormatting sqref="C18 C22">
    <cfRule type="duplicateValues" dxfId="0" priority="5057"/>
  </conditionalFormatting>
  <pageMargins left="0.70866141732283472" right="0.70866141732283472" top="0.72" bottom="0.74803149606299213" header="0.92" footer="0.31496062992125984"/>
  <pageSetup scale="95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774"/>
  </sheetPr>
  <dimension ref="A1:G64"/>
  <sheetViews>
    <sheetView topLeftCell="A40" workbookViewId="0">
      <selection activeCell="C49" sqref="C49:F49"/>
    </sheetView>
  </sheetViews>
  <sheetFormatPr baseColWidth="10" defaultColWidth="9.140625" defaultRowHeight="12.75" x14ac:dyDescent="0.2"/>
  <cols>
    <col min="1" max="1" width="27.85546875" customWidth="1"/>
    <col min="2" max="2" width="13" customWidth="1"/>
    <col min="3" max="3" width="12.28515625" customWidth="1"/>
    <col min="4" max="4" width="5" customWidth="1"/>
    <col min="5" max="5" width="12.7109375" customWidth="1"/>
    <col min="7" max="7" width="19" customWidth="1"/>
  </cols>
  <sheetData>
    <row r="1" spans="1:7" ht="19.5" customHeight="1" x14ac:dyDescent="0.2">
      <c r="A1" s="6"/>
      <c r="B1" s="6"/>
      <c r="C1" s="6"/>
    </row>
    <row r="2" spans="1:7" ht="19.5" customHeight="1" x14ac:dyDescent="0.2">
      <c r="A2" s="18"/>
      <c r="B2" s="392"/>
      <c r="C2" s="392"/>
    </row>
    <row r="3" spans="1:7" ht="19.5" customHeight="1" x14ac:dyDescent="0.2">
      <c r="A3" s="18"/>
      <c r="B3" s="392"/>
      <c r="C3" s="392"/>
    </row>
    <row r="4" spans="1:7" ht="19.5" customHeight="1" x14ac:dyDescent="0.2"/>
    <row r="5" spans="1:7" ht="18.75" x14ac:dyDescent="0.2">
      <c r="D5" s="476" t="s">
        <v>924</v>
      </c>
    </row>
    <row r="6" spans="1:7" ht="23.25" x14ac:dyDescent="0.2">
      <c r="D6" s="477" t="s">
        <v>10</v>
      </c>
    </row>
    <row r="7" spans="1:7" ht="18" x14ac:dyDescent="0.25">
      <c r="A7" s="574" t="s">
        <v>925</v>
      </c>
      <c r="B7" s="574"/>
      <c r="C7" s="574"/>
      <c r="D7" s="574"/>
      <c r="E7" s="574"/>
      <c r="F7" s="574"/>
      <c r="G7" s="574"/>
    </row>
    <row r="8" spans="1:7" ht="15.75" x14ac:dyDescent="0.25">
      <c r="A8" s="575" t="s">
        <v>12</v>
      </c>
      <c r="B8" s="575"/>
      <c r="C8" s="575"/>
      <c r="D8" s="575"/>
      <c r="E8" s="575"/>
      <c r="F8" s="575"/>
      <c r="G8" s="575"/>
    </row>
    <row r="9" spans="1:7" ht="15.75" x14ac:dyDescent="0.25">
      <c r="A9" s="576" t="s">
        <v>926</v>
      </c>
      <c r="B9" s="576"/>
      <c r="C9" s="576"/>
      <c r="D9" s="576"/>
      <c r="E9" s="576"/>
      <c r="F9" s="576"/>
      <c r="G9" s="576"/>
    </row>
    <row r="10" spans="1:7" ht="15.75" x14ac:dyDescent="0.25">
      <c r="A10" s="571" t="s">
        <v>927</v>
      </c>
      <c r="B10" s="571"/>
      <c r="C10" s="571"/>
      <c r="D10" s="571"/>
      <c r="E10" s="571"/>
      <c r="F10" s="571"/>
      <c r="G10" s="571"/>
    </row>
    <row r="11" spans="1:7" ht="15.75" x14ac:dyDescent="0.25">
      <c r="A11" s="571" t="s">
        <v>928</v>
      </c>
      <c r="B11" s="571"/>
      <c r="C11" s="571"/>
      <c r="D11" s="571"/>
      <c r="E11" s="571"/>
      <c r="F11" s="571"/>
      <c r="G11" s="571"/>
    </row>
    <row r="12" spans="1:7" ht="15.75" x14ac:dyDescent="0.25">
      <c r="A12" s="571" t="s">
        <v>929</v>
      </c>
      <c r="B12" s="571"/>
      <c r="C12" s="571"/>
      <c r="D12" s="571"/>
      <c r="E12" s="571"/>
      <c r="F12" s="571"/>
      <c r="G12" s="571"/>
    </row>
    <row r="13" spans="1:7" ht="15.75" x14ac:dyDescent="0.25">
      <c r="A13" s="478"/>
      <c r="B13" s="478"/>
      <c r="C13" s="478"/>
      <c r="D13" s="478"/>
      <c r="E13" s="478"/>
      <c r="F13" s="478"/>
      <c r="G13" s="478"/>
    </row>
    <row r="14" spans="1:7" ht="15.75" x14ac:dyDescent="0.25">
      <c r="A14" s="478"/>
      <c r="B14" s="478"/>
      <c r="C14" s="478"/>
      <c r="D14" s="478"/>
      <c r="E14" s="478"/>
      <c r="F14" s="478"/>
      <c r="G14" s="478"/>
    </row>
    <row r="15" spans="1:7" ht="14.25" x14ac:dyDescent="0.2">
      <c r="A15" s="479" t="s">
        <v>930</v>
      </c>
      <c r="B15" s="479"/>
      <c r="C15" s="479"/>
      <c r="D15" s="479"/>
      <c r="E15" s="480"/>
      <c r="F15" s="481" t="s">
        <v>931</v>
      </c>
      <c r="G15" s="482">
        <v>95247.62</v>
      </c>
    </row>
    <row r="16" spans="1:7" ht="14.25" x14ac:dyDescent="0.2">
      <c r="A16" s="479"/>
      <c r="B16" s="479"/>
      <c r="C16" s="479"/>
      <c r="D16" s="479"/>
      <c r="E16" s="481"/>
      <c r="F16" s="481"/>
      <c r="G16" s="481"/>
    </row>
    <row r="17" spans="1:7" ht="14.25" x14ac:dyDescent="0.2">
      <c r="A17" s="479" t="s">
        <v>932</v>
      </c>
      <c r="B17" s="479"/>
      <c r="C17" s="479"/>
      <c r="D17" s="479"/>
      <c r="E17" s="481"/>
      <c r="F17" s="481"/>
      <c r="G17" s="483">
        <v>0</v>
      </c>
    </row>
    <row r="18" spans="1:7" ht="14.25" x14ac:dyDescent="0.2">
      <c r="A18" s="479"/>
      <c r="B18" s="479"/>
      <c r="C18" s="479"/>
      <c r="D18" s="479"/>
      <c r="E18" s="481"/>
      <c r="F18" s="481"/>
      <c r="G18" s="481"/>
    </row>
    <row r="19" spans="1:7" ht="14.25" x14ac:dyDescent="0.2">
      <c r="A19" s="479"/>
      <c r="B19" s="479"/>
      <c r="C19" s="479"/>
      <c r="D19" s="479"/>
      <c r="E19" s="481"/>
      <c r="F19" s="481" t="s">
        <v>44</v>
      </c>
      <c r="G19" s="481"/>
    </row>
    <row r="20" spans="1:7" ht="15" thickBot="1" x14ac:dyDescent="0.25">
      <c r="A20" s="484" t="s">
        <v>933</v>
      </c>
      <c r="B20" s="479"/>
      <c r="C20" s="479"/>
      <c r="D20" s="479"/>
      <c r="E20" s="481"/>
      <c r="F20" s="481"/>
      <c r="G20" s="485">
        <f>G15-G17</f>
        <v>95247.62</v>
      </c>
    </row>
    <row r="21" spans="1:7" ht="15" thickTop="1" x14ac:dyDescent="0.2">
      <c r="A21" s="479"/>
      <c r="B21" s="479"/>
      <c r="C21" s="479"/>
      <c r="D21" s="479"/>
      <c r="E21" s="481"/>
      <c r="F21" s="481"/>
      <c r="G21" s="481"/>
    </row>
    <row r="22" spans="1:7" ht="14.25" x14ac:dyDescent="0.2">
      <c r="A22" s="479"/>
      <c r="B22" s="479"/>
      <c r="C22" s="479"/>
      <c r="D22" s="479"/>
      <c r="E22" s="481"/>
      <c r="F22" s="481"/>
      <c r="G22" s="481"/>
    </row>
    <row r="23" spans="1:7" ht="14.25" x14ac:dyDescent="0.2">
      <c r="A23" s="479" t="s">
        <v>934</v>
      </c>
      <c r="B23" s="484"/>
      <c r="C23" s="484"/>
      <c r="D23" s="484"/>
      <c r="E23" s="481"/>
      <c r="F23" s="481"/>
      <c r="G23" s="483">
        <v>96218.84</v>
      </c>
    </row>
    <row r="24" spans="1:7" ht="14.25" x14ac:dyDescent="0.2">
      <c r="A24" s="479" t="s">
        <v>935</v>
      </c>
      <c r="B24" s="479"/>
      <c r="C24" s="479"/>
      <c r="D24" s="484"/>
      <c r="E24" s="481"/>
      <c r="F24" s="481"/>
      <c r="G24" s="486">
        <v>5455280.79</v>
      </c>
    </row>
    <row r="25" spans="1:7" ht="14.25" x14ac:dyDescent="0.2">
      <c r="A25" s="479" t="s">
        <v>936</v>
      </c>
      <c r="B25" s="479"/>
      <c r="C25" s="479"/>
      <c r="D25" s="484"/>
      <c r="E25" s="481"/>
      <c r="F25" s="481"/>
      <c r="G25" s="486">
        <f>G24</f>
        <v>5455280.79</v>
      </c>
    </row>
    <row r="26" spans="1:7" ht="14.25" x14ac:dyDescent="0.2">
      <c r="A26" s="479"/>
      <c r="B26" s="479"/>
      <c r="C26" s="479"/>
      <c r="D26" s="484"/>
      <c r="E26" s="481"/>
      <c r="F26" s="481"/>
      <c r="G26" s="486"/>
    </row>
    <row r="27" spans="1:7" ht="14.25" x14ac:dyDescent="0.2">
      <c r="A27" s="479" t="s">
        <v>937</v>
      </c>
      <c r="B27" s="479"/>
      <c r="C27" s="479"/>
      <c r="D27" s="484"/>
      <c r="E27" s="481"/>
      <c r="F27" s="481"/>
      <c r="G27" s="487">
        <f>G23+G24</f>
        <v>5551499.6299999999</v>
      </c>
    </row>
    <row r="28" spans="1:7" ht="14.25" x14ac:dyDescent="0.2">
      <c r="A28" s="479"/>
      <c r="B28" s="479"/>
      <c r="C28" s="479"/>
      <c r="D28" s="484"/>
      <c r="E28" s="481"/>
      <c r="F28" s="481"/>
      <c r="G28" s="487"/>
    </row>
    <row r="29" spans="1:7" ht="14.25" x14ac:dyDescent="0.2">
      <c r="A29" s="479" t="s">
        <v>938</v>
      </c>
      <c r="B29" s="479"/>
      <c r="C29" s="479"/>
      <c r="D29" s="484"/>
      <c r="E29" s="481"/>
      <c r="F29" s="481"/>
      <c r="G29" s="488"/>
    </row>
    <row r="30" spans="1:7" ht="14.25" x14ac:dyDescent="0.2">
      <c r="A30" s="479" t="s">
        <v>939</v>
      </c>
      <c r="B30" s="479"/>
      <c r="C30" s="479"/>
      <c r="D30" s="484"/>
      <c r="E30" s="481"/>
      <c r="F30" s="481"/>
      <c r="G30" s="483">
        <v>5456077.0099999998</v>
      </c>
    </row>
    <row r="31" spans="1:7" ht="14.25" x14ac:dyDescent="0.2">
      <c r="A31" s="479" t="s">
        <v>940</v>
      </c>
      <c r="B31" s="479"/>
      <c r="C31" s="479"/>
      <c r="D31" s="484"/>
      <c r="E31" s="481"/>
      <c r="F31" s="481"/>
      <c r="G31" s="489">
        <v>175</v>
      </c>
    </row>
    <row r="32" spans="1:7" ht="14.25" x14ac:dyDescent="0.2">
      <c r="A32" s="479" t="s">
        <v>941</v>
      </c>
      <c r="B32" s="479"/>
      <c r="C32" s="479"/>
      <c r="D32" s="484"/>
      <c r="E32" s="481"/>
      <c r="F32" s="481"/>
      <c r="G32" s="486">
        <f>G30+G31</f>
        <v>5456252.0099999998</v>
      </c>
    </row>
    <row r="33" spans="1:7" ht="14.25" x14ac:dyDescent="0.2">
      <c r="A33" s="484"/>
      <c r="B33" s="484"/>
      <c r="C33" s="484"/>
      <c r="D33" s="484"/>
      <c r="E33" s="481"/>
      <c r="G33" s="488"/>
    </row>
    <row r="34" spans="1:7" ht="14.25" x14ac:dyDescent="0.2">
      <c r="A34" s="484"/>
      <c r="B34" s="484"/>
      <c r="C34" s="484"/>
      <c r="D34" s="484"/>
      <c r="E34" s="481"/>
      <c r="F34" s="481"/>
      <c r="G34" s="483"/>
    </row>
    <row r="35" spans="1:7" ht="21" customHeight="1" thickBot="1" x14ac:dyDescent="0.25">
      <c r="A35" s="492" t="s">
        <v>942</v>
      </c>
      <c r="B35" s="492"/>
      <c r="C35" s="492"/>
      <c r="D35" s="492"/>
      <c r="E35" s="493"/>
      <c r="F35" s="493"/>
      <c r="G35" s="494">
        <f>G27-G32</f>
        <v>95247.620000000112</v>
      </c>
    </row>
    <row r="36" spans="1:7" s="510" customFormat="1" ht="18" customHeight="1" thickTop="1" x14ac:dyDescent="0.2">
      <c r="A36" s="508"/>
      <c r="B36" s="508"/>
      <c r="C36" s="508"/>
      <c r="D36" s="508"/>
      <c r="E36" s="509"/>
      <c r="F36" s="509"/>
      <c r="G36" s="487"/>
    </row>
    <row r="37" spans="1:7" s="510" customFormat="1" ht="18" customHeight="1" x14ac:dyDescent="0.2">
      <c r="A37" s="508"/>
      <c r="B37" s="508"/>
      <c r="C37" s="508"/>
      <c r="D37" s="508"/>
      <c r="E37" s="509"/>
      <c r="F37" s="509"/>
      <c r="G37" s="487"/>
    </row>
    <row r="38" spans="1:7" s="510" customFormat="1" ht="18" customHeight="1" x14ac:dyDescent="0.2">
      <c r="A38" s="508"/>
      <c r="B38" s="508"/>
      <c r="C38" s="508"/>
      <c r="D38" s="508"/>
      <c r="E38" s="509"/>
      <c r="F38" s="509"/>
      <c r="G38" s="487"/>
    </row>
    <row r="39" spans="1:7" s="510" customFormat="1" ht="18" customHeight="1" x14ac:dyDescent="0.2">
      <c r="A39" s="508"/>
      <c r="B39" s="508"/>
      <c r="C39" s="508"/>
      <c r="D39" s="508"/>
      <c r="E39" s="509"/>
      <c r="F39" s="509"/>
      <c r="G39" s="511"/>
    </row>
    <row r="40" spans="1:7" s="510" customFormat="1" ht="18" customHeight="1" x14ac:dyDescent="0.2">
      <c r="A40" s="509"/>
      <c r="B40" s="509"/>
      <c r="C40" s="509"/>
      <c r="D40" s="509"/>
      <c r="E40" s="509"/>
      <c r="F40" s="509"/>
      <c r="G40" s="511"/>
    </row>
    <row r="41" spans="1:7" ht="18" customHeight="1" x14ac:dyDescent="0.2">
      <c r="A41" s="481"/>
      <c r="B41" s="481"/>
      <c r="C41" s="481"/>
      <c r="D41" s="481"/>
      <c r="E41" s="481"/>
      <c r="F41" s="481"/>
      <c r="G41" s="481"/>
    </row>
    <row r="42" spans="1:7" ht="18" customHeight="1" x14ac:dyDescent="0.2">
      <c r="A42" s="481"/>
      <c r="B42" s="481"/>
      <c r="C42" s="481"/>
      <c r="D42" s="481"/>
      <c r="E42" s="481"/>
      <c r="F42" s="481"/>
      <c r="G42" s="481"/>
    </row>
    <row r="43" spans="1:7" ht="18" customHeight="1" x14ac:dyDescent="0.35">
      <c r="A43" s="570" t="s">
        <v>943</v>
      </c>
      <c r="B43" s="570"/>
      <c r="C43" s="573" t="s">
        <v>944</v>
      </c>
      <c r="D43" s="573"/>
      <c r="E43" s="573"/>
      <c r="F43" s="570" t="s">
        <v>945</v>
      </c>
      <c r="G43" s="570"/>
    </row>
    <row r="44" spans="1:7" ht="18" customHeight="1" x14ac:dyDescent="0.2">
      <c r="A44" s="572" t="s">
        <v>946</v>
      </c>
      <c r="B44" s="572"/>
      <c r="C44" s="572" t="s">
        <v>947</v>
      </c>
      <c r="D44" s="572"/>
      <c r="E44" s="572"/>
      <c r="F44" s="572" t="s">
        <v>948</v>
      </c>
      <c r="G44" s="572"/>
    </row>
    <row r="49" spans="1:7" ht="15" x14ac:dyDescent="0.35">
      <c r="C49" s="570"/>
      <c r="D49" s="570"/>
      <c r="E49" s="570"/>
      <c r="F49" s="570"/>
      <c r="G49" s="490"/>
    </row>
    <row r="50" spans="1:7" ht="14.25" x14ac:dyDescent="0.2">
      <c r="A50" s="18"/>
      <c r="B50" s="392"/>
    </row>
    <row r="51" spans="1:7" ht="14.25" x14ac:dyDescent="0.2">
      <c r="A51" s="18"/>
      <c r="B51" s="392"/>
      <c r="C51" s="392"/>
    </row>
    <row r="52" spans="1:7" ht="14.25" x14ac:dyDescent="0.2">
      <c r="A52" s="18"/>
      <c r="B52" s="392"/>
      <c r="C52" s="392"/>
    </row>
    <row r="53" spans="1:7" ht="14.25" x14ac:dyDescent="0.2">
      <c r="A53" s="18"/>
      <c r="B53" s="392"/>
      <c r="C53" s="392"/>
    </row>
    <row r="55" spans="1:7" ht="15" x14ac:dyDescent="0.25">
      <c r="A55" s="391"/>
      <c r="B55" s="391"/>
      <c r="C55" s="391"/>
      <c r="D55" s="322"/>
      <c r="E55" s="323"/>
      <c r="F55" s="321"/>
    </row>
    <row r="56" spans="1:7" ht="15" x14ac:dyDescent="0.25">
      <c r="A56" s="391"/>
      <c r="B56" s="391"/>
      <c r="C56" s="391"/>
      <c r="D56" s="322"/>
      <c r="E56" s="324"/>
      <c r="F56" s="321"/>
    </row>
    <row r="57" spans="1:7" ht="15" x14ac:dyDescent="0.25">
      <c r="A57" s="391"/>
      <c r="B57" s="391"/>
      <c r="C57" s="391"/>
      <c r="D57" s="322"/>
      <c r="E57" s="325"/>
      <c r="F57" s="321"/>
    </row>
    <row r="58" spans="1:7" ht="15" x14ac:dyDescent="0.25">
      <c r="A58" s="322"/>
      <c r="B58" s="322"/>
      <c r="C58" s="322"/>
      <c r="D58" s="322"/>
      <c r="E58" s="325"/>
      <c r="F58" s="326"/>
    </row>
    <row r="59" spans="1:7" x14ac:dyDescent="0.2">
      <c r="A59" s="577" t="s">
        <v>7</v>
      </c>
      <c r="B59" s="577"/>
      <c r="C59" s="513" t="s">
        <v>8</v>
      </c>
      <c r="D59" s="513"/>
      <c r="E59" s="513"/>
      <c r="F59" s="3"/>
      <c r="G59" s="3"/>
    </row>
    <row r="60" spans="1:7" x14ac:dyDescent="0.2">
      <c r="A60" s="252"/>
      <c r="B60" s="3"/>
      <c r="C60" s="3"/>
      <c r="D60" s="252"/>
      <c r="E60" s="274"/>
      <c r="F60" s="3"/>
      <c r="G60" s="3"/>
    </row>
    <row r="61" spans="1:7" x14ac:dyDescent="0.2">
      <c r="A61" s="252"/>
      <c r="B61" s="3"/>
      <c r="C61" s="3"/>
      <c r="D61" s="252"/>
      <c r="E61" s="274"/>
      <c r="F61" s="3"/>
      <c r="G61" s="3"/>
    </row>
    <row r="62" spans="1:7" x14ac:dyDescent="0.2">
      <c r="A62" s="61"/>
      <c r="B62" s="3"/>
      <c r="C62" s="3"/>
      <c r="D62" s="30"/>
      <c r="E62" s="274"/>
      <c r="F62" s="3"/>
      <c r="G62" s="3"/>
    </row>
    <row r="63" spans="1:7" x14ac:dyDescent="0.2">
      <c r="A63" s="513" t="s">
        <v>502</v>
      </c>
      <c r="B63" s="513"/>
      <c r="C63" s="513" t="s">
        <v>495</v>
      </c>
      <c r="D63" s="513"/>
      <c r="E63" s="513"/>
      <c r="F63" s="3"/>
      <c r="G63" s="3"/>
    </row>
    <row r="64" spans="1:7" x14ac:dyDescent="0.2">
      <c r="A64" s="513" t="s">
        <v>503</v>
      </c>
      <c r="B64" s="513"/>
      <c r="C64" s="513" t="s">
        <v>496</v>
      </c>
      <c r="D64" s="513"/>
      <c r="E64" s="513"/>
      <c r="F64" s="3"/>
      <c r="G64" s="3"/>
    </row>
  </sheetData>
  <mergeCells count="19">
    <mergeCell ref="C59:E59"/>
    <mergeCell ref="C63:E63"/>
    <mergeCell ref="C64:E64"/>
    <mergeCell ref="A59:B59"/>
    <mergeCell ref="A63:B63"/>
    <mergeCell ref="A64:B64"/>
    <mergeCell ref="A7:G7"/>
    <mergeCell ref="A8:G8"/>
    <mergeCell ref="A9:G9"/>
    <mergeCell ref="A10:G10"/>
    <mergeCell ref="A11:G11"/>
    <mergeCell ref="C49:F49"/>
    <mergeCell ref="A12:G12"/>
    <mergeCell ref="F43:G43"/>
    <mergeCell ref="F44:G44"/>
    <mergeCell ref="A43:B43"/>
    <mergeCell ref="A44:B44"/>
    <mergeCell ref="C43:E43"/>
    <mergeCell ref="C44:E44"/>
  </mergeCells>
  <pageMargins left="0.7" right="0.7" top="0.75" bottom="0.75" header="0.3" footer="0.3"/>
  <pageSetup scale="75" orientation="portrait" r:id="rId1"/>
  <drawing r:id="rId2"/>
  <legacyDrawing r:id="rId3"/>
  <oleObjects>
    <mc:AlternateContent xmlns:mc="http://schemas.openxmlformats.org/markup-compatibility/2006">
      <mc:Choice Requires="x14">
        <oleObject progId="Word.Picture.8" shapeId="111617" r:id="rId4">
          <objectPr defaultSize="0" autoPict="0" r:id="rId5">
            <anchor moveWithCells="1" sizeWithCells="1">
              <from>
                <xdr:col>3</xdr:col>
                <xdr:colOff>114300</xdr:colOff>
                <xdr:row>3</xdr:row>
                <xdr:rowOff>0</xdr:rowOff>
              </from>
              <to>
                <xdr:col>4</xdr:col>
                <xdr:colOff>19050</xdr:colOff>
                <xdr:row>4</xdr:row>
                <xdr:rowOff>66675</xdr:rowOff>
              </to>
            </anchor>
          </objectPr>
        </oleObject>
      </mc:Choice>
      <mc:Fallback>
        <oleObject progId="Word.Picture.8" shapeId="1116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10</vt:i4>
      </vt:variant>
    </vt:vector>
  </HeadingPairs>
  <TitlesOfParts>
    <vt:vector size="20" baseType="lpstr">
      <vt:lpstr>G Y P  MARZ. 2024</vt:lpstr>
      <vt:lpstr>RESUMEN UNIFIC. ABRIL 2024</vt:lpstr>
      <vt:lpstr>LIBRO GRAL.MEGALECHE ABRIL 2024</vt:lpstr>
      <vt:lpstr>DESEM. SAN.A. CODIF. ABRIL 2024</vt:lpstr>
      <vt:lpstr>RESUMEN CTA.MEG. ABRIL 2024 (2)</vt:lpstr>
      <vt:lpstr>LIBRO BCO. CTA. PPC. ABRIL 24</vt:lpstr>
      <vt:lpstr>DESEMBS. CODIF.PPC. ABRIL 2024.</vt:lpstr>
      <vt:lpstr>RES. CODIF. PPC ABRIL  2024</vt:lpstr>
      <vt:lpstr>CONC.. NOM. ELECT. ABRIL .24</vt:lpstr>
      <vt:lpstr>Imputacion ABRIL  2024</vt:lpstr>
      <vt:lpstr>'DESEM. SAN.A. CODIF. ABRIL 2024'!Área_de_impresión</vt:lpstr>
      <vt:lpstr>'DESEMBS. CODIF.PPC. ABRIL 2024.'!Área_de_impresión</vt:lpstr>
      <vt:lpstr>'LIBRO BCO. CTA. PPC. ABRIL 24'!Área_de_impresión</vt:lpstr>
      <vt:lpstr>'LIBRO GRAL.MEGALECHE ABRIL 2024'!Área_de_impresión</vt:lpstr>
      <vt:lpstr>'RES. CODIF. PPC ABRIL  2024'!Área_de_impresión</vt:lpstr>
      <vt:lpstr>'RESUMEN UNIFIC. ABRIL 2024'!Área_de_impresión</vt:lpstr>
      <vt:lpstr>'DESEM. SAN.A. CODIF. ABRIL 2024'!Títulos_a_imprimir</vt:lpstr>
      <vt:lpstr>'LIBRO BCO. CTA. PPC. ABRIL 24'!Títulos_a_imprimir</vt:lpstr>
      <vt:lpstr>'LIBRO GRAL.MEGALECHE ABRIL 2024'!Títulos_a_imprimir</vt:lpstr>
      <vt:lpstr>'RESUMEN UNIFIC. ABRIL 2024'!Títulos_a_imprimir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Rosayddel Ramirez Pineda</cp:lastModifiedBy>
  <cp:revision/>
  <cp:lastPrinted>2024-05-09T04:37:57Z</cp:lastPrinted>
  <dcterms:created xsi:type="dcterms:W3CDTF">2007-03-20T14:00:55Z</dcterms:created>
  <dcterms:modified xsi:type="dcterms:W3CDTF">2024-05-15T13:57:53Z</dcterms:modified>
</cp:coreProperties>
</file>