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3\"/>
    </mc:Choice>
  </mc:AlternateContent>
  <xr:revisionPtr revIDLastSave="0" documentId="8_{0B231A11-7959-4C6E-9753-06C76220F9EA}" xr6:coauthVersionLast="47" xr6:coauthVersionMax="47" xr10:uidLastSave="{00000000-0000-0000-0000-000000000000}"/>
  <bookViews>
    <workbookView xWindow="8670" yWindow="8670" windowWidth="27675" windowHeight="8940" tabRatio="918" activeTab="3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ieles" sheetId="11" r:id="rId5"/>
    <sheet name="Embutidos" sheetId="12" r:id="rId6"/>
    <sheet name="Otro Origen" sheetId="14" r:id="rId7"/>
    <sheet name="Huevo" sheetId="21" state="hidden" r:id="rId8"/>
    <sheet name="Pro vet" sheetId="20" r:id="rId9"/>
  </sheets>
  <definedNames>
    <definedName name="_xlnm._FilterDatabase" localSheetId="5" hidden="1">Embutidos!#REF!</definedName>
    <definedName name="_xlnm.Print_Titles" localSheetId="1">'Bovino Carnico'!$11:$13</definedName>
    <definedName name="_xlnm.Print_Titles" localSheetId="2">'Bovino Lacteo'!$10:$12</definedName>
    <definedName name="_xlnm.Print_Titles" localSheetId="5">Embutidos!$10:$12</definedName>
    <definedName name="_xlnm.Print_Titles" localSheetId="7">Huevo!$10:$11</definedName>
    <definedName name="_xlnm.Print_Titles" localSheetId="3">Leche!$10:$12</definedName>
    <definedName name="_xlnm.Print_Titles" localSheetId="6">'Otro Origen'!$10:$12</definedName>
    <definedName name="_xlnm.Print_Titles" localSheetId="4">Pieles!$11:$13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7" l="1"/>
  <c r="F31" i="7"/>
  <c r="C43" i="14" l="1"/>
  <c r="C41" i="14"/>
  <c r="C37" i="14"/>
  <c r="C38" i="14"/>
  <c r="B40" i="14"/>
  <c r="C42" i="14"/>
  <c r="B42" i="14"/>
  <c r="B41" i="14"/>
  <c r="C44" i="14"/>
  <c r="B44" i="14"/>
  <c r="C40" i="14"/>
  <c r="B43" i="14"/>
  <c r="C39" i="14"/>
  <c r="B39" i="14"/>
  <c r="B38" i="14"/>
  <c r="C36" i="14"/>
  <c r="B36" i="14"/>
  <c r="B37" i="14"/>
  <c r="F16" i="14"/>
  <c r="G16" i="14"/>
  <c r="C49" i="11"/>
  <c r="B49" i="11"/>
  <c r="B44" i="11"/>
  <c r="C43" i="11"/>
  <c r="B43" i="11"/>
  <c r="C48" i="11"/>
  <c r="B48" i="11"/>
  <c r="C47" i="11"/>
  <c r="B47" i="11"/>
  <c r="C46" i="11"/>
  <c r="B40" i="11"/>
  <c r="B46" i="11"/>
  <c r="C45" i="11"/>
  <c r="B45" i="11"/>
  <c r="C42" i="11"/>
  <c r="B42" i="11"/>
  <c r="C44" i="11"/>
  <c r="C41" i="11"/>
  <c r="B41" i="11"/>
  <c r="C40" i="11"/>
  <c r="F26" i="11"/>
  <c r="G26" i="11"/>
  <c r="C38" i="6"/>
  <c r="B38" i="6"/>
  <c r="C41" i="6"/>
  <c r="B41" i="6"/>
  <c r="C40" i="6"/>
  <c r="B40" i="6"/>
  <c r="C37" i="6"/>
  <c r="B37" i="6"/>
  <c r="F30" i="6"/>
  <c r="G30" i="6"/>
  <c r="F20" i="6"/>
  <c r="C30" i="5"/>
  <c r="B30" i="5"/>
  <c r="C29" i="5"/>
  <c r="B29" i="5"/>
  <c r="F22" i="5"/>
  <c r="G22" i="5"/>
  <c r="F17" i="5"/>
  <c r="G17" i="5"/>
  <c r="F15" i="5"/>
  <c r="G15" i="5"/>
  <c r="F16" i="7" l="1"/>
  <c r="G16" i="7"/>
  <c r="F14" i="7"/>
  <c r="G14" i="7"/>
  <c r="F32" i="11" l="1"/>
  <c r="F19" i="14"/>
  <c r="G19" i="14"/>
  <c r="F30" i="11"/>
  <c r="G30" i="11"/>
  <c r="F24" i="6" l="1"/>
  <c r="B39" i="6" s="1"/>
  <c r="E17" i="20"/>
  <c r="E15" i="20" l="1"/>
  <c r="E21" i="20" l="1"/>
  <c r="F16" i="12"/>
  <c r="G16" i="12"/>
  <c r="F32" i="7"/>
  <c r="G20" i="6"/>
  <c r="C39" i="6" s="1"/>
  <c r="G24" i="6"/>
  <c r="G31" i="6" l="1"/>
  <c r="F31" i="6"/>
  <c r="G32" i="11"/>
  <c r="F30" i="14" l="1"/>
  <c r="G30" i="14"/>
  <c r="F14" i="12"/>
  <c r="F19" i="12" s="1"/>
  <c r="G14" i="12"/>
  <c r="G19" i="12" s="1"/>
  <c r="G32" i="7"/>
  <c r="F33" i="11"/>
  <c r="G33" i="11"/>
  <c r="G23" i="5" l="1"/>
  <c r="F23" i="5"/>
  <c r="E22" i="20"/>
  <c r="C13" i="15" l="1"/>
  <c r="C14" i="15"/>
  <c r="B14" i="15"/>
  <c r="B11" i="20" l="1"/>
  <c r="A11" i="14"/>
  <c r="A11" i="12"/>
  <c r="A12" i="11"/>
  <c r="A11" i="7"/>
  <c r="A11" i="6"/>
  <c r="A12" i="5"/>
  <c r="B13" i="15" l="1"/>
  <c r="A9" i="21" l="1"/>
  <c r="F16" i="21" l="1"/>
  <c r="G16" i="21"/>
  <c r="C19" i="15" l="1"/>
  <c r="B16" i="15" l="1"/>
  <c r="C16" i="15"/>
  <c r="B18" i="15"/>
  <c r="B17" i="15"/>
  <c r="C17" i="15"/>
  <c r="C15" i="15" l="1"/>
  <c r="B15" i="15"/>
  <c r="B20" i="15" l="1"/>
  <c r="C18" i="15" l="1"/>
  <c r="C20" i="15" s="1"/>
</calcChain>
</file>

<file path=xl/sharedStrings.xml><?xml version="1.0" encoding="utf-8"?>
<sst xmlns="http://schemas.openxmlformats.org/spreadsheetml/2006/main" count="543" uniqueCount="105">
  <si>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</si>
  <si>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</si>
  <si>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</si>
  <si>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</si>
  <si>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</si>
  <si>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</si>
  <si>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</si>
  <si>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</si>
  <si>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</si>
  <si>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</si>
  <si>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</si>
  <si>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</si>
  <si>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</si>
  <si>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</si>
  <si>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</si>
  <si>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</si>
  <si>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</si>
  <si>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Destino</t>
  </si>
  <si>
    <t>Piel</t>
  </si>
  <si>
    <t>Pais de Procedencia</t>
  </si>
  <si>
    <t>Consolidado de Importaciones de Huevos del Año 2017</t>
  </si>
  <si>
    <t>Nota: Los meses con asterisco (*) estan sujetos a cambios</t>
  </si>
  <si>
    <t>Consolidado de Exportaciones de Pieles</t>
  </si>
  <si>
    <t>Consolidado de Exportaciones de Embutidos</t>
  </si>
  <si>
    <t>Guatemala</t>
  </si>
  <si>
    <t>Cárnico</t>
  </si>
  <si>
    <t>Bovino</t>
  </si>
  <si>
    <t>Trinidad &amp; Tobago</t>
  </si>
  <si>
    <t>Helados</t>
  </si>
  <si>
    <t>Lácteo</t>
  </si>
  <si>
    <t>Jamaica</t>
  </si>
  <si>
    <t>Antigua y Barbuda</t>
  </si>
  <si>
    <t>Estados Unidos</t>
  </si>
  <si>
    <t>Flan</t>
  </si>
  <si>
    <t>Dulce de leche</t>
  </si>
  <si>
    <t>Crema de leche</t>
  </si>
  <si>
    <t>Queso</t>
  </si>
  <si>
    <t>Danes</t>
  </si>
  <si>
    <t>Holandes</t>
  </si>
  <si>
    <t>Queso Amarillo</t>
  </si>
  <si>
    <t>Queso Blanco</t>
  </si>
  <si>
    <t>Queso de hoja</t>
  </si>
  <si>
    <t>Haiti</t>
  </si>
  <si>
    <t>Cuba</t>
  </si>
  <si>
    <t>Leche con Chocolate</t>
  </si>
  <si>
    <t>Curtidas o Curadas</t>
  </si>
  <si>
    <t>Piel Animal</t>
  </si>
  <si>
    <t>Mexico</t>
  </si>
  <si>
    <t>Italia</t>
  </si>
  <si>
    <t>Sopa</t>
  </si>
  <si>
    <t>Otro Tipo</t>
  </si>
  <si>
    <t>Sazones</t>
  </si>
  <si>
    <t>Mayonesa</t>
  </si>
  <si>
    <t>Curazao</t>
  </si>
  <si>
    <t>Adereso</t>
  </si>
  <si>
    <t>PVET</t>
  </si>
  <si>
    <t>Ecuador</t>
  </si>
  <si>
    <t>Lengua</t>
  </si>
  <si>
    <t>San Martin</t>
  </si>
  <si>
    <t>Leche entera liquida</t>
  </si>
  <si>
    <t>Indonesia</t>
  </si>
  <si>
    <t>Alemania</t>
  </si>
  <si>
    <t>China</t>
  </si>
  <si>
    <t>Bonaire</t>
  </si>
  <si>
    <t>N/A</t>
  </si>
  <si>
    <t>Depto. de Planificacion y Desarrollo</t>
  </si>
  <si>
    <t>Consolidado por pais</t>
  </si>
  <si>
    <t>kg</t>
  </si>
  <si>
    <t>Pais</t>
  </si>
  <si>
    <t xml:space="preserve">Valor US </t>
  </si>
  <si>
    <t>Procedencia</t>
  </si>
  <si>
    <t>Carne deshuesada</t>
  </si>
  <si>
    <t>Barbados</t>
  </si>
  <si>
    <t>Guyana</t>
  </si>
  <si>
    <t>Vietnam</t>
  </si>
  <si>
    <t xml:space="preserve">Consolidado de Exportaciones de Productos veterinarios </t>
  </si>
  <si>
    <t xml:space="preserve">Consolidado de Exportaciones de Mercancia de Otro Origen </t>
  </si>
  <si>
    <t xml:space="preserve">Consolidado de Exportaciones de Leche </t>
  </si>
  <si>
    <t xml:space="preserve">Consolidado de Exportaciones de Lacteos </t>
  </si>
  <si>
    <t xml:space="preserve">Consolidado de Exportaciones de Carne de Res </t>
  </si>
  <si>
    <t>Agosto</t>
  </si>
  <si>
    <t>Septiembre</t>
  </si>
  <si>
    <t>Grasa</t>
  </si>
  <si>
    <t>Cortes</t>
  </si>
  <si>
    <t>Leche entera en polvo</t>
  </si>
  <si>
    <t>Bangladesh</t>
  </si>
  <si>
    <t>Canada</t>
  </si>
  <si>
    <t>Pieles Bovinas Secas y Saladas</t>
  </si>
  <si>
    <t>Semicurtidas o semicuradas</t>
  </si>
  <si>
    <t xml:space="preserve">Consolidado General de Exportaciones </t>
  </si>
  <si>
    <t>4to Trimestre Año 2023</t>
  </si>
  <si>
    <t>Octubre</t>
  </si>
  <si>
    <t>Hamburguesas</t>
  </si>
  <si>
    <t>Noviembre</t>
  </si>
  <si>
    <t>Carne de res</t>
  </si>
  <si>
    <t>Diciembre</t>
  </si>
  <si>
    <t>Leche UHT</t>
  </si>
  <si>
    <t>Formula Infantil</t>
  </si>
  <si>
    <t>Dominica</t>
  </si>
  <si>
    <t>Leche condensada</t>
  </si>
  <si>
    <t>Santa Lucia</t>
  </si>
  <si>
    <t>El Salvador</t>
  </si>
  <si>
    <t>Caldo de pollo</t>
  </si>
  <si>
    <t>Mozambique</t>
  </si>
  <si>
    <t>Islas Turcas y Caicos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</si>
</sst>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62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164" fontId="4" fillId="0" borderId="0" xfId="1" applyNumberFormat="1" applyFont="1"/>
    <xf numFmtId="0" fontId="6" fillId="0" borderId="0" xfId="0" applyFont="1" applyAlignment="1">
      <alignment horizontal="center"/>
    </xf>
    <xf numFmtId="164" fontId="7" fillId="4" borderId="2" xfId="1" applyNumberFormat="1" applyFont="1" applyFill="1" applyBorder="1"/>
    <xf numFmtId="43" fontId="7" fillId="4" borderId="2" xfId="1" applyFont="1" applyFill="1" applyBorder="1"/>
    <xf numFmtId="43" fontId="0" fillId="0" borderId="0" xfId="1" applyFont="1"/>
    <xf numFmtId="0" fontId="1" fillId="0" borderId="7" xfId="2" applyFont="1" applyBorder="1" applyAlignment="1">
      <alignment wrapText="1"/>
    </xf>
    <xf numFmtId="164" fontId="1" fillId="0" borderId="7" xfId="1" applyNumberFormat="1" applyFont="1" applyFill="1" applyBorder="1" applyAlignment="1">
      <alignment horizontal="right" wrapText="1"/>
    </xf>
    <xf numFmtId="43" fontId="1" fillId="0" borderId="7" xfId="1" applyFont="1" applyFill="1" applyBorder="1" applyAlignment="1">
      <alignment horizontal="right" wrapText="1"/>
    </xf>
    <xf numFmtId="0" fontId="2" fillId="2" borderId="8" xfId="4" applyFont="1" applyFill="1" applyBorder="1" applyAlignment="1">
      <alignment horizontal="center"/>
    </xf>
    <xf numFmtId="164" fontId="2" fillId="2" borderId="8" xfId="1" applyNumberFormat="1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0" fontId="2" fillId="3" borderId="3" xfId="3" applyFont="1" applyFill="1" applyBorder="1" applyAlignment="1">
      <alignment wrapText="1"/>
    </xf>
    <xf numFmtId="164" fontId="5" fillId="3" borderId="3" xfId="1" applyNumberFormat="1" applyFont="1" applyFill="1" applyBorder="1"/>
    <xf numFmtId="43" fontId="5" fillId="3" borderId="3" xfId="1" applyFont="1" applyFill="1" applyBorder="1"/>
    <xf numFmtId="164" fontId="1" fillId="0" borderId="7" xfId="1" applyNumberFormat="1" applyFont="1" applyFill="1" applyBorder="1" applyAlignment="1">
      <alignment horizontal="right"/>
    </xf>
    <xf numFmtId="43" fontId="1" fillId="0" borderId="7" xfId="1" applyFont="1" applyFill="1" applyBorder="1" applyAlignment="1">
      <alignment horizontal="right"/>
    </xf>
    <xf numFmtId="4" fontId="1" fillId="0" borderId="10" xfId="5" applyNumberFormat="1" applyFont="1" applyBorder="1" applyAlignment="1">
      <alignment horizontal="right" wrapText="1"/>
    </xf>
    <xf numFmtId="0" fontId="1" fillId="0" borderId="10" xfId="5" applyFont="1" applyBorder="1" applyAlignment="1">
      <alignment wrapText="1"/>
    </xf>
    <xf numFmtId="0" fontId="8" fillId="0" borderId="0" xfId="0" applyFont="1" applyAlignment="1">
      <alignment horizontal="center"/>
    </xf>
    <xf numFmtId="0" fontId="2" fillId="5" borderId="10" xfId="4" applyFont="1" applyFill="1" applyBorder="1" applyAlignment="1">
      <alignment horizontal="center"/>
    </xf>
    <xf numFmtId="0" fontId="0" fillId="0" borderId="10" xfId="0" applyBorder="1"/>
    <xf numFmtId="164" fontId="4" fillId="0" borderId="10" xfId="1" applyNumberFormat="1" applyFont="1" applyBorder="1"/>
    <xf numFmtId="43" fontId="4" fillId="0" borderId="10" xfId="1" applyFont="1" applyBorder="1"/>
    <xf numFmtId="164" fontId="4" fillId="0" borderId="10" xfId="1" applyNumberFormat="1" applyFont="1" applyBorder="1" applyAlignment="1">
      <alignment horizontal="center"/>
    </xf>
    <xf numFmtId="0" fontId="5" fillId="6" borderId="10" xfId="0" applyFont="1" applyFill="1" applyBorder="1"/>
    <xf numFmtId="164" fontId="5" fillId="6" borderId="10" xfId="1" applyNumberFormat="1" applyFont="1" applyFill="1" applyBorder="1"/>
    <xf numFmtId="43" fontId="5" fillId="6" borderId="10" xfId="1" applyFont="1" applyFill="1" applyBorder="1"/>
    <xf numFmtId="0" fontId="2" fillId="7" borderId="10" xfId="4" applyFont="1" applyFill="1" applyBorder="1" applyAlignment="1">
      <alignment horizontal="center"/>
    </xf>
    <xf numFmtId="164" fontId="2" fillId="7" borderId="10" xfId="1" applyNumberFormat="1" applyFont="1" applyFill="1" applyBorder="1" applyAlignment="1">
      <alignment horizontal="center"/>
    </xf>
    <xf numFmtId="43" fontId="2" fillId="7" borderId="10" xfId="1" applyFont="1" applyFill="1" applyBorder="1" applyAlignment="1">
      <alignment horizontal="center"/>
    </xf>
    <xf numFmtId="0" fontId="2" fillId="6" borderId="10" xfId="3" applyFont="1" applyFill="1" applyBorder="1" applyAlignment="1">
      <alignment wrapText="1"/>
    </xf>
    <xf numFmtId="164" fontId="7" fillId="6" borderId="10" xfId="1" applyNumberFormat="1" applyFont="1" applyFill="1" applyBorder="1"/>
    <xf numFmtId="43" fontId="7" fillId="6" borderId="10" xfId="1" applyFont="1" applyFill="1" applyBorder="1"/>
    <xf numFmtId="0" fontId="5" fillId="0" borderId="10" xfId="0" applyFont="1" applyBorder="1" applyAlignment="1">
      <alignment horizontal="center" vertical="center"/>
    </xf>
    <xf numFmtId="0" fontId="1" fillId="0" borderId="10" xfId="2" applyFont="1" applyBorder="1" applyAlignment="1">
      <alignment wrapText="1"/>
    </xf>
    <xf numFmtId="43" fontId="1" fillId="0" borderId="10" xfId="1" applyFont="1" applyFill="1" applyBorder="1" applyAlignment="1">
      <alignment wrapText="1"/>
    </xf>
    <xf numFmtId="164" fontId="5" fillId="6" borderId="10" xfId="1" applyNumberFormat="1" applyFont="1" applyFill="1" applyBorder="1" applyAlignment="1">
      <alignment wrapText="1"/>
    </xf>
    <xf numFmtId="43" fontId="5" fillId="6" borderId="10" xfId="1" applyFont="1" applyFill="1" applyBorder="1" applyAlignment="1">
      <alignment wrapText="1"/>
    </xf>
    <xf numFmtId="0" fontId="5" fillId="0" borderId="0" xfId="0" applyFont="1"/>
    <xf numFmtId="0" fontId="9" fillId="0" borderId="0" xfId="0" applyFont="1"/>
    <xf numFmtId="4" fontId="1" fillId="0" borderId="15" xfId="5" applyNumberFormat="1" applyFont="1" applyBorder="1" applyAlignment="1">
      <alignment horizontal="right" wrapText="1"/>
    </xf>
    <xf numFmtId="4" fontId="1" fillId="0" borderId="0" xfId="5" applyNumberFormat="1" applyFont="1" applyAlignment="1">
      <alignment horizontal="right" wrapText="1"/>
    </xf>
    <xf numFmtId="4" fontId="0" fillId="0" borderId="15" xfId="0" applyNumberFormat="1" applyBorder="1"/>
    <xf numFmtId="4" fontId="0" fillId="0" borderId="0" xfId="0" applyNumberFormat="1"/>
    <xf numFmtId="0" fontId="2" fillId="5" borderId="10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2" fillId="7" borderId="10" xfId="4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4" xfId="4" applyFont="1" applyFill="1" applyBorder="1" applyAlignment="1">
      <alignment horizontal="center"/>
    </xf>
    <xf numFmtId="0" fontId="2" fillId="2" borderId="5" xfId="4" applyFont="1" applyFill="1" applyBorder="1" applyAlignment="1">
      <alignment horizontal="center"/>
    </xf>
    <xf numFmtId="0" fontId="2" fillId="2" borderId="6" xfId="4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164" fontId="5" fillId="6" borderId="11" xfId="1" applyNumberFormat="1" applyFont="1" applyFill="1" applyBorder="1" applyAlignment="1">
      <alignment horizontal="center"/>
    </xf>
    <xf numFmtId="164" fontId="5" fillId="6" borderId="12" xfId="1" applyNumberFormat="1" applyFont="1" applyFill="1" applyBorder="1" applyAlignment="1">
      <alignment horizontal="center"/>
    </xf>
    <xf numFmtId="164" fontId="5" fillId="6" borderId="13" xfId="1" applyNumberFormat="1" applyFont="1" applyFill="1" applyBorder="1" applyAlignment="1">
      <alignment horizontal="center"/>
    </xf>
  </cellXfs>
  <cellStyles count="6">
    <cellStyle name="Millares" xfId="1" builtinId="3"/>
    <cellStyle name="Normal" xfId="0" builtinId="0"/>
    <cellStyle name="Normal_Bovino Carnico" xfId="5" xr:uid="{00000000-0005-0000-0000-000002000000}"/>
    <cellStyle name="Normal_Bovino Lacteo" xfId="2" xr:uid="{00000000-0005-0000-0000-000003000000}"/>
    <cellStyle name="Normal_Hoja14" xfId="3" xr:uid="{00000000-0005-0000-0000-000004000000}"/>
    <cellStyle name="Normal_Hoja5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Exportaciones</a:t>
            </a:r>
            <a:r>
              <a:rPr lang="en-US" b="1" baseline="0"/>
              <a:t> de Productos Pecuarios </a:t>
            </a:r>
          </a:p>
          <a:p>
            <a:pPr>
              <a:defRPr/>
            </a:pPr>
            <a:r>
              <a:rPr lang="en-US" b="1" baseline="0"/>
              <a:t>Kg  / T4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Consolidado!$B$12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Consolidado!$B$13:$B$19</c:f>
              <c:numCache>
                <c:formatCode>_(* #,##0_);_(* \(#,##0\);_(* "-"??_);_(@_)</c:formatCode>
                <c:ptCount val="7"/>
                <c:pt idx="0">
                  <c:v>150067.62</c:v>
                </c:pt>
                <c:pt idx="1">
                  <c:v>167207.11000000002</c:v>
                </c:pt>
                <c:pt idx="2">
                  <c:v>52258.599999999991</c:v>
                </c:pt>
                <c:pt idx="3">
                  <c:v>334784.64999999997</c:v>
                </c:pt>
                <c:pt idx="4">
                  <c:v>0</c:v>
                </c:pt>
                <c:pt idx="5">
                  <c:v>62738.770000000004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D-4C8A-B4AC-4F489D722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2380384"/>
        <c:axId val="662383648"/>
      </c:barChart>
      <c:catAx>
        <c:axId val="66238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2383648"/>
        <c:crosses val="autoZero"/>
        <c:auto val="1"/>
        <c:lblAlgn val="ctr"/>
        <c:lblOffset val="100"/>
        <c:noMultiLvlLbl val="0"/>
      </c:catAx>
      <c:valAx>
        <c:axId val="66238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2380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pieles  /  T4 valores en $US</a:t>
            </a:r>
            <a:endParaRPr lang="es-DO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Pieles!$C$39</c:f>
              <c:strCache>
                <c:ptCount val="1"/>
                <c:pt idx="0">
                  <c:v>Valor US 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9704862701080111E-3"/>
                  <c:y val="-3.72670807453416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07-446B-A5CC-E241A38263FC}"/>
                </c:ext>
              </c:extLst>
            </c:dLbl>
            <c:dLbl>
              <c:idx val="5"/>
              <c:layout>
                <c:manualLayout>
                  <c:x val="0"/>
                  <c:y val="2.07039337474120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07-446B-A5CC-E241A38263FC}"/>
                </c:ext>
              </c:extLst>
            </c:dLbl>
            <c:dLbl>
              <c:idx val="6"/>
              <c:layout>
                <c:manualLayout>
                  <c:x val="7.4557294051619477E-3"/>
                  <c:y val="-2.48447204968944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07-446B-A5CC-E241A38263FC}"/>
                </c:ext>
              </c:extLst>
            </c:dLbl>
            <c:dLbl>
              <c:idx val="7"/>
              <c:layout>
                <c:manualLayout>
                  <c:x val="0"/>
                  <c:y val="-4.55486542443064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07-446B-A5CC-E241A38263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Pieles!$A$40:$A$49</c:f>
              <c:strCache>
                <c:ptCount val="10"/>
                <c:pt idx="0">
                  <c:v>Alemania</c:v>
                </c:pt>
                <c:pt idx="1">
                  <c:v>Bangladesh</c:v>
                </c:pt>
                <c:pt idx="2">
                  <c:v>El Salvador</c:v>
                </c:pt>
                <c:pt idx="3">
                  <c:v>Canada</c:v>
                </c:pt>
                <c:pt idx="4">
                  <c:v>China</c:v>
                </c:pt>
                <c:pt idx="5">
                  <c:v>Estados Unidos</c:v>
                </c:pt>
                <c:pt idx="6">
                  <c:v>Indonesia</c:v>
                </c:pt>
                <c:pt idx="7">
                  <c:v>Italia</c:v>
                </c:pt>
                <c:pt idx="8">
                  <c:v>Mexico</c:v>
                </c:pt>
                <c:pt idx="9">
                  <c:v>Vietnam</c:v>
                </c:pt>
              </c:strCache>
            </c:strRef>
          </c:cat>
          <c:val>
            <c:numRef>
              <c:f>Pieles!$C$40:$C$49</c:f>
              <c:numCache>
                <c:formatCode>#,##0.00</c:formatCode>
                <c:ptCount val="10"/>
                <c:pt idx="0">
                  <c:v>182922.52000000002</c:v>
                </c:pt>
                <c:pt idx="1">
                  <c:v>39106.120000000003</c:v>
                </c:pt>
                <c:pt idx="2">
                  <c:v>77.86</c:v>
                </c:pt>
                <c:pt idx="3">
                  <c:v>2898.5</c:v>
                </c:pt>
                <c:pt idx="4">
                  <c:v>184.23</c:v>
                </c:pt>
                <c:pt idx="5">
                  <c:v>101447.72</c:v>
                </c:pt>
                <c:pt idx="6">
                  <c:v>24203.56</c:v>
                </c:pt>
                <c:pt idx="7">
                  <c:v>231718.49</c:v>
                </c:pt>
                <c:pt idx="8">
                  <c:v>14804.69</c:v>
                </c:pt>
                <c:pt idx="9">
                  <c:v>1259.8800000000001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07-446B-A5CC-E241A38263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9430720"/>
        <c:axId val="6594318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Pieles!$B$39</c15:sqref>
                        </c15:formulaRef>
                      </c:ext>
                    </c:extLst>
                    <c:strCache>
                      <c:ptCount val="1"/>
                      <c:pt idx="0">
                        <c:v>kg</c:v>
                      </c:pt>
                    </c:strCache>
                  </c:strRef>
                </c:tx>
                <c:spPr>
                  <a:solidFill>
                    <a:schemeClr val="accent1">
                      <a:shade val="7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Pieles!$A$40:$A$49</c15:sqref>
                        </c15:formulaRef>
                      </c:ext>
                    </c:extLst>
                    <c:strCache>
                      <c:ptCount val="10"/>
                      <c:pt idx="0">
                        <c:v>Alemania</c:v>
                      </c:pt>
                      <c:pt idx="1">
                        <c:v>Bangladesh</c:v>
                      </c:pt>
                      <c:pt idx="2">
                        <c:v>El Salvador</c:v>
                      </c:pt>
                      <c:pt idx="3">
                        <c:v>Canada</c:v>
                      </c:pt>
                      <c:pt idx="4">
                        <c:v>China</c:v>
                      </c:pt>
                      <c:pt idx="5">
                        <c:v>Estados Unidos</c:v>
                      </c:pt>
                      <c:pt idx="6">
                        <c:v>Indonesia</c:v>
                      </c:pt>
                      <c:pt idx="7">
                        <c:v>Italia</c:v>
                      </c:pt>
                      <c:pt idx="8">
                        <c:v>Mexico</c:v>
                      </c:pt>
                      <c:pt idx="9">
                        <c:v>Vietnam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Pieles!$B$40:$B$49</c15:sqref>
                        </c15:formulaRef>
                      </c:ext>
                    </c:extLst>
                    <c:numCache>
                      <c:formatCode>#,##0.00</c:formatCode>
                      <c:ptCount val="10"/>
                      <c:pt idx="0">
                        <c:v>86451.06</c:v>
                      </c:pt>
                      <c:pt idx="1">
                        <c:v>300</c:v>
                      </c:pt>
                      <c:pt idx="2">
                        <c:v>5</c:v>
                      </c:pt>
                      <c:pt idx="3">
                        <c:v>26350</c:v>
                      </c:pt>
                      <c:pt idx="4">
                        <c:v>99098</c:v>
                      </c:pt>
                      <c:pt idx="5">
                        <c:v>3733</c:v>
                      </c:pt>
                      <c:pt idx="6">
                        <c:v>49961.81</c:v>
                      </c:pt>
                      <c:pt idx="7">
                        <c:v>67780.14</c:v>
                      </c:pt>
                      <c:pt idx="8">
                        <c:v>975</c:v>
                      </c:pt>
                      <c:pt idx="9">
                        <c:v>130.63999999999999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BA07-446B-A5CC-E241A38263FC}"/>
                  </c:ext>
                </c:extLst>
              </c15:ser>
            </c15:filteredBarSeries>
          </c:ext>
        </c:extLst>
      </c:barChart>
      <c:catAx>
        <c:axId val="65943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9431808"/>
        <c:crosses val="autoZero"/>
        <c:auto val="1"/>
        <c:lblAlgn val="ctr"/>
        <c:lblOffset val="100"/>
        <c:noMultiLvlLbl val="0"/>
      </c:catAx>
      <c:valAx>
        <c:axId val="65943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9430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Embutido  / Kg - T4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Embutidos!$B$24</c:f>
              <c:strCache>
                <c:ptCount val="1"/>
                <c:pt idx="0">
                  <c:v>kg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D3F-4244-AF12-AFDC61B76EDB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D3F-4244-AF12-AFDC61B76E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Embutidos!$A$25:$A$25</c:f>
              <c:numCache>
                <c:formatCode>General</c:formatCode>
                <c:ptCount val="1"/>
              </c:numCache>
            </c:numRef>
          </c:cat>
          <c:val>
            <c:numRef>
              <c:f>Embutidos!$B$25:$B$25</c:f>
              <c:numCache>
                <c:formatCode>#,##0.00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FD3F-4244-AF12-AFDC61B76ED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Embutidos  /  T4 valores en $US</a:t>
            </a:r>
            <a:endParaRPr lang="es-DO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Embutidos!$C$24</c:f>
              <c:strCache>
                <c:ptCount val="1"/>
                <c:pt idx="0">
                  <c:v>Valor US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Embutidos!$A$25:$A$25</c:f>
              <c:numCache>
                <c:formatCode>General</c:formatCode>
                <c:ptCount val="1"/>
              </c:numCache>
            </c:numRef>
          </c:cat>
          <c:val>
            <c:numRef>
              <c:f>Embutidos!$C$25:$C$25</c:f>
              <c:numCache>
                <c:formatCode>#,##0.00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FC55-4AB9-BF55-1B92BAE2C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9433440"/>
        <c:axId val="659429632"/>
      </c:barChart>
      <c:catAx>
        <c:axId val="65943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9429632"/>
        <c:crosses val="autoZero"/>
        <c:auto val="1"/>
        <c:lblAlgn val="ctr"/>
        <c:lblOffset val="100"/>
        <c:noMultiLvlLbl val="0"/>
      </c:catAx>
      <c:valAx>
        <c:axId val="65942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943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Otro Origen / Kg - T4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'Otro Origen'!$B$35</c:f>
              <c:strCache>
                <c:ptCount val="1"/>
                <c:pt idx="0">
                  <c:v>kg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1CB-4AD7-BDD9-01B4CB0DBA9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1CB-4AD7-BDD9-01B4CB0DBA9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1CB-4AD7-BDD9-01B4CB0DBA9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1CB-4AD7-BDD9-01B4CB0DBA9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1CB-4AD7-BDD9-01B4CB0DBA9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1CB-4AD7-BDD9-01B4CB0DBA9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1CB-4AD7-BDD9-01B4CB0DBA9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1CB-4AD7-BDD9-01B4CB0DBA9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1CB-4AD7-BDD9-01B4CB0DBA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'Otro Origen'!$A$36:$A$44</c:f>
              <c:strCache>
                <c:ptCount val="9"/>
                <c:pt idx="0">
                  <c:v>Cuba</c:v>
                </c:pt>
                <c:pt idx="1">
                  <c:v>Estados Unidos</c:v>
                </c:pt>
                <c:pt idx="2">
                  <c:v>Curazao</c:v>
                </c:pt>
                <c:pt idx="3">
                  <c:v>Haiti</c:v>
                </c:pt>
                <c:pt idx="4">
                  <c:v>San Martin</c:v>
                </c:pt>
                <c:pt idx="5">
                  <c:v>Barbados</c:v>
                </c:pt>
                <c:pt idx="6">
                  <c:v>Guyana</c:v>
                </c:pt>
                <c:pt idx="7">
                  <c:v>Jamaica</c:v>
                </c:pt>
                <c:pt idx="8">
                  <c:v>Trinidad &amp; Tobago</c:v>
                </c:pt>
              </c:strCache>
            </c:strRef>
          </c:cat>
          <c:val>
            <c:numRef>
              <c:f>'Otro Origen'!$B$36:$B$44</c:f>
              <c:numCache>
                <c:formatCode>#,##0.00</c:formatCode>
                <c:ptCount val="9"/>
                <c:pt idx="0">
                  <c:v>48842.09</c:v>
                </c:pt>
                <c:pt idx="1">
                  <c:v>884.52</c:v>
                </c:pt>
                <c:pt idx="2">
                  <c:v>13012.16</c:v>
                </c:pt>
                <c:pt idx="3">
                  <c:v>158579.67000000001</c:v>
                </c:pt>
                <c:pt idx="4">
                  <c:v>13391.81</c:v>
                </c:pt>
                <c:pt idx="5">
                  <c:v>10273.34</c:v>
                </c:pt>
                <c:pt idx="6">
                  <c:v>11400.96</c:v>
                </c:pt>
                <c:pt idx="7">
                  <c:v>56155.92</c:v>
                </c:pt>
                <c:pt idx="8">
                  <c:v>28148.16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1CB-4AD7-BDD9-01B4CB0DBA9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Otro Origen  /  T4 valores en $US</a:t>
            </a:r>
            <a:r>
              <a:rPr lang="en-US" b="1"/>
              <a:t> </a:t>
            </a:r>
          </a:p>
        </c:rich>
      </c:tx>
      <c:layout>
        <c:manualLayout>
          <c:xMode val="edge"/>
          <c:yMode val="edge"/>
          <c:x val="0.15928954958137112"/>
          <c:y val="1.88014031472364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'Otro Origen'!$C$35</c:f>
              <c:strCache>
                <c:ptCount val="1"/>
                <c:pt idx="0">
                  <c:v>Valor US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'Otro Origen'!$A$36:$A$44</c:f>
              <c:strCache>
                <c:ptCount val="9"/>
                <c:pt idx="0">
                  <c:v>Cuba</c:v>
                </c:pt>
                <c:pt idx="1">
                  <c:v>Estados Unidos</c:v>
                </c:pt>
                <c:pt idx="2">
                  <c:v>Curazao</c:v>
                </c:pt>
                <c:pt idx="3">
                  <c:v>Haiti</c:v>
                </c:pt>
                <c:pt idx="4">
                  <c:v>San Martin</c:v>
                </c:pt>
                <c:pt idx="5">
                  <c:v>Barbados</c:v>
                </c:pt>
                <c:pt idx="6">
                  <c:v>Guyana</c:v>
                </c:pt>
                <c:pt idx="7">
                  <c:v>Jamaica</c:v>
                </c:pt>
                <c:pt idx="8">
                  <c:v>Trinidad &amp; Tobago</c:v>
                </c:pt>
              </c:strCache>
            </c:strRef>
          </c:cat>
          <c:val>
            <c:numRef>
              <c:f>'Otro Origen'!$C$36:$C$44</c:f>
              <c:numCache>
                <c:formatCode>#,##0.00</c:formatCode>
                <c:ptCount val="9"/>
                <c:pt idx="0">
                  <c:v>128922.5</c:v>
                </c:pt>
                <c:pt idx="1">
                  <c:v>2404.98</c:v>
                </c:pt>
                <c:pt idx="2">
                  <c:v>25555.45</c:v>
                </c:pt>
                <c:pt idx="3">
                  <c:v>168789.6</c:v>
                </c:pt>
                <c:pt idx="4">
                  <c:v>70098.42</c:v>
                </c:pt>
                <c:pt idx="5">
                  <c:v>160184.03</c:v>
                </c:pt>
                <c:pt idx="6">
                  <c:v>292763.56</c:v>
                </c:pt>
                <c:pt idx="7">
                  <c:v>315224.63</c:v>
                </c:pt>
                <c:pt idx="8">
                  <c:v>230068.72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7-4704-B26E-61F23943F3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9434528"/>
        <c:axId val="659423648"/>
      </c:barChart>
      <c:catAx>
        <c:axId val="65943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9423648"/>
        <c:crosses val="autoZero"/>
        <c:auto val="1"/>
        <c:lblAlgn val="ctr"/>
        <c:lblOffset val="100"/>
        <c:noMultiLvlLbl val="0"/>
      </c:catAx>
      <c:valAx>
        <c:axId val="65942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943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Productos veterinarios /  T4 valores en $US</a:t>
            </a:r>
            <a:r>
              <a:rPr lang="en-US" sz="1800" b="1" i="0" baseline="0">
                <a:effectLst/>
              </a:rPr>
              <a:t> </a:t>
            </a:r>
            <a:endParaRPr lang="es-DO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 vet'!$B$28:$B$31</c:f>
              <c:strCache>
                <c:ptCount val="4"/>
                <c:pt idx="0">
                  <c:v>Cuba</c:v>
                </c:pt>
                <c:pt idx="1">
                  <c:v>Ecuador</c:v>
                </c:pt>
                <c:pt idx="2">
                  <c:v>Estados Unidos</c:v>
                </c:pt>
                <c:pt idx="3">
                  <c:v>Mozambique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 vet'!$B$28:$B$31</c:f>
              <c:strCache>
                <c:ptCount val="4"/>
                <c:pt idx="0">
                  <c:v>Cuba</c:v>
                </c:pt>
                <c:pt idx="1">
                  <c:v>Ecuador</c:v>
                </c:pt>
                <c:pt idx="2">
                  <c:v>Estados Unidos</c:v>
                </c:pt>
                <c:pt idx="3">
                  <c:v>Mozambique</c:v>
                </c:pt>
              </c:strCache>
            </c:strRef>
          </c:cat>
          <c:val>
            <c:numRef>
              <c:f>'Pro vet'!$C$28:$C$31</c:f>
              <c:numCache>
                <c:formatCode>_(* #,##0.00_);_(* \(#,##0.00\);_(* "-"??_);_(@_)</c:formatCode>
                <c:ptCount val="4"/>
                <c:pt idx="0">
                  <c:v>41916.42</c:v>
                </c:pt>
                <c:pt idx="1">
                  <c:v>47840</c:v>
                </c:pt>
                <c:pt idx="2">
                  <c:v>26110.01</c:v>
                </c:pt>
                <c:pt idx="3">
                  <c:v>10450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B4-4486-86A8-E99F5DE853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9421472"/>
        <c:axId val="659422560"/>
      </c:barChart>
      <c:catAx>
        <c:axId val="65942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9422560"/>
        <c:crosses val="autoZero"/>
        <c:auto val="1"/>
        <c:lblAlgn val="ctr"/>
        <c:lblOffset val="100"/>
        <c:noMultiLvlLbl val="0"/>
      </c:catAx>
      <c:valAx>
        <c:axId val="65942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9421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Exportaciones de Productos Pecuarios </a:t>
            </a:r>
          </a:p>
          <a:p>
            <a:pPr algn="ctr" rtl="0">
              <a:defRPr lang="en-US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Valor en $US  / T4</a:t>
            </a:r>
          </a:p>
        </c:rich>
      </c:tx>
      <c:layout>
        <c:manualLayout>
          <c:xMode val="edge"/>
          <c:yMode val="edge"/>
          <c:x val="0.25208127402526087"/>
          <c:y val="3.7069146844449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Consolidado!$C$12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Consolidado!$C$13:$C$19</c:f>
              <c:numCache>
                <c:formatCode>_(* #,##0.00_);_(* \(#,##0.00\);_(* "-"??_);_(@_)</c:formatCode>
                <c:ptCount val="7"/>
                <c:pt idx="0">
                  <c:v>774294.36</c:v>
                </c:pt>
                <c:pt idx="1">
                  <c:v>732528.28</c:v>
                </c:pt>
                <c:pt idx="2">
                  <c:v>211425.31999999995</c:v>
                </c:pt>
                <c:pt idx="3">
                  <c:v>658756.52999999991</c:v>
                </c:pt>
                <c:pt idx="4">
                  <c:v>0</c:v>
                </c:pt>
                <c:pt idx="5">
                  <c:v>156882.93</c:v>
                </c:pt>
                <c:pt idx="6">
                  <c:v>126316.43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EB-4964-9AB7-7470F6D1D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2388544"/>
        <c:axId val="662389632"/>
      </c:barChart>
      <c:catAx>
        <c:axId val="66238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2389632"/>
        <c:crosses val="autoZero"/>
        <c:auto val="1"/>
        <c:lblAlgn val="ctr"/>
        <c:lblOffset val="100"/>
        <c:noMultiLvlLbl val="0"/>
      </c:catAx>
      <c:valAx>
        <c:axId val="66238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2388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Exportaciones de Carne de Res </a:t>
            </a:r>
            <a:r>
              <a:rPr lang="es-DO" b="1" baseline="0"/>
              <a:t> / Kg - T4</a:t>
            </a:r>
            <a:endParaRPr lang="es-DO" b="1"/>
          </a:p>
        </c:rich>
      </c:tx>
      <c:layout>
        <c:manualLayout>
          <c:xMode val="edge"/>
          <c:yMode val="edge"/>
          <c:x val="8.7021700416011843E-2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33C-4279-B033-A850FC1197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33C-4279-B033-A850FC1197E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33C-4279-B033-A850FC1197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'Bovino Carnico'!$A$29:$A$30</c:f>
              <c:strCache>
                <c:ptCount val="2"/>
                <c:pt idx="0">
                  <c:v>Estados Unidos</c:v>
                </c:pt>
                <c:pt idx="1">
                  <c:v>Guatemala</c:v>
                </c:pt>
              </c:strCache>
            </c:strRef>
          </c:cat>
          <c:val>
            <c:numRef>
              <c:f>'Bovino Carnico'!$B$29:$B$30</c:f>
              <c:numCache>
                <c:formatCode>#,##0.00</c:formatCode>
                <c:ptCount val="2"/>
                <c:pt idx="0">
                  <c:v>21258.62</c:v>
                </c:pt>
                <c:pt idx="1">
                  <c:v>128809.00000000001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7-48C6-997C-0538A106E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Carne de Res   / $US - T4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'Bovino Carnico'!$A$29:$A$30</c:f>
              <c:strCache>
                <c:ptCount val="2"/>
                <c:pt idx="0">
                  <c:v>Estados Unidos</c:v>
                </c:pt>
                <c:pt idx="1">
                  <c:v>Guatemala</c:v>
                </c:pt>
              </c:strCache>
            </c:strRef>
          </c:cat>
          <c:val>
            <c:numRef>
              <c:f>'Bovino Carnico'!$C$29:$C$30</c:f>
              <c:numCache>
                <c:formatCode>#,##0.00</c:formatCode>
                <c:ptCount val="2"/>
                <c:pt idx="0">
                  <c:v>244975.15</c:v>
                </c:pt>
                <c:pt idx="1">
                  <c:v>529319.21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8-40B5-B8DF-322F78AC0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2382560"/>
        <c:axId val="662390176"/>
      </c:barChart>
      <c:catAx>
        <c:axId val="66238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2390176"/>
        <c:crosses val="autoZero"/>
        <c:auto val="1"/>
        <c:lblAlgn val="ctr"/>
        <c:lblOffset val="100"/>
        <c:noMultiLvlLbl val="0"/>
      </c:catAx>
      <c:valAx>
        <c:axId val="66239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2382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Exportaciones de Lacteos </a:t>
            </a:r>
            <a:r>
              <a:rPr lang="es-DO" b="1" baseline="0"/>
              <a:t> / Kg T4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'Bovino Lacteo'!$B$36</c:f>
              <c:strCache>
                <c:ptCount val="1"/>
                <c:pt idx="0">
                  <c:v>kg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91C-43EF-9991-0EB2C104DC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1C-43EF-9991-0EB2C104DC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91C-43EF-9991-0EB2C104DC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91C-43EF-9991-0EB2C104DC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91C-43EF-9991-0EB2C104DC3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91C-43EF-9991-0EB2C104DC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'Bovino Lacteo'!$A$37:$A$41</c:f>
              <c:strCache>
                <c:ptCount val="5"/>
                <c:pt idx="0">
                  <c:v>Antigua y Barbuda</c:v>
                </c:pt>
                <c:pt idx="1">
                  <c:v>Barbados</c:v>
                </c:pt>
                <c:pt idx="2">
                  <c:v>Estados Unidos</c:v>
                </c:pt>
                <c:pt idx="3">
                  <c:v>Jamaica</c:v>
                </c:pt>
                <c:pt idx="4">
                  <c:v>Trinidad &amp; Tobago</c:v>
                </c:pt>
              </c:strCache>
            </c:strRef>
          </c:cat>
          <c:val>
            <c:numRef>
              <c:f>'Bovino Lacteo'!$B$37:$B$41</c:f>
              <c:numCache>
                <c:formatCode>#,##0.00</c:formatCode>
                <c:ptCount val="5"/>
                <c:pt idx="0">
                  <c:v>3628.77</c:v>
                </c:pt>
                <c:pt idx="1">
                  <c:v>12079.78</c:v>
                </c:pt>
                <c:pt idx="2">
                  <c:v>68925.919999999998</c:v>
                </c:pt>
                <c:pt idx="3">
                  <c:v>97751.27</c:v>
                </c:pt>
                <c:pt idx="4">
                  <c:v>12871.73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9-4C4E-A58E-7B2762075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Lacteos  /  T4 valores en $US</a:t>
            </a:r>
            <a:endParaRPr lang="es-DO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'Bovino Lacteo'!$C$36</c:f>
              <c:strCache>
                <c:ptCount val="1"/>
                <c:pt idx="0">
                  <c:v>Valor US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'Bovino Lacteo'!$A$37:$A$41</c:f>
              <c:strCache>
                <c:ptCount val="5"/>
                <c:pt idx="0">
                  <c:v>Antigua y Barbuda</c:v>
                </c:pt>
                <c:pt idx="1">
                  <c:v>Barbados</c:v>
                </c:pt>
                <c:pt idx="2">
                  <c:v>Estados Unidos</c:v>
                </c:pt>
                <c:pt idx="3">
                  <c:v>Jamaica</c:v>
                </c:pt>
                <c:pt idx="4">
                  <c:v>Trinidad &amp; Tobago</c:v>
                </c:pt>
              </c:strCache>
            </c:strRef>
          </c:cat>
          <c:val>
            <c:numRef>
              <c:f>'Bovino Lacteo'!$C$37:$C$41</c:f>
              <c:numCache>
                <c:formatCode>#,##0.00</c:formatCode>
                <c:ptCount val="5"/>
                <c:pt idx="0">
                  <c:v>28000</c:v>
                </c:pt>
                <c:pt idx="1">
                  <c:v>36512.15</c:v>
                </c:pt>
                <c:pt idx="2">
                  <c:v>564107.23</c:v>
                </c:pt>
                <c:pt idx="3">
                  <c:v>271164.55</c:v>
                </c:pt>
                <c:pt idx="4">
                  <c:v>53084.5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4-451D-8002-23281128B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2386368"/>
        <c:axId val="662386912"/>
      </c:barChart>
      <c:catAx>
        <c:axId val="66238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2386912"/>
        <c:crosses val="autoZero"/>
        <c:auto val="1"/>
        <c:lblAlgn val="ctr"/>
        <c:lblOffset val="100"/>
        <c:noMultiLvlLbl val="0"/>
      </c:catAx>
      <c:valAx>
        <c:axId val="66238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2386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Leche  /  T4 valores en $US</a:t>
            </a:r>
            <a:endParaRPr lang="es-DO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Leche!$C$37</c:f>
              <c:strCache>
                <c:ptCount val="1"/>
                <c:pt idx="0">
                  <c:v>Valor US 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Leche!$A$38:$A$48</c:f>
              <c:strCache>
                <c:ptCount val="11"/>
                <c:pt idx="0">
                  <c:v>Antigua y Barbuda</c:v>
                </c:pt>
                <c:pt idx="1">
                  <c:v>Bonaire</c:v>
                </c:pt>
                <c:pt idx="2">
                  <c:v>Cuba</c:v>
                </c:pt>
                <c:pt idx="3">
                  <c:v>Dominica</c:v>
                </c:pt>
                <c:pt idx="4">
                  <c:v>Estados Unidos</c:v>
                </c:pt>
                <c:pt idx="5">
                  <c:v>Guyana</c:v>
                </c:pt>
                <c:pt idx="6">
                  <c:v>Haiti</c:v>
                </c:pt>
                <c:pt idx="7">
                  <c:v>Islas Turcas y Caicos</c:v>
                </c:pt>
                <c:pt idx="8">
                  <c:v>San Martin</c:v>
                </c:pt>
                <c:pt idx="9">
                  <c:v>Santa Lucia</c:v>
                </c:pt>
                <c:pt idx="10">
                  <c:v>Trinidad &amp; Tobago</c:v>
                </c:pt>
              </c:strCache>
            </c:strRef>
          </c:cat>
          <c:val>
            <c:numRef>
              <c:f>Leche!$C$38:$C$48</c:f>
              <c:numCache>
                <c:formatCode>#,##0.00</c:formatCode>
                <c:ptCount val="11"/>
                <c:pt idx="0">
                  <c:v>255.6</c:v>
                </c:pt>
                <c:pt idx="1">
                  <c:v>12568.04</c:v>
                </c:pt>
                <c:pt idx="2">
                  <c:v>19326.52</c:v>
                </c:pt>
                <c:pt idx="3">
                  <c:v>1373.31</c:v>
                </c:pt>
                <c:pt idx="4">
                  <c:v>89.9</c:v>
                </c:pt>
                <c:pt idx="5">
                  <c:v>756</c:v>
                </c:pt>
                <c:pt idx="6">
                  <c:v>94968.77</c:v>
                </c:pt>
                <c:pt idx="7">
                  <c:v>6569.82</c:v>
                </c:pt>
                <c:pt idx="8">
                  <c:v>1151.24</c:v>
                </c:pt>
                <c:pt idx="9">
                  <c:v>31956</c:v>
                </c:pt>
                <c:pt idx="10">
                  <c:v>42410.12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A-498A-B7DC-15F6060C6A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2958960"/>
        <c:axId val="6594280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Leche!$B$37</c15:sqref>
                        </c15:formulaRef>
                      </c:ext>
                    </c:extLst>
                    <c:strCache>
                      <c:ptCount val="1"/>
                      <c:pt idx="0">
                        <c:v>kg</c:v>
                      </c:pt>
                    </c:strCache>
                  </c:strRef>
                </c:tx>
                <c:spPr>
                  <a:solidFill>
                    <a:schemeClr val="accent1">
                      <a:shade val="7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Leche!$A$38:$A$48</c15:sqref>
                        </c15:formulaRef>
                      </c:ext>
                    </c:extLst>
                    <c:strCache>
                      <c:ptCount val="11"/>
                      <c:pt idx="0">
                        <c:v>Antigua y Barbuda</c:v>
                      </c:pt>
                      <c:pt idx="1">
                        <c:v>Bonaire</c:v>
                      </c:pt>
                      <c:pt idx="2">
                        <c:v>Cuba</c:v>
                      </c:pt>
                      <c:pt idx="3">
                        <c:v>Dominica</c:v>
                      </c:pt>
                      <c:pt idx="4">
                        <c:v>Estados Unidos</c:v>
                      </c:pt>
                      <c:pt idx="5">
                        <c:v>Guyana</c:v>
                      </c:pt>
                      <c:pt idx="6">
                        <c:v>Haiti</c:v>
                      </c:pt>
                      <c:pt idx="7">
                        <c:v>Islas Turcas y Caicos</c:v>
                      </c:pt>
                      <c:pt idx="8">
                        <c:v>San Martin</c:v>
                      </c:pt>
                      <c:pt idx="9">
                        <c:v>Santa Lucia</c:v>
                      </c:pt>
                      <c:pt idx="10">
                        <c:v>Trinidad &amp; Tobago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Leche!$B$38:$B$48</c15:sqref>
                        </c15:formulaRef>
                      </c:ext>
                    </c:extLst>
                    <c:numCache>
                      <c:formatCode>#,##0.00</c:formatCode>
                      <c:ptCount val="11"/>
                      <c:pt idx="0">
                        <c:v>204.12</c:v>
                      </c:pt>
                      <c:pt idx="1">
                        <c:v>397.22</c:v>
                      </c:pt>
                      <c:pt idx="2">
                        <c:v>6749.68</c:v>
                      </c:pt>
                      <c:pt idx="3">
                        <c:v>1081.3499999999999</c:v>
                      </c:pt>
                      <c:pt idx="4">
                        <c:v>54.22</c:v>
                      </c:pt>
                      <c:pt idx="5">
                        <c:v>569.84</c:v>
                      </c:pt>
                      <c:pt idx="6">
                        <c:v>29569.829999999998</c:v>
                      </c:pt>
                      <c:pt idx="7">
                        <c:v>4075.5</c:v>
                      </c:pt>
                      <c:pt idx="8">
                        <c:v>1113.6400000000001</c:v>
                      </c:pt>
                      <c:pt idx="9">
                        <c:v>3840</c:v>
                      </c:pt>
                      <c:pt idx="10">
                        <c:v>4603.2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FCCA-498A-B7DC-15F6060C6ABC}"/>
                  </c:ext>
                </c:extLst>
              </c15:ser>
            </c15:filteredBarSeries>
          </c:ext>
        </c:extLst>
      </c:barChart>
      <c:catAx>
        <c:axId val="41295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9428000"/>
        <c:crosses val="autoZero"/>
        <c:auto val="1"/>
        <c:lblAlgn val="ctr"/>
        <c:lblOffset val="100"/>
        <c:noMultiLvlLbl val="0"/>
      </c:catAx>
      <c:valAx>
        <c:axId val="65942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12958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Leche  / Kg - T4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Leche!$B$37</c:f>
              <c:strCache>
                <c:ptCount val="1"/>
                <c:pt idx="0">
                  <c:v>kg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BDC-4BBB-BFE7-5042B11E1F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BDC-4BBB-BFE7-5042B11E1F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BDC-4BBB-BFE7-5042B11E1FF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BDC-4BBB-BFE7-5042B11E1FF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BDC-4BBB-BFE7-5042B11E1FF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BDC-4BBB-BFE7-5042B11E1FF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BDC-4BBB-BFE7-5042B11E1FF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BDC-4BBB-BFE7-5042B11E1FF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BDC-4BBB-BFE7-5042B11E1FF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BDC-4BBB-BFE7-5042B11E1FF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BDC-4BBB-BFE7-5042B11E1F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Leche!$A$38:$A$48</c:f>
              <c:strCache>
                <c:ptCount val="11"/>
                <c:pt idx="0">
                  <c:v>Antigua y Barbuda</c:v>
                </c:pt>
                <c:pt idx="1">
                  <c:v>Bonaire</c:v>
                </c:pt>
                <c:pt idx="2">
                  <c:v>Cuba</c:v>
                </c:pt>
                <c:pt idx="3">
                  <c:v>Dominica</c:v>
                </c:pt>
                <c:pt idx="4">
                  <c:v>Estados Unidos</c:v>
                </c:pt>
                <c:pt idx="5">
                  <c:v>Guyana</c:v>
                </c:pt>
                <c:pt idx="6">
                  <c:v>Haiti</c:v>
                </c:pt>
                <c:pt idx="7">
                  <c:v>Islas Turcas y Caicos</c:v>
                </c:pt>
                <c:pt idx="8">
                  <c:v>San Martin</c:v>
                </c:pt>
                <c:pt idx="9">
                  <c:v>Santa Lucia</c:v>
                </c:pt>
                <c:pt idx="10">
                  <c:v>Trinidad &amp; Tobago</c:v>
                </c:pt>
              </c:strCache>
            </c:strRef>
          </c:cat>
          <c:val>
            <c:numRef>
              <c:f>Leche!$B$38:$B$48</c:f>
              <c:numCache>
                <c:formatCode>#,##0.00</c:formatCode>
                <c:ptCount val="11"/>
                <c:pt idx="0">
                  <c:v>204.12</c:v>
                </c:pt>
                <c:pt idx="1">
                  <c:v>397.22</c:v>
                </c:pt>
                <c:pt idx="2">
                  <c:v>6749.68</c:v>
                </c:pt>
                <c:pt idx="3">
                  <c:v>1081.3499999999999</c:v>
                </c:pt>
                <c:pt idx="4">
                  <c:v>54.22</c:v>
                </c:pt>
                <c:pt idx="5">
                  <c:v>569.84</c:v>
                </c:pt>
                <c:pt idx="6">
                  <c:v>29569.829999999998</c:v>
                </c:pt>
                <c:pt idx="7">
                  <c:v>4075.5</c:v>
                </c:pt>
                <c:pt idx="8">
                  <c:v>1113.6400000000001</c:v>
                </c:pt>
                <c:pt idx="9">
                  <c:v>3840</c:v>
                </c:pt>
                <c:pt idx="10">
                  <c:v>4603.2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BDC-4BBB-BFE7-5042B11E1FF9}"/>
            </c:ext>
          </c:extLst>
        </c:ser>
        <c:ser>
          <c:idx val="1"/>
          <c:order val="1"/>
          <c:tx>
            <c:strRef>
              <c:f>Leche!$C$37</c:f>
              <c:strCache>
                <c:ptCount val="1"/>
                <c:pt idx="0">
                  <c:v>Valor US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3BDC-4BBB-BFE7-5042B11E1F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3BDC-4BBB-BFE7-5042B11E1F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3BDC-4BBB-BFE7-5042B11E1FF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3BDC-4BBB-BFE7-5042B11E1FF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3BDC-4BBB-BFE7-5042B11E1FF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3BDC-4BBB-BFE7-5042B11E1FF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3BDC-4BBB-BFE7-5042B11E1FF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3BDC-4BBB-BFE7-5042B11E1FF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3BDC-4BBB-BFE7-5042B11E1FF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3BDC-4BBB-BFE7-5042B11E1FF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3BDC-4BBB-BFE7-5042B11E1F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Leche!$A$38:$A$48</c:f>
              <c:strCache>
                <c:ptCount val="11"/>
                <c:pt idx="0">
                  <c:v>Antigua y Barbuda</c:v>
                </c:pt>
                <c:pt idx="1">
                  <c:v>Bonaire</c:v>
                </c:pt>
                <c:pt idx="2">
                  <c:v>Cuba</c:v>
                </c:pt>
                <c:pt idx="3">
                  <c:v>Dominica</c:v>
                </c:pt>
                <c:pt idx="4">
                  <c:v>Estados Unidos</c:v>
                </c:pt>
                <c:pt idx="5">
                  <c:v>Guyana</c:v>
                </c:pt>
                <c:pt idx="6">
                  <c:v>Haiti</c:v>
                </c:pt>
                <c:pt idx="7">
                  <c:v>Islas Turcas y Caicos</c:v>
                </c:pt>
                <c:pt idx="8">
                  <c:v>San Martin</c:v>
                </c:pt>
                <c:pt idx="9">
                  <c:v>Santa Lucia</c:v>
                </c:pt>
                <c:pt idx="10">
                  <c:v>Trinidad &amp; Tobago</c:v>
                </c:pt>
              </c:strCache>
            </c:strRef>
          </c:cat>
          <c:val>
            <c:numRef>
              <c:f>Leche!$C$38:$C$48</c:f>
              <c:numCache>
                <c:formatCode>#,##0.00</c:formatCode>
                <c:ptCount val="11"/>
                <c:pt idx="0">
                  <c:v>255.6</c:v>
                </c:pt>
                <c:pt idx="1">
                  <c:v>12568.04</c:v>
                </c:pt>
                <c:pt idx="2">
                  <c:v>19326.52</c:v>
                </c:pt>
                <c:pt idx="3">
                  <c:v>1373.31</c:v>
                </c:pt>
                <c:pt idx="4">
                  <c:v>89.9</c:v>
                </c:pt>
                <c:pt idx="5">
                  <c:v>756</c:v>
                </c:pt>
                <c:pt idx="6">
                  <c:v>94968.77</c:v>
                </c:pt>
                <c:pt idx="7">
                  <c:v>6569.82</c:v>
                </c:pt>
                <c:pt idx="8">
                  <c:v>1151.24</c:v>
                </c:pt>
                <c:pt idx="9">
                  <c:v>31956</c:v>
                </c:pt>
                <c:pt idx="10">
                  <c:v>42410.12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3BDC-4BBB-BFE7-5042B11E1FF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Pieles  / Kg - T4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Pieles!$B$39</c:f>
              <c:strCache>
                <c:ptCount val="1"/>
                <c:pt idx="0">
                  <c:v>kg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930-4BB6-A60A-9CC16AE696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930-4BB6-A60A-9CC16AE6964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930-4BB6-A60A-9CC16AE6964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930-4BB6-A60A-9CC16AE6964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930-4BB6-A60A-9CC16AE6964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930-4BB6-A60A-9CC16AE6964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930-4BB6-A60A-9CC16AE6964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930-4BB6-A60A-9CC16AE6964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930-4BB6-A60A-9CC16AE6964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930-4BB6-A60A-9CC16AE6964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930-4BB6-A60A-9CC16AE6964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930-4BB6-A60A-9CC16AE6964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930-4BB6-A60A-9CC16AE69640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8930-4BB6-A60A-9CC16AE696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Pieles!$A$40:$A$49</c:f>
              <c:strCache>
                <c:ptCount val="10"/>
                <c:pt idx="0">
                  <c:v>Alemania</c:v>
                </c:pt>
                <c:pt idx="1">
                  <c:v>Bangladesh</c:v>
                </c:pt>
                <c:pt idx="2">
                  <c:v>El Salvador</c:v>
                </c:pt>
                <c:pt idx="3">
                  <c:v>Canada</c:v>
                </c:pt>
                <c:pt idx="4">
                  <c:v>China</c:v>
                </c:pt>
                <c:pt idx="5">
                  <c:v>Estados Unidos</c:v>
                </c:pt>
                <c:pt idx="6">
                  <c:v>Indonesia</c:v>
                </c:pt>
                <c:pt idx="7">
                  <c:v>Italia</c:v>
                </c:pt>
                <c:pt idx="8">
                  <c:v>Mexico</c:v>
                </c:pt>
                <c:pt idx="9">
                  <c:v>Vietnam</c:v>
                </c:pt>
              </c:strCache>
            </c:strRef>
          </c:cat>
          <c:val>
            <c:numRef>
              <c:f>Pieles!$B$40:$B$49</c:f>
              <c:numCache>
                <c:formatCode>#,##0.00</c:formatCode>
                <c:ptCount val="10"/>
                <c:pt idx="0">
                  <c:v>86451.06</c:v>
                </c:pt>
                <c:pt idx="1">
                  <c:v>300</c:v>
                </c:pt>
                <c:pt idx="2">
                  <c:v>5</c:v>
                </c:pt>
                <c:pt idx="3">
                  <c:v>26350</c:v>
                </c:pt>
                <c:pt idx="4">
                  <c:v>99098</c:v>
                </c:pt>
                <c:pt idx="5">
                  <c:v>3733</c:v>
                </c:pt>
                <c:pt idx="6">
                  <c:v>49961.81</c:v>
                </c:pt>
                <c:pt idx="7">
                  <c:v>67780.14</c:v>
                </c:pt>
                <c:pt idx="8">
                  <c:v>975</c:v>
                </c:pt>
                <c:pt idx="9">
                  <c:v>130.63999999999999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930-4BB6-A60A-9CC16AE69640}"/>
            </c:ext>
          </c:extLst>
        </c:ser>
        <c:ser>
          <c:idx val="1"/>
          <c:order val="1"/>
          <c:tx>
            <c:strRef>
              <c:f>Pieles!$C$39</c:f>
              <c:strCache>
                <c:ptCount val="1"/>
                <c:pt idx="0">
                  <c:v>Valor US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8930-4BB6-A60A-9CC16AE696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8930-4BB6-A60A-9CC16AE6964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8930-4BB6-A60A-9CC16AE6964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8930-4BB6-A60A-9CC16AE6964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8930-4BB6-A60A-9CC16AE6964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8930-4BB6-A60A-9CC16AE6964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8930-4BB6-A60A-9CC16AE6964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8930-4BB6-A60A-9CC16AE6964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8930-4BB6-A60A-9CC16AE6964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8930-4BB6-A60A-9CC16AE6964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8930-4BB6-A60A-9CC16AE6964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8930-4BB6-A60A-9CC16AE6964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8930-4BB6-A60A-9CC16AE69640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8-8930-4BB6-A60A-9CC16AE696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Pieles!$A$40:$A$49</c:f>
              <c:strCache>
                <c:ptCount val="10"/>
                <c:pt idx="0">
                  <c:v>Alemania</c:v>
                </c:pt>
                <c:pt idx="1">
                  <c:v>Bangladesh</c:v>
                </c:pt>
                <c:pt idx="2">
                  <c:v>El Salvador</c:v>
                </c:pt>
                <c:pt idx="3">
                  <c:v>Canada</c:v>
                </c:pt>
                <c:pt idx="4">
                  <c:v>China</c:v>
                </c:pt>
                <c:pt idx="5">
                  <c:v>Estados Unidos</c:v>
                </c:pt>
                <c:pt idx="6">
                  <c:v>Indonesia</c:v>
                </c:pt>
                <c:pt idx="7">
                  <c:v>Italia</c:v>
                </c:pt>
                <c:pt idx="8">
                  <c:v>Mexico</c:v>
                </c:pt>
                <c:pt idx="9">
                  <c:v>Vietnam</c:v>
                </c:pt>
              </c:strCache>
            </c:strRef>
          </c:cat>
          <c:val>
            <c:numRef>
              <c:f>Pieles!$C$40:$C$49</c:f>
              <c:numCache>
                <c:formatCode>#,##0.00</c:formatCode>
                <c:ptCount val="10"/>
                <c:pt idx="0">
                  <c:v>182922.52000000002</c:v>
                </c:pt>
                <c:pt idx="1">
                  <c:v>39106.120000000003</c:v>
                </c:pt>
                <c:pt idx="2">
                  <c:v>77.86</c:v>
                </c:pt>
                <c:pt idx="3">
                  <c:v>2898.5</c:v>
                </c:pt>
                <c:pt idx="4">
                  <c:v>184.23</c:v>
                </c:pt>
                <c:pt idx="5">
                  <c:v>101447.72</c:v>
                </c:pt>
                <c:pt idx="6">
                  <c:v>24203.56</c:v>
                </c:pt>
                <c:pt idx="7">
                  <c:v>231718.49</c:v>
                </c:pt>
                <c:pt idx="8">
                  <c:v>14804.69</c:v>
                </c:pt>
                <c:pt idx="9">
                  <c:v>1259.8800000000001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8930-4BB6-A60A-9CC16AE6964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1009651</xdr:colOff>
      <xdr:row>0</xdr:row>
      <xdr:rowOff>0</xdr:rowOff>
    </xdr:from>
    <xdr:to>
      <xdr:col>2</xdr:col>
      <xdr:colOff>66676</xdr:colOff>
      <xdr:row>6</xdr:row>
      <xdr:rowOff>246499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1" y="0"/>
          <a:ext cx="1981200" cy="1389499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9</xdr:row>
      <xdr:rowOff>109537</xdr:rowOff>
    </xdr:from>
    <xdr:to>
      <xdr:col>11</xdr:col>
      <xdr:colOff>381000</xdr:colOff>
      <xdr:row>25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57149</xdr:colOff>
      <xdr:row>25</xdr:row>
      <xdr:rowOff>100012</xdr:rowOff>
    </xdr:from>
    <xdr:to>
      <xdr:col>11</xdr:col>
      <xdr:colOff>504824</xdr:colOff>
      <xdr:row>39</xdr:row>
      <xdr:rowOff>166687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0</xdr:row>
      <xdr:rowOff>0</xdr:rowOff>
    </xdr:from>
    <xdr:to>
      <xdr:col>4</xdr:col>
      <xdr:colOff>514350</xdr:colOff>
      <xdr:row>7</xdr:row>
      <xdr:rowOff>55999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0" y="0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909637</xdr:colOff>
      <xdr:row>13</xdr:row>
      <xdr:rowOff>0</xdr:rowOff>
    </xdr:from>
    <xdr:to>
      <xdr:col>9</xdr:col>
      <xdr:colOff>2095500</xdr:colOff>
      <xdr:row>26</xdr:row>
      <xdr:rowOff>119062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919162</xdr:colOff>
      <xdr:row>27</xdr:row>
      <xdr:rowOff>119062</xdr:rowOff>
    </xdr:from>
    <xdr:to>
      <xdr:col>10</xdr:col>
      <xdr:colOff>685800</xdr:colOff>
      <xdr:row>40</xdr:row>
      <xdr:rowOff>4762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85725</xdr:rowOff>
    </xdr:from>
    <xdr:to>
      <xdr:col>4</xdr:col>
      <xdr:colOff>771525</xdr:colOff>
      <xdr:row>7</xdr:row>
      <xdr:rowOff>36949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7425" y="85725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500061</xdr:colOff>
      <xdr:row>9</xdr:row>
      <xdr:rowOff>128587</xdr:rowOff>
    </xdr:from>
    <xdr:to>
      <xdr:col>10</xdr:col>
      <xdr:colOff>1190624</xdr:colOff>
      <xdr:row>21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500061</xdr:colOff>
      <xdr:row>22</xdr:row>
      <xdr:rowOff>133349</xdr:rowOff>
    </xdr:from>
    <xdr:to>
      <xdr:col>10</xdr:col>
      <xdr:colOff>1209675</xdr:colOff>
      <xdr:row>35</xdr:row>
      <xdr:rowOff>95249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30</xdr:row>
      <xdr:rowOff>47625</xdr:rowOff>
    </xdr:from>
    <xdr:to>
      <xdr:col>8</xdr:col>
      <xdr:colOff>1752600</xdr:colOff>
      <xdr:row>41</xdr:row>
      <xdr:rowOff>285750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414337</xdr:colOff>
      <xdr:row>9</xdr:row>
      <xdr:rowOff>52387</xdr:rowOff>
    </xdr:from>
    <xdr:to>
      <xdr:col>8</xdr:col>
      <xdr:colOff>1833562</xdr:colOff>
      <xdr:row>29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200025</xdr:colOff>
      <xdr:row>0</xdr:row>
      <xdr:rowOff>0</xdr:rowOff>
    </xdr:from>
    <xdr:to>
      <xdr:col>4</xdr:col>
      <xdr:colOff>638175</xdr:colOff>
      <xdr:row>7</xdr:row>
      <xdr:rowOff>55999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3175" y="0"/>
          <a:ext cx="1981200" cy="13894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185736</xdr:colOff>
      <xdr:row>12</xdr:row>
      <xdr:rowOff>123825</xdr:rowOff>
    </xdr:from>
    <xdr:to>
      <xdr:col>8</xdr:col>
      <xdr:colOff>2019300</xdr:colOff>
      <xdr:row>27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261937</xdr:colOff>
      <xdr:row>29</xdr:row>
      <xdr:rowOff>0</xdr:rowOff>
    </xdr:from>
    <xdr:to>
      <xdr:col>8</xdr:col>
      <xdr:colOff>2076451</xdr:colOff>
      <xdr:row>40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276225</xdr:colOff>
      <xdr:row>0</xdr:row>
      <xdr:rowOff>0</xdr:rowOff>
    </xdr:from>
    <xdr:to>
      <xdr:col>4</xdr:col>
      <xdr:colOff>542925</xdr:colOff>
      <xdr:row>7</xdr:row>
      <xdr:rowOff>122674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098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309562</xdr:colOff>
      <xdr:row>10</xdr:row>
      <xdr:rowOff>52387</xdr:rowOff>
    </xdr:from>
    <xdr:to>
      <xdr:col>9</xdr:col>
      <xdr:colOff>1604962</xdr:colOff>
      <xdr:row>25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309562</xdr:colOff>
      <xdr:row>25</xdr:row>
      <xdr:rowOff>0</xdr:rowOff>
    </xdr:from>
    <xdr:to>
      <xdr:col>9</xdr:col>
      <xdr:colOff>1604962</xdr:colOff>
      <xdr:row>38</xdr:row>
      <xdr:rowOff>80962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514350</xdr:colOff>
      <xdr:row>0</xdr:row>
      <xdr:rowOff>0</xdr:rowOff>
    </xdr:from>
    <xdr:to>
      <xdr:col>4</xdr:col>
      <xdr:colOff>447675</xdr:colOff>
      <xdr:row>7</xdr:row>
      <xdr:rowOff>17899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24075" y="0"/>
          <a:ext cx="1981200" cy="14561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242886</xdr:colOff>
      <xdr:row>9</xdr:row>
      <xdr:rowOff>176211</xdr:rowOff>
    </xdr:from>
    <xdr:to>
      <xdr:col>9</xdr:col>
      <xdr:colOff>228599</xdr:colOff>
      <xdr:row>28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223837</xdr:colOff>
      <xdr:row>29</xdr:row>
      <xdr:rowOff>4762</xdr:rowOff>
    </xdr:from>
    <xdr:to>
      <xdr:col>9</xdr:col>
      <xdr:colOff>238125</xdr:colOff>
      <xdr:row>43</xdr:row>
      <xdr:rowOff>219076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66675</xdr:colOff>
      <xdr:row>0</xdr:row>
      <xdr:rowOff>0</xdr:rowOff>
    </xdr:from>
    <xdr:to>
      <xdr:col>4</xdr:col>
      <xdr:colOff>800100</xdr:colOff>
      <xdr:row>6</xdr:row>
      <xdr:rowOff>247650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7450" y="0"/>
          <a:ext cx="1981200" cy="1390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204787</xdr:colOff>
      <xdr:row>9</xdr:row>
      <xdr:rowOff>147637</xdr:rowOff>
    </xdr:from>
    <xdr:to>
      <xdr:col>7</xdr:col>
      <xdr:colOff>1557337</xdr:colOff>
      <xdr:row>20</xdr:row>
      <xdr:rowOff>185737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638175</xdr:colOff>
      <xdr:row>6</xdr:row>
      <xdr:rowOff>247650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0675" y="0"/>
          <a:ext cx="1981200" cy="1390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showGridLines="0" topLeftCell="A4" workbookViewId="0">
      <selection activeCell="B23" sqref="B23"/>
    </sheetView>
  </sheetViews>
  <sheetFormatPr baseColWidth="10" defaultColWidth="11.42578125" defaultRowHeight="15" x14ac:dyDescent="0.25"/>
  <cols>
    <col min="1" max="1" width="22.5703125" bestFit="1" customWidth="1"/>
    <col min="2" max="2" width="21.28515625" style="3" customWidth="1"/>
    <col min="3" max="3" width="19.42578125" style="1" customWidth="1"/>
  </cols>
  <sheetData>
    <row r="1" spans="1:3" x14ac:dyDescent="0.25">
      <c r="A1" s="4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48"/>
      <c r="B6" s="48"/>
      <c r="C6" s="48"/>
    </row>
    <row r="7" spans="1:3" ht="23.25" x14ac:dyDescent="0.35">
      <c r="A7" s="49"/>
      <c r="B7" s="49"/>
      <c r="C7" s="49"/>
    </row>
    <row r="8" spans="1:3" ht="22.5" x14ac:dyDescent="0.35">
      <c r="A8" s="50" t="s">
        <v>15</v>
      </c>
      <c r="B8" s="50"/>
      <c r="C8" s="50"/>
    </row>
    <row r="9" spans="1:3" ht="19.5" x14ac:dyDescent="0.35">
      <c r="A9" s="51" t="s">
        <v>65</v>
      </c>
      <c r="B9" s="51"/>
      <c r="C9" s="51"/>
    </row>
    <row r="10" spans="1:3" x14ac:dyDescent="0.25">
      <c r="A10" s="47" t="s">
        <v>89</v>
      </c>
      <c r="B10" s="47"/>
      <c r="C10" s="47"/>
    </row>
    <row r="11" spans="1:3" x14ac:dyDescent="0.25">
      <c r="A11" s="47" t="s">
        <v>90</v>
      </c>
      <c r="B11" s="47"/>
      <c r="C11" s="47"/>
    </row>
    <row r="12" spans="1:3" x14ac:dyDescent="0.25">
      <c r="A12" s="22" t="s">
        <v>12</v>
      </c>
      <c r="B12" s="22" t="s">
        <v>7</v>
      </c>
      <c r="C12" s="22" t="s">
        <v>8</v>
      </c>
    </row>
    <row r="13" spans="1:3" x14ac:dyDescent="0.25">
      <c r="A13" s="23" t="s">
        <v>9</v>
      </c>
      <c r="B13" s="24">
        <f>'Bovino Carnico'!F23</f>
        <v>150067.62</v>
      </c>
      <c r="C13" s="25">
        <f>'Bovino Carnico'!G23</f>
        <v>774294.36</v>
      </c>
    </row>
    <row r="14" spans="1:3" x14ac:dyDescent="0.25">
      <c r="A14" s="23" t="s">
        <v>10</v>
      </c>
      <c r="B14" s="24">
        <f>'Bovino Lacteo'!F31</f>
        <v>167207.11000000002</v>
      </c>
      <c r="C14" s="25">
        <f>'Bovino Lacteo'!G31</f>
        <v>732528.28</v>
      </c>
    </row>
    <row r="15" spans="1:3" x14ac:dyDescent="0.25">
      <c r="A15" s="23" t="s">
        <v>1</v>
      </c>
      <c r="B15" s="24">
        <f>Leche!F32</f>
        <v>52258.599999999991</v>
      </c>
      <c r="C15" s="25">
        <f>Leche!G32</f>
        <v>211425.31999999995</v>
      </c>
    </row>
    <row r="16" spans="1:3" x14ac:dyDescent="0.25">
      <c r="A16" s="23" t="s">
        <v>11</v>
      </c>
      <c r="B16" s="24">
        <f>Pieles!F33</f>
        <v>334784.64999999997</v>
      </c>
      <c r="C16" s="25">
        <f>Pieles!G33</f>
        <v>658756.52999999991</v>
      </c>
    </row>
    <row r="17" spans="1:3" x14ac:dyDescent="0.25">
      <c r="A17" s="23" t="s">
        <v>3</v>
      </c>
      <c r="B17" s="24">
        <f>Embutidos!F19</f>
        <v>0</v>
      </c>
      <c r="C17" s="25">
        <f>Embutidos!G19</f>
        <v>0</v>
      </c>
    </row>
    <row r="18" spans="1:3" x14ac:dyDescent="0.25">
      <c r="A18" s="23" t="s">
        <v>2</v>
      </c>
      <c r="B18" s="24">
        <f>'Otro Origen'!F30</f>
        <v>62738.770000000004</v>
      </c>
      <c r="C18" s="25">
        <f>'Otro Origen'!G30</f>
        <v>156882.93</v>
      </c>
    </row>
    <row r="19" spans="1:3" x14ac:dyDescent="0.25">
      <c r="A19" s="23" t="s">
        <v>16</v>
      </c>
      <c r="B19" s="26" t="s">
        <v>64</v>
      </c>
      <c r="C19" s="25">
        <f>'Pro vet'!E22</f>
        <v>126316.43</v>
      </c>
    </row>
    <row r="20" spans="1:3" x14ac:dyDescent="0.25">
      <c r="A20" s="27" t="s">
        <v>0</v>
      </c>
      <c r="B20" s="28">
        <f>SUM(B13:B19)</f>
        <v>767056.75</v>
      </c>
      <c r="C20" s="29">
        <f>SUM(C13:C19)</f>
        <v>2660203.85</v>
      </c>
    </row>
  </sheetData>
  <mergeCells count="6">
    <mergeCell ref="A11:C11"/>
    <mergeCell ref="A6:C6"/>
    <mergeCell ref="A7:C7"/>
    <mergeCell ref="A8:C8"/>
    <mergeCell ref="A10:C10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showGridLines="0" topLeftCell="A11" workbookViewId="0">
      <selection activeCell="H11" sqref="H1:J1048576"/>
    </sheetView>
  </sheetViews>
  <sheetFormatPr baseColWidth="10" defaultColWidth="36.140625" defaultRowHeight="15" x14ac:dyDescent="0.25"/>
  <cols>
    <col min="1" max="1" width="12.7109375" customWidth="1"/>
    <col min="2" max="2" width="10.140625" bestFit="1" customWidth="1"/>
    <col min="3" max="3" width="12" bestFit="1" customWidth="1"/>
    <col min="4" max="4" width="16.5703125" bestFit="1" customWidth="1"/>
    <col min="5" max="5" width="14.28515625" customWidth="1"/>
    <col min="6" max="6" width="9.85546875" style="3" bestFit="1" customWidth="1"/>
    <col min="7" max="7" width="14.42578125" style="1" bestFit="1" customWidth="1"/>
    <col min="9" max="9" width="13.140625" customWidth="1"/>
  </cols>
  <sheetData>
    <row r="1" spans="1:7" x14ac:dyDescent="0.25">
      <c r="A1" s="4"/>
    </row>
    <row r="6" spans="1:7" x14ac:dyDescent="0.25">
      <c r="A6" s="48"/>
      <c r="B6" s="48"/>
      <c r="C6" s="48"/>
      <c r="D6" s="48"/>
      <c r="E6" s="48"/>
      <c r="F6" s="48"/>
      <c r="G6" s="48"/>
    </row>
    <row r="7" spans="1:7" ht="15" customHeight="1" x14ac:dyDescent="0.35">
      <c r="A7" s="49"/>
      <c r="B7" s="49"/>
      <c r="C7" s="49"/>
      <c r="D7" s="49"/>
      <c r="E7" s="49"/>
      <c r="F7" s="49"/>
      <c r="G7" s="49"/>
    </row>
    <row r="8" spans="1:7" ht="15" customHeight="1" x14ac:dyDescent="0.35">
      <c r="A8" s="21"/>
      <c r="B8" s="21"/>
      <c r="C8" s="21"/>
      <c r="D8" s="21"/>
      <c r="E8" s="21"/>
      <c r="F8" s="21"/>
      <c r="G8" s="21"/>
    </row>
    <row r="9" spans="1:7" ht="22.5" x14ac:dyDescent="0.35">
      <c r="A9" s="50" t="s">
        <v>15</v>
      </c>
      <c r="B9" s="50"/>
      <c r="C9" s="50"/>
      <c r="D9" s="50"/>
      <c r="E9" s="50"/>
      <c r="F9" s="50"/>
      <c r="G9" s="50"/>
    </row>
    <row r="10" spans="1:7" ht="19.5" customHeight="1" x14ac:dyDescent="0.3">
      <c r="A10" s="54" t="s">
        <v>65</v>
      </c>
      <c r="B10" s="54"/>
      <c r="C10" s="54"/>
      <c r="D10" s="54"/>
      <c r="E10" s="54"/>
      <c r="F10" s="54"/>
      <c r="G10" s="54"/>
    </row>
    <row r="11" spans="1:7" x14ac:dyDescent="0.25">
      <c r="A11" s="53" t="s">
        <v>79</v>
      </c>
      <c r="B11" s="53"/>
      <c r="C11" s="53"/>
      <c r="D11" s="53"/>
      <c r="E11" s="53"/>
      <c r="F11" s="53"/>
      <c r="G11" s="53"/>
    </row>
    <row r="12" spans="1:7" x14ac:dyDescent="0.25">
      <c r="A12" s="53" t="str">
        <f>Consolidado!A11</f>
        <v>4to Trimestre Año 2023</v>
      </c>
      <c r="B12" s="53"/>
      <c r="C12" s="53"/>
      <c r="D12" s="53"/>
      <c r="E12" s="53"/>
      <c r="F12" s="53"/>
      <c r="G12" s="53"/>
    </row>
    <row r="13" spans="1:7" x14ac:dyDescent="0.25">
      <c r="A13" s="30" t="s">
        <v>4</v>
      </c>
      <c r="B13" s="30" t="s">
        <v>5</v>
      </c>
      <c r="C13" s="30" t="s">
        <v>6</v>
      </c>
      <c r="D13" s="30" t="s">
        <v>12</v>
      </c>
      <c r="E13" s="30" t="s">
        <v>17</v>
      </c>
      <c r="F13" s="31" t="s">
        <v>7</v>
      </c>
      <c r="G13" s="32" t="s">
        <v>8</v>
      </c>
    </row>
    <row r="14" spans="1:7" x14ac:dyDescent="0.25">
      <c r="A14" s="20" t="s">
        <v>91</v>
      </c>
      <c r="B14" s="20" t="s">
        <v>26</v>
      </c>
      <c r="C14" s="20" t="s">
        <v>25</v>
      </c>
      <c r="D14" s="20" t="s">
        <v>92</v>
      </c>
      <c r="E14" s="20" t="s">
        <v>32</v>
      </c>
      <c r="F14" s="19">
        <v>4628.62</v>
      </c>
      <c r="G14" s="19">
        <v>35714.879999999997</v>
      </c>
    </row>
    <row r="15" spans="1:7" x14ac:dyDescent="0.25">
      <c r="A15" s="33" t="s">
        <v>91</v>
      </c>
      <c r="B15" s="28"/>
      <c r="C15" s="28"/>
      <c r="D15" s="28"/>
      <c r="E15" s="28"/>
      <c r="F15" s="28">
        <f>SUM(F14)</f>
        <v>4628.62</v>
      </c>
      <c r="G15" s="29">
        <f>SUM(G14)</f>
        <v>35714.879999999997</v>
      </c>
    </row>
    <row r="16" spans="1:7" x14ac:dyDescent="0.25">
      <c r="A16" s="20" t="s">
        <v>93</v>
      </c>
      <c r="B16" s="20" t="s">
        <v>26</v>
      </c>
      <c r="C16" s="20" t="s">
        <v>25</v>
      </c>
      <c r="D16" s="20" t="s">
        <v>94</v>
      </c>
      <c r="E16" s="20" t="s">
        <v>32</v>
      </c>
      <c r="F16" s="19">
        <v>16630</v>
      </c>
      <c r="G16" s="19">
        <v>209260.27</v>
      </c>
    </row>
    <row r="17" spans="1:7" x14ac:dyDescent="0.25">
      <c r="A17" s="33" t="s">
        <v>93</v>
      </c>
      <c r="B17" s="28"/>
      <c r="C17" s="28"/>
      <c r="D17" s="28"/>
      <c r="E17" s="28"/>
      <c r="F17" s="28">
        <f>SUM(F16)</f>
        <v>16630</v>
      </c>
      <c r="G17" s="29">
        <f>SUM(G16)</f>
        <v>209260.27</v>
      </c>
    </row>
    <row r="18" spans="1:7" ht="30" x14ac:dyDescent="0.25">
      <c r="A18" s="20" t="s">
        <v>95</v>
      </c>
      <c r="B18" s="20" t="s">
        <v>26</v>
      </c>
      <c r="C18" s="20" t="s">
        <v>25</v>
      </c>
      <c r="D18" s="20" t="s">
        <v>71</v>
      </c>
      <c r="E18" s="20" t="s">
        <v>24</v>
      </c>
      <c r="F18" s="19">
        <v>66869.25</v>
      </c>
      <c r="G18" s="19">
        <v>320764.5</v>
      </c>
    </row>
    <row r="19" spans="1:7" x14ac:dyDescent="0.25">
      <c r="A19" s="20" t="s">
        <v>95</v>
      </c>
      <c r="B19" s="20" t="s">
        <v>26</v>
      </c>
      <c r="C19" s="20" t="s">
        <v>25</v>
      </c>
      <c r="D19" s="20" t="s">
        <v>83</v>
      </c>
      <c r="E19" s="20" t="s">
        <v>24</v>
      </c>
      <c r="F19" s="19">
        <v>54216.54</v>
      </c>
      <c r="G19" s="19">
        <v>183161.61</v>
      </c>
    </row>
    <row r="20" spans="1:7" x14ac:dyDescent="0.25">
      <c r="A20" s="20" t="s">
        <v>95</v>
      </c>
      <c r="B20" s="20" t="s">
        <v>26</v>
      </c>
      <c r="C20" s="20" t="s">
        <v>25</v>
      </c>
      <c r="D20" s="20" t="s">
        <v>82</v>
      </c>
      <c r="E20" s="20" t="s">
        <v>24</v>
      </c>
      <c r="F20" s="19">
        <v>5443.16</v>
      </c>
      <c r="G20" s="19">
        <v>7800</v>
      </c>
    </row>
    <row r="21" spans="1:7" x14ac:dyDescent="0.25">
      <c r="A21" s="20" t="s">
        <v>95</v>
      </c>
      <c r="B21" s="20" t="s">
        <v>26</v>
      </c>
      <c r="C21" s="20" t="s">
        <v>25</v>
      </c>
      <c r="D21" s="20" t="s">
        <v>57</v>
      </c>
      <c r="E21" s="20" t="s">
        <v>24</v>
      </c>
      <c r="F21" s="19">
        <v>2280.0500000000002</v>
      </c>
      <c r="G21" s="19">
        <v>17593.099999999999</v>
      </c>
    </row>
    <row r="22" spans="1:7" x14ac:dyDescent="0.25">
      <c r="A22" s="33" t="s">
        <v>81</v>
      </c>
      <c r="B22" s="28"/>
      <c r="C22" s="28"/>
      <c r="D22" s="28"/>
      <c r="E22" s="28"/>
      <c r="F22" s="28">
        <f>SUM(F18:F21)</f>
        <v>128809.00000000001</v>
      </c>
      <c r="G22" s="29">
        <f>SUM(G18:G21)</f>
        <v>529319.21</v>
      </c>
    </row>
    <row r="23" spans="1:7" ht="15.75" x14ac:dyDescent="0.25">
      <c r="A23" s="34" t="s">
        <v>0</v>
      </c>
      <c r="B23" s="34"/>
      <c r="C23" s="34"/>
      <c r="D23" s="34"/>
      <c r="E23" s="34"/>
      <c r="F23" s="34">
        <f>SUM(F22,F17,F15)</f>
        <v>150067.62</v>
      </c>
      <c r="G23" s="35">
        <f>SUM(G22,G17,G15)</f>
        <v>774294.36</v>
      </c>
    </row>
    <row r="25" spans="1:7" x14ac:dyDescent="0.25">
      <c r="A25" t="s">
        <v>21</v>
      </c>
    </row>
    <row r="27" spans="1:7" x14ac:dyDescent="0.25">
      <c r="A27" s="52" t="s">
        <v>66</v>
      </c>
      <c r="B27" s="52"/>
      <c r="C27" s="52"/>
    </row>
    <row r="28" spans="1:7" x14ac:dyDescent="0.25">
      <c r="A28" s="36" t="s">
        <v>68</v>
      </c>
      <c r="B28" s="36" t="s">
        <v>67</v>
      </c>
      <c r="C28" s="36" t="s">
        <v>69</v>
      </c>
    </row>
    <row r="29" spans="1:7" ht="30" x14ac:dyDescent="0.25">
      <c r="A29" s="20" t="s">
        <v>32</v>
      </c>
      <c r="B29" s="19">
        <f>+F14+F16</f>
        <v>21258.62</v>
      </c>
      <c r="C29" s="19">
        <f>+G14+G16</f>
        <v>244975.15</v>
      </c>
    </row>
    <row r="30" spans="1:7" x14ac:dyDescent="0.25">
      <c r="A30" s="20" t="s">
        <v>24</v>
      </c>
      <c r="B30" s="19">
        <f>+F18+F19+F20+F21</f>
        <v>128809.00000000001</v>
      </c>
      <c r="C30" s="19">
        <f>+G18+G19+G20+G21</f>
        <v>529319.21</v>
      </c>
    </row>
  </sheetData>
  <sortState xmlns:xlrd2="http://schemas.microsoft.com/office/spreadsheetml/2017/richdata2" ref="A29:A30">
    <sortCondition ref="A29"/>
  </sortState>
  <mergeCells count="7">
    <mergeCell ref="A27:C27"/>
    <mergeCell ref="A12:G12"/>
    <mergeCell ref="A6:G6"/>
    <mergeCell ref="A7:G7"/>
    <mergeCell ref="A9:G9"/>
    <mergeCell ref="A11:G11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r:id="rId1"/>
  <headerFooter>
    <oddFooter>&amp;CE-Página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1"/>
  <sheetViews>
    <sheetView showGridLines="0" topLeftCell="A9" workbookViewId="0">
      <selection activeCell="C17" sqref="C17"/>
    </sheetView>
  </sheetViews>
  <sheetFormatPr baseColWidth="10" defaultColWidth="25.140625" defaultRowHeight="15" x14ac:dyDescent="0.25"/>
  <cols>
    <col min="1" max="1" width="13.28515625" customWidth="1"/>
    <col min="2" max="2" width="10.140625" bestFit="1" customWidth="1"/>
    <col min="3" max="3" width="12" bestFit="1" customWidth="1"/>
    <col min="4" max="4" width="19.140625" bestFit="1" customWidth="1"/>
    <col min="5" max="5" width="17.5703125" bestFit="1" customWidth="1"/>
    <col min="6" max="6" width="11.5703125" style="3" bestFit="1" customWidth="1"/>
    <col min="7" max="7" width="14.42578125" style="1" bestFit="1" customWidth="1"/>
  </cols>
  <sheetData>
    <row r="1" spans="1:9" x14ac:dyDescent="0.25">
      <c r="A1" s="4"/>
    </row>
    <row r="6" spans="1:9" x14ac:dyDescent="0.25">
      <c r="A6" s="48"/>
      <c r="B6" s="48"/>
      <c r="C6" s="48"/>
      <c r="D6" s="48"/>
      <c r="E6" s="48"/>
      <c r="F6" s="48"/>
      <c r="G6" s="48"/>
    </row>
    <row r="7" spans="1:9" ht="23.25" x14ac:dyDescent="0.35">
      <c r="A7" s="49"/>
      <c r="B7" s="49"/>
      <c r="C7" s="49"/>
      <c r="D7" s="49"/>
      <c r="E7" s="49"/>
      <c r="F7" s="49"/>
      <c r="G7" s="49"/>
    </row>
    <row r="8" spans="1:9" ht="22.5" x14ac:dyDescent="0.35">
      <c r="A8" s="50" t="s">
        <v>15</v>
      </c>
      <c r="B8" s="50"/>
      <c r="C8" s="50"/>
      <c r="D8" s="50"/>
      <c r="E8" s="50"/>
      <c r="F8" s="50"/>
      <c r="G8" s="50"/>
    </row>
    <row r="9" spans="1:9" ht="19.5" x14ac:dyDescent="0.35">
      <c r="A9" s="51" t="s">
        <v>65</v>
      </c>
      <c r="B9" s="51"/>
      <c r="C9" s="51"/>
      <c r="D9" s="51"/>
      <c r="E9" s="51"/>
      <c r="F9" s="51"/>
      <c r="G9" s="51"/>
    </row>
    <row r="10" spans="1:9" x14ac:dyDescent="0.25">
      <c r="A10" s="53" t="s">
        <v>78</v>
      </c>
      <c r="B10" s="53"/>
      <c r="C10" s="53"/>
      <c r="D10" s="53"/>
      <c r="E10" s="53"/>
      <c r="F10" s="53"/>
      <c r="G10" s="53"/>
    </row>
    <row r="11" spans="1:9" x14ac:dyDescent="0.25">
      <c r="A11" s="53" t="str">
        <f>Consolidado!A11</f>
        <v>4to Trimestre Año 2023</v>
      </c>
      <c r="B11" s="53"/>
      <c r="C11" s="53"/>
      <c r="D11" s="53"/>
      <c r="E11" s="53"/>
      <c r="F11" s="53"/>
      <c r="G11" s="53"/>
    </row>
    <row r="12" spans="1:9" x14ac:dyDescent="0.25">
      <c r="A12" s="30" t="s">
        <v>4</v>
      </c>
      <c r="B12" s="30" t="s">
        <v>5</v>
      </c>
      <c r="C12" s="30" t="s">
        <v>6</v>
      </c>
      <c r="D12" s="30" t="s">
        <v>12</v>
      </c>
      <c r="E12" s="30" t="s">
        <v>17</v>
      </c>
      <c r="F12" s="31" t="s">
        <v>7</v>
      </c>
      <c r="G12" s="32" t="s">
        <v>8</v>
      </c>
    </row>
    <row r="13" spans="1:9" x14ac:dyDescent="0.25">
      <c r="A13" s="20" t="s">
        <v>91</v>
      </c>
      <c r="B13" s="20" t="s">
        <v>26</v>
      </c>
      <c r="C13" s="20" t="s">
        <v>29</v>
      </c>
      <c r="D13" s="20" t="s">
        <v>35</v>
      </c>
      <c r="E13" s="20" t="s">
        <v>32</v>
      </c>
      <c r="F13" s="19">
        <v>1365.43</v>
      </c>
      <c r="G13" s="19">
        <v>12502.08</v>
      </c>
      <c r="I13" s="46"/>
    </row>
    <row r="14" spans="1:9" x14ac:dyDescent="0.25">
      <c r="A14" s="20" t="s">
        <v>91</v>
      </c>
      <c r="B14" s="20" t="s">
        <v>26</v>
      </c>
      <c r="C14" s="20" t="s">
        <v>29</v>
      </c>
      <c r="D14" s="20" t="s">
        <v>34</v>
      </c>
      <c r="E14" s="20" t="s">
        <v>32</v>
      </c>
      <c r="F14" s="19">
        <v>6685.86</v>
      </c>
      <c r="G14" s="19">
        <v>34594</v>
      </c>
    </row>
    <row r="15" spans="1:9" x14ac:dyDescent="0.25">
      <c r="A15" s="20" t="s">
        <v>91</v>
      </c>
      <c r="B15" s="20" t="s">
        <v>26</v>
      </c>
      <c r="C15" s="20" t="s">
        <v>29</v>
      </c>
      <c r="D15" s="20" t="s">
        <v>33</v>
      </c>
      <c r="E15" s="20" t="s">
        <v>32</v>
      </c>
      <c r="F15" s="19">
        <v>881.91</v>
      </c>
      <c r="G15" s="19">
        <v>4189.05</v>
      </c>
    </row>
    <row r="16" spans="1:9" x14ac:dyDescent="0.25">
      <c r="A16" s="20" t="s">
        <v>91</v>
      </c>
      <c r="B16" s="20" t="s">
        <v>26</v>
      </c>
      <c r="C16" s="20" t="s">
        <v>36</v>
      </c>
      <c r="D16" s="20" t="s">
        <v>38</v>
      </c>
      <c r="E16" s="20" t="s">
        <v>32</v>
      </c>
      <c r="F16" s="19">
        <v>6762.93</v>
      </c>
      <c r="G16" s="19">
        <v>68251.05</v>
      </c>
    </row>
    <row r="17" spans="1:7" x14ac:dyDescent="0.25">
      <c r="A17" s="20" t="s">
        <v>91</v>
      </c>
      <c r="B17" s="20" t="s">
        <v>26</v>
      </c>
      <c r="C17" s="20" t="s">
        <v>36</v>
      </c>
      <c r="D17" s="20" t="s">
        <v>39</v>
      </c>
      <c r="E17" s="20" t="s">
        <v>32</v>
      </c>
      <c r="F17" s="19">
        <v>1143.06</v>
      </c>
      <c r="G17" s="19">
        <v>9315.98</v>
      </c>
    </row>
    <row r="18" spans="1:7" x14ac:dyDescent="0.25">
      <c r="A18" s="20" t="s">
        <v>91</v>
      </c>
      <c r="B18" s="20" t="s">
        <v>26</v>
      </c>
      <c r="C18" s="20" t="s">
        <v>36</v>
      </c>
      <c r="D18" s="20" t="s">
        <v>40</v>
      </c>
      <c r="E18" s="20" t="s">
        <v>32</v>
      </c>
      <c r="F18" s="19">
        <v>304.82</v>
      </c>
      <c r="G18" s="19">
        <v>1646.26</v>
      </c>
    </row>
    <row r="19" spans="1:7" x14ac:dyDescent="0.25">
      <c r="A19" s="20" t="s">
        <v>91</v>
      </c>
      <c r="B19" s="20" t="s">
        <v>26</v>
      </c>
      <c r="C19" s="20" t="s">
        <v>36</v>
      </c>
      <c r="D19" s="20" t="s">
        <v>41</v>
      </c>
      <c r="E19" s="20" t="s">
        <v>32</v>
      </c>
      <c r="F19" s="19">
        <v>952.55</v>
      </c>
      <c r="G19" s="19">
        <v>7763.31</v>
      </c>
    </row>
    <row r="20" spans="1:7" x14ac:dyDescent="0.25">
      <c r="A20" s="33" t="s">
        <v>91</v>
      </c>
      <c r="B20" s="28"/>
      <c r="C20" s="28"/>
      <c r="D20" s="28"/>
      <c r="E20" s="28"/>
      <c r="F20" s="28">
        <f>SUM(F13:F19)</f>
        <v>18096.560000000001</v>
      </c>
      <c r="G20" s="29">
        <f>SUM(G13:G19)</f>
        <v>138261.73000000001</v>
      </c>
    </row>
    <row r="21" spans="1:7" x14ac:dyDescent="0.25">
      <c r="A21" s="20" t="s">
        <v>93</v>
      </c>
      <c r="B21" s="20" t="s">
        <v>26</v>
      </c>
      <c r="C21" s="20" t="s">
        <v>36</v>
      </c>
      <c r="D21" s="20" t="s">
        <v>37</v>
      </c>
      <c r="E21" s="20" t="s">
        <v>32</v>
      </c>
      <c r="F21" s="19">
        <v>5515.74</v>
      </c>
      <c r="G21" s="19">
        <v>51680</v>
      </c>
    </row>
    <row r="22" spans="1:7" x14ac:dyDescent="0.25">
      <c r="A22" s="20" t="s">
        <v>93</v>
      </c>
      <c r="B22" s="20" t="s">
        <v>26</v>
      </c>
      <c r="C22" s="20" t="s">
        <v>36</v>
      </c>
      <c r="D22" s="20" t="s">
        <v>38</v>
      </c>
      <c r="E22" s="20" t="s">
        <v>32</v>
      </c>
      <c r="F22" s="19">
        <v>7147.43</v>
      </c>
      <c r="G22" s="19">
        <v>101484.75</v>
      </c>
    </row>
    <row r="23" spans="1:7" x14ac:dyDescent="0.25">
      <c r="A23" s="20" t="s">
        <v>93</v>
      </c>
      <c r="B23" s="20" t="s">
        <v>26</v>
      </c>
      <c r="C23" s="20" t="s">
        <v>36</v>
      </c>
      <c r="D23" s="20" t="s">
        <v>39</v>
      </c>
      <c r="E23" s="20" t="s">
        <v>32</v>
      </c>
      <c r="F23" s="19">
        <v>3628.77</v>
      </c>
      <c r="G23" s="19">
        <v>28000</v>
      </c>
    </row>
    <row r="24" spans="1:7" x14ac:dyDescent="0.25">
      <c r="A24" s="33" t="s">
        <v>80</v>
      </c>
      <c r="B24" s="28"/>
      <c r="C24" s="28"/>
      <c r="D24" s="28"/>
      <c r="E24" s="28"/>
      <c r="F24" s="28">
        <f>SUM(F21:F23)</f>
        <v>16291.94</v>
      </c>
      <c r="G24" s="29">
        <f>SUM(G21:G23)</f>
        <v>181164.75</v>
      </c>
    </row>
    <row r="25" spans="1:7" x14ac:dyDescent="0.25">
      <c r="A25" s="20" t="s">
        <v>95</v>
      </c>
      <c r="B25" s="20" t="s">
        <v>26</v>
      </c>
      <c r="C25" s="20" t="s">
        <v>29</v>
      </c>
      <c r="D25" s="20" t="s">
        <v>28</v>
      </c>
      <c r="E25" s="20" t="s">
        <v>31</v>
      </c>
      <c r="F25" s="19">
        <v>2475.91</v>
      </c>
      <c r="G25" s="19">
        <v>20750.599999999999</v>
      </c>
    </row>
    <row r="26" spans="1:7" x14ac:dyDescent="0.25">
      <c r="A26" s="20" t="s">
        <v>95</v>
      </c>
      <c r="B26" s="20" t="s">
        <v>26</v>
      </c>
      <c r="C26" s="20" t="s">
        <v>29</v>
      </c>
      <c r="D26" s="20" t="s">
        <v>28</v>
      </c>
      <c r="E26" s="20" t="s">
        <v>72</v>
      </c>
      <c r="F26" s="19">
        <v>12079.78</v>
      </c>
      <c r="G26" s="19">
        <v>36512.15</v>
      </c>
    </row>
    <row r="27" spans="1:7" x14ac:dyDescent="0.25">
      <c r="A27" s="20" t="s">
        <v>95</v>
      </c>
      <c r="B27" s="20" t="s">
        <v>26</v>
      </c>
      <c r="C27" s="20" t="s">
        <v>29</v>
      </c>
      <c r="D27" s="20" t="s">
        <v>28</v>
      </c>
      <c r="E27" s="20" t="s">
        <v>32</v>
      </c>
      <c r="F27" s="19">
        <v>7639.92</v>
      </c>
      <c r="G27" s="19">
        <v>31590</v>
      </c>
    </row>
    <row r="28" spans="1:7" x14ac:dyDescent="0.25">
      <c r="A28" s="20" t="s">
        <v>95</v>
      </c>
      <c r="B28" s="20" t="s">
        <v>26</v>
      </c>
      <c r="C28" s="20" t="s">
        <v>29</v>
      </c>
      <c r="D28" s="20" t="s">
        <v>28</v>
      </c>
      <c r="E28" s="20" t="s">
        <v>30</v>
      </c>
      <c r="F28" s="19">
        <v>97751.27</v>
      </c>
      <c r="G28" s="19">
        <v>271164.55</v>
      </c>
    </row>
    <row r="29" spans="1:7" x14ac:dyDescent="0.25">
      <c r="A29" s="20" t="s">
        <v>95</v>
      </c>
      <c r="B29" s="20" t="s">
        <v>26</v>
      </c>
      <c r="C29" s="20" t="s">
        <v>29</v>
      </c>
      <c r="D29" s="20" t="s">
        <v>28</v>
      </c>
      <c r="E29" s="20" t="s">
        <v>27</v>
      </c>
      <c r="F29" s="19">
        <v>12871.73</v>
      </c>
      <c r="G29" s="19">
        <v>53084.5</v>
      </c>
    </row>
    <row r="30" spans="1:7" x14ac:dyDescent="0.25">
      <c r="A30" s="33" t="s">
        <v>95</v>
      </c>
      <c r="B30" s="28"/>
      <c r="C30" s="28"/>
      <c r="D30" s="28"/>
      <c r="E30" s="28"/>
      <c r="F30" s="28">
        <f>SUM(F25:F29)</f>
        <v>132818.61000000002</v>
      </c>
      <c r="G30" s="29">
        <f>SUM(G25:G29)</f>
        <v>413101.8</v>
      </c>
    </row>
    <row r="31" spans="1:7" ht="15.75" x14ac:dyDescent="0.25">
      <c r="A31" s="34" t="s">
        <v>0</v>
      </c>
      <c r="B31" s="34"/>
      <c r="C31" s="34"/>
      <c r="D31" s="34"/>
      <c r="E31" s="34"/>
      <c r="F31" s="34">
        <f>SUM(F30,F24,F20)</f>
        <v>167207.11000000002</v>
      </c>
      <c r="G31" s="34">
        <f>SUM(G30,G24,G20)</f>
        <v>732528.28</v>
      </c>
    </row>
    <row r="35" spans="1:3" x14ac:dyDescent="0.25">
      <c r="A35" s="52" t="s">
        <v>66</v>
      </c>
      <c r="B35" s="52"/>
      <c r="C35" s="52"/>
    </row>
    <row r="36" spans="1:3" x14ac:dyDescent="0.25">
      <c r="A36" s="36" t="s">
        <v>68</v>
      </c>
      <c r="B36" s="36" t="s">
        <v>67</v>
      </c>
      <c r="C36" s="36" t="s">
        <v>69</v>
      </c>
    </row>
    <row r="37" spans="1:3" ht="30" x14ac:dyDescent="0.25">
      <c r="A37" s="20" t="s">
        <v>31</v>
      </c>
      <c r="B37" s="19">
        <f>+F23</f>
        <v>3628.77</v>
      </c>
      <c r="C37" s="19">
        <f>+G23</f>
        <v>28000</v>
      </c>
    </row>
    <row r="38" spans="1:3" x14ac:dyDescent="0.25">
      <c r="A38" s="20" t="s">
        <v>72</v>
      </c>
      <c r="B38" s="19">
        <f>+F26</f>
        <v>12079.78</v>
      </c>
      <c r="C38" s="19">
        <f>+G26</f>
        <v>36512.15</v>
      </c>
    </row>
    <row r="39" spans="1:3" ht="30" x14ac:dyDescent="0.25">
      <c r="A39" s="20" t="s">
        <v>32</v>
      </c>
      <c r="B39" s="19">
        <f>+F15+F16+F17+F18+F19+F20+F21+F23+F24+F25+F29</f>
        <v>68925.919999999998</v>
      </c>
      <c r="C39" s="19">
        <f>+G15+G16+G17+G18+G19+G20+G21+G23+G24+G25+G29</f>
        <v>564107.23</v>
      </c>
    </row>
    <row r="40" spans="1:3" x14ac:dyDescent="0.25">
      <c r="A40" s="20" t="s">
        <v>30</v>
      </c>
      <c r="B40" s="19">
        <f>+F28</f>
        <v>97751.27</v>
      </c>
      <c r="C40" s="19">
        <f>+G28</f>
        <v>271164.55</v>
      </c>
    </row>
    <row r="41" spans="1:3" ht="30" x14ac:dyDescent="0.25">
      <c r="A41" s="20" t="s">
        <v>27</v>
      </c>
      <c r="B41" s="19">
        <f>+F29</f>
        <v>12871.73</v>
      </c>
      <c r="C41" s="19">
        <f>+G29</f>
        <v>53084.5</v>
      </c>
    </row>
  </sheetData>
  <sortState xmlns:xlrd2="http://schemas.microsoft.com/office/spreadsheetml/2017/richdata2" ref="A37:C41">
    <sortCondition ref="A37"/>
  </sortState>
  <mergeCells count="7">
    <mergeCell ref="A35:C35"/>
    <mergeCell ref="A11:G11"/>
    <mergeCell ref="A6:G6"/>
    <mergeCell ref="A7:G7"/>
    <mergeCell ref="A8:G8"/>
    <mergeCell ref="A10:G10"/>
    <mergeCell ref="A9:G9"/>
  </mergeCells>
  <pageMargins left="0.62992125984251968" right="0.43307086614173229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8"/>
  <sheetViews>
    <sheetView showGridLines="0" tabSelected="1" topLeftCell="A10" zoomScaleNormal="100" workbookViewId="0">
      <selection activeCell="A19" sqref="A19"/>
    </sheetView>
  </sheetViews>
  <sheetFormatPr baseColWidth="10" defaultColWidth="47.28515625" defaultRowHeight="15" x14ac:dyDescent="0.25"/>
  <cols>
    <col min="1" max="1" width="13.140625" customWidth="1"/>
    <col min="2" max="2" width="10" customWidth="1"/>
    <col min="3" max="3" width="12" bestFit="1" customWidth="1"/>
    <col min="4" max="4" width="23.140625" customWidth="1"/>
    <col min="5" max="5" width="19" bestFit="1" customWidth="1"/>
    <col min="6" max="6" width="10.5703125" style="3" bestFit="1" customWidth="1"/>
    <col min="7" max="7" width="14.42578125" style="1" bestFit="1" customWidth="1"/>
  </cols>
  <sheetData>
    <row r="1" spans="1:7" x14ac:dyDescent="0.25">
      <c r="A1" s="4"/>
    </row>
    <row r="2" spans="1:7" x14ac:dyDescent="0.25">
      <c r="A2" s="4"/>
    </row>
    <row r="3" spans="1:7" x14ac:dyDescent="0.25">
      <c r="A3" s="4"/>
    </row>
    <row r="8" spans="1:7" ht="22.5" x14ac:dyDescent="0.35">
      <c r="A8" s="50" t="s">
        <v>15</v>
      </c>
      <c r="B8" s="50"/>
      <c r="C8" s="50"/>
      <c r="D8" s="50"/>
      <c r="E8" s="50"/>
      <c r="F8" s="50"/>
      <c r="G8" s="50"/>
    </row>
    <row r="9" spans="1:7" ht="19.5" x14ac:dyDescent="0.35">
      <c r="A9" s="51" t="s">
        <v>65</v>
      </c>
      <c r="B9" s="51"/>
      <c r="C9" s="51"/>
      <c r="D9" s="51"/>
      <c r="E9" s="51"/>
      <c r="F9" s="51"/>
      <c r="G9" s="51"/>
    </row>
    <row r="10" spans="1:7" x14ac:dyDescent="0.25">
      <c r="A10" s="53" t="s">
        <v>77</v>
      </c>
      <c r="B10" s="53"/>
      <c r="C10" s="53"/>
      <c r="D10" s="53"/>
      <c r="E10" s="53"/>
      <c r="F10" s="53"/>
      <c r="G10" s="53"/>
    </row>
    <row r="11" spans="1:7" x14ac:dyDescent="0.25">
      <c r="A11" s="53" t="str">
        <f>Consolidado!A11</f>
        <v>4to Trimestre Año 2023</v>
      </c>
      <c r="B11" s="53"/>
      <c r="C11" s="53"/>
      <c r="D11" s="53"/>
      <c r="E11" s="53"/>
      <c r="F11" s="53"/>
      <c r="G11" s="53"/>
    </row>
    <row r="12" spans="1:7" x14ac:dyDescent="0.25">
      <c r="A12" s="30" t="s">
        <v>4</v>
      </c>
      <c r="B12" s="30" t="s">
        <v>5</v>
      </c>
      <c r="C12" s="30" t="s">
        <v>6</v>
      </c>
      <c r="D12" s="30" t="s">
        <v>12</v>
      </c>
      <c r="E12" s="30" t="s">
        <v>17</v>
      </c>
      <c r="F12" s="31" t="s">
        <v>7</v>
      </c>
      <c r="G12" s="32" t="s">
        <v>8</v>
      </c>
    </row>
    <row r="13" spans="1:7" x14ac:dyDescent="0.25">
      <c r="A13" s="20" t="s">
        <v>91</v>
      </c>
      <c r="B13" s="20"/>
      <c r="C13" s="20"/>
      <c r="D13" s="20"/>
      <c r="E13" s="20"/>
      <c r="F13" s="19"/>
      <c r="G13" s="19"/>
    </row>
    <row r="14" spans="1:7" x14ac:dyDescent="0.25">
      <c r="A14" s="33" t="s">
        <v>91</v>
      </c>
      <c r="B14" s="28"/>
      <c r="C14" s="28"/>
      <c r="D14" s="28"/>
      <c r="E14" s="28"/>
      <c r="F14" s="28">
        <f>SUM(F13:F13)</f>
        <v>0</v>
      </c>
      <c r="G14" s="29">
        <f>SUM(G13:G13)</f>
        <v>0</v>
      </c>
    </row>
    <row r="15" spans="1:7" x14ac:dyDescent="0.25">
      <c r="A15" s="20" t="s">
        <v>93</v>
      </c>
      <c r="B15" s="20" t="s">
        <v>26</v>
      </c>
      <c r="C15" s="20" t="s">
        <v>1</v>
      </c>
      <c r="D15" s="20" t="s">
        <v>96</v>
      </c>
      <c r="E15" s="20" t="s">
        <v>58</v>
      </c>
      <c r="F15" s="19">
        <v>1113.6400000000001</v>
      </c>
      <c r="G15" s="19">
        <v>1151.24</v>
      </c>
    </row>
    <row r="16" spans="1:7" x14ac:dyDescent="0.25">
      <c r="A16" s="33" t="s">
        <v>93</v>
      </c>
      <c r="B16" s="28"/>
      <c r="C16" s="28"/>
      <c r="D16" s="28"/>
      <c r="E16" s="28"/>
      <c r="F16" s="28">
        <f>SUM(F15:F15)</f>
        <v>1113.6400000000001</v>
      </c>
      <c r="G16" s="29">
        <f>SUM(G15:G15)</f>
        <v>1151.24</v>
      </c>
    </row>
    <row r="17" spans="1:7" x14ac:dyDescent="0.25">
      <c r="A17" s="20" t="s">
        <v>95</v>
      </c>
      <c r="B17" s="20" t="s">
        <v>26</v>
      </c>
      <c r="C17" s="20" t="s">
        <v>1</v>
      </c>
      <c r="D17" s="20" t="s">
        <v>97</v>
      </c>
      <c r="E17" s="20" t="s">
        <v>42</v>
      </c>
      <c r="F17" s="19">
        <v>823.1</v>
      </c>
      <c r="G17" s="19">
        <v>23350.42</v>
      </c>
    </row>
    <row r="18" spans="1:7" x14ac:dyDescent="0.25">
      <c r="A18" s="20" t="s">
        <v>95</v>
      </c>
      <c r="B18" s="20" t="s">
        <v>26</v>
      </c>
      <c r="C18" s="20" t="s">
        <v>1</v>
      </c>
      <c r="D18" s="20" t="s">
        <v>44</v>
      </c>
      <c r="E18" s="20" t="s">
        <v>31</v>
      </c>
      <c r="F18" s="19">
        <v>204.12</v>
      </c>
      <c r="G18" s="19">
        <v>255.6</v>
      </c>
    </row>
    <row r="19" spans="1:7" x14ac:dyDescent="0.25">
      <c r="A19" s="20" t="s">
        <v>95</v>
      </c>
      <c r="B19" s="20" t="s">
        <v>26</v>
      </c>
      <c r="C19" s="20" t="s">
        <v>1</v>
      </c>
      <c r="D19" s="20" t="s">
        <v>44</v>
      </c>
      <c r="E19" s="20" t="s">
        <v>63</v>
      </c>
      <c r="F19" s="19">
        <v>397.22</v>
      </c>
      <c r="G19" s="19">
        <v>12568.04</v>
      </c>
    </row>
    <row r="20" spans="1:7" x14ac:dyDescent="0.25">
      <c r="A20" s="20" t="s">
        <v>95</v>
      </c>
      <c r="B20" s="20" t="s">
        <v>26</v>
      </c>
      <c r="C20" s="20" t="s">
        <v>1</v>
      </c>
      <c r="D20" s="20" t="s">
        <v>44</v>
      </c>
      <c r="E20" s="20" t="s">
        <v>98</v>
      </c>
      <c r="F20" s="19">
        <v>1081.3499999999999</v>
      </c>
      <c r="G20" s="19">
        <v>1373.31</v>
      </c>
    </row>
    <row r="21" spans="1:7" x14ac:dyDescent="0.25">
      <c r="A21" s="20" t="s">
        <v>95</v>
      </c>
      <c r="B21" s="20" t="s">
        <v>26</v>
      </c>
      <c r="C21" s="20" t="s">
        <v>1</v>
      </c>
      <c r="D21" s="20" t="s">
        <v>44</v>
      </c>
      <c r="E21" s="20" t="s">
        <v>42</v>
      </c>
      <c r="F21" s="19">
        <v>7315.95</v>
      </c>
      <c r="G21" s="19">
        <v>6482.75</v>
      </c>
    </row>
    <row r="22" spans="1:7" x14ac:dyDescent="0.25">
      <c r="A22" s="20" t="s">
        <v>95</v>
      </c>
      <c r="B22" s="20" t="s">
        <v>26</v>
      </c>
      <c r="C22" s="20" t="s">
        <v>1</v>
      </c>
      <c r="D22" s="20" t="s">
        <v>99</v>
      </c>
      <c r="E22" s="20" t="s">
        <v>42</v>
      </c>
      <c r="F22" s="19">
        <v>21355.78</v>
      </c>
      <c r="G22" s="19">
        <v>64584</v>
      </c>
    </row>
    <row r="23" spans="1:7" x14ac:dyDescent="0.25">
      <c r="A23" s="20" t="s">
        <v>95</v>
      </c>
      <c r="B23" s="20" t="s">
        <v>26</v>
      </c>
      <c r="C23" s="20" t="s">
        <v>1</v>
      </c>
      <c r="D23" s="20" t="s">
        <v>84</v>
      </c>
      <c r="E23" s="20" t="s">
        <v>42</v>
      </c>
      <c r="F23" s="19">
        <v>75</v>
      </c>
      <c r="G23" s="19">
        <v>551.6</v>
      </c>
    </row>
    <row r="24" spans="1:7" x14ac:dyDescent="0.25">
      <c r="A24" s="20" t="s">
        <v>95</v>
      </c>
      <c r="B24" s="20" t="s">
        <v>26</v>
      </c>
      <c r="C24" s="20" t="s">
        <v>1</v>
      </c>
      <c r="D24" s="20" t="s">
        <v>84</v>
      </c>
      <c r="E24" s="20" t="s">
        <v>27</v>
      </c>
      <c r="F24" s="19">
        <v>4603.2</v>
      </c>
      <c r="G24" s="19">
        <v>42410.12</v>
      </c>
    </row>
    <row r="25" spans="1:7" x14ac:dyDescent="0.25">
      <c r="A25" s="20" t="s">
        <v>95</v>
      </c>
      <c r="B25" s="20" t="s">
        <v>26</v>
      </c>
      <c r="C25" s="20" t="s">
        <v>1</v>
      </c>
      <c r="D25" s="20" t="s">
        <v>44</v>
      </c>
      <c r="E25" s="20" t="s">
        <v>104</v>
      </c>
      <c r="F25" s="19">
        <v>1624.5</v>
      </c>
      <c r="G25" s="19">
        <v>3996.27</v>
      </c>
    </row>
    <row r="26" spans="1:7" x14ac:dyDescent="0.25">
      <c r="A26" s="20" t="s">
        <v>95</v>
      </c>
      <c r="B26" s="20" t="s">
        <v>26</v>
      </c>
      <c r="C26" s="20" t="s">
        <v>1</v>
      </c>
      <c r="D26" s="20" t="s">
        <v>84</v>
      </c>
      <c r="E26" s="20" t="s">
        <v>100</v>
      </c>
      <c r="F26" s="19">
        <v>3840</v>
      </c>
      <c r="G26" s="19">
        <v>31956</v>
      </c>
    </row>
    <row r="27" spans="1:7" x14ac:dyDescent="0.25">
      <c r="A27" s="20" t="s">
        <v>95</v>
      </c>
      <c r="B27" s="20" t="s">
        <v>26</v>
      </c>
      <c r="C27" s="20" t="s">
        <v>1</v>
      </c>
      <c r="D27" s="20" t="s">
        <v>59</v>
      </c>
      <c r="E27" s="20" t="s">
        <v>43</v>
      </c>
      <c r="F27" s="19">
        <v>6749.68</v>
      </c>
      <c r="G27" s="19">
        <v>19326.52</v>
      </c>
    </row>
    <row r="28" spans="1:7" x14ac:dyDescent="0.25">
      <c r="A28" s="20" t="s">
        <v>95</v>
      </c>
      <c r="B28" s="20" t="s">
        <v>26</v>
      </c>
      <c r="C28" s="20" t="s">
        <v>1</v>
      </c>
      <c r="D28" s="20" t="s">
        <v>59</v>
      </c>
      <c r="E28" s="20" t="s">
        <v>32</v>
      </c>
      <c r="F28" s="19">
        <v>54.22</v>
      </c>
      <c r="G28" s="19">
        <v>89.9</v>
      </c>
    </row>
    <row r="29" spans="1:7" x14ac:dyDescent="0.25">
      <c r="A29" s="20" t="s">
        <v>95</v>
      </c>
      <c r="B29" s="20" t="s">
        <v>26</v>
      </c>
      <c r="C29" s="20" t="s">
        <v>1</v>
      </c>
      <c r="D29" s="20" t="s">
        <v>59</v>
      </c>
      <c r="E29" s="20" t="s">
        <v>73</v>
      </c>
      <c r="F29" s="19">
        <v>569.84</v>
      </c>
      <c r="G29" s="19">
        <v>756</v>
      </c>
    </row>
    <row r="30" spans="1:7" x14ac:dyDescent="0.25">
      <c r="A30" s="20" t="s">
        <v>95</v>
      </c>
      <c r="B30" s="20" t="s">
        <v>26</v>
      </c>
      <c r="C30" s="20" t="s">
        <v>1</v>
      </c>
      <c r="D30" s="20" t="s">
        <v>59</v>
      </c>
      <c r="E30" s="20" t="s">
        <v>104</v>
      </c>
      <c r="F30" s="19">
        <v>2451</v>
      </c>
      <c r="G30" s="19">
        <v>2573.5500000000002</v>
      </c>
    </row>
    <row r="31" spans="1:7" x14ac:dyDescent="0.25">
      <c r="A31" s="33" t="s">
        <v>95</v>
      </c>
      <c r="B31" s="28"/>
      <c r="C31" s="28"/>
      <c r="D31" s="28"/>
      <c r="E31" s="28"/>
      <c r="F31" s="28">
        <f>SUM(F17:F30)</f>
        <v>51144.959999999992</v>
      </c>
      <c r="G31" s="29">
        <f>SUM(G17:G30)</f>
        <v>210274.07999999996</v>
      </c>
    </row>
    <row r="32" spans="1:7" x14ac:dyDescent="0.25">
      <c r="A32" s="33" t="s">
        <v>0</v>
      </c>
      <c r="B32" s="28"/>
      <c r="C32" s="28"/>
      <c r="D32" s="28"/>
      <c r="E32" s="28"/>
      <c r="F32" s="28">
        <f>SUM(F31,F16,F14)</f>
        <v>52258.599999999991</v>
      </c>
      <c r="G32" s="29">
        <f>SUM(G31,G16,G14)</f>
        <v>211425.31999999995</v>
      </c>
    </row>
    <row r="34" spans="1:3" x14ac:dyDescent="0.25">
      <c r="A34" t="s">
        <v>21</v>
      </c>
    </row>
    <row r="36" spans="1:3" x14ac:dyDescent="0.25">
      <c r="A36" s="52" t="s">
        <v>66</v>
      </c>
      <c r="B36" s="52"/>
      <c r="C36" s="52"/>
    </row>
    <row r="37" spans="1:3" x14ac:dyDescent="0.25">
      <c r="A37" s="36" t="s">
        <v>68</v>
      </c>
      <c r="B37" s="36" t="s">
        <v>67</v>
      </c>
      <c r="C37" s="36" t="s">
        <v>69</v>
      </c>
    </row>
    <row r="38" spans="1:3" ht="30" x14ac:dyDescent="0.25">
      <c r="A38" s="20" t="s">
        <v>31</v>
      </c>
      <c r="B38" s="19">
        <v>204.12</v>
      </c>
      <c r="C38" s="19">
        <v>255.6</v>
      </c>
    </row>
    <row r="39" spans="1:3" x14ac:dyDescent="0.25">
      <c r="A39" s="20" t="s">
        <v>63</v>
      </c>
      <c r="B39" s="19">
        <v>397.22</v>
      </c>
      <c r="C39" s="19">
        <v>12568.04</v>
      </c>
    </row>
    <row r="40" spans="1:3" x14ac:dyDescent="0.25">
      <c r="A40" s="20" t="s">
        <v>43</v>
      </c>
      <c r="B40" s="19">
        <v>6749.68</v>
      </c>
      <c r="C40" s="19">
        <v>19326.52</v>
      </c>
    </row>
    <row r="41" spans="1:3" x14ac:dyDescent="0.25">
      <c r="A41" s="20" t="s">
        <v>98</v>
      </c>
      <c r="B41" s="19">
        <v>1081.3499999999999</v>
      </c>
      <c r="C41" s="19">
        <v>1373.31</v>
      </c>
    </row>
    <row r="42" spans="1:3" ht="30" x14ac:dyDescent="0.25">
      <c r="A42" s="20" t="s">
        <v>32</v>
      </c>
      <c r="B42" s="19">
        <v>54.22</v>
      </c>
      <c r="C42" s="19">
        <v>89.9</v>
      </c>
    </row>
    <row r="43" spans="1:3" x14ac:dyDescent="0.25">
      <c r="A43" s="20" t="s">
        <v>73</v>
      </c>
      <c r="B43" s="19">
        <v>569.84</v>
      </c>
      <c r="C43" s="19">
        <v>756</v>
      </c>
    </row>
    <row r="44" spans="1:3" x14ac:dyDescent="0.25">
      <c r="A44" s="20" t="s">
        <v>42</v>
      </c>
      <c r="B44" s="19">
        <v>29569.829999999998</v>
      </c>
      <c r="C44" s="19">
        <v>94968.77</v>
      </c>
    </row>
    <row r="45" spans="1:3" ht="30" x14ac:dyDescent="0.25">
      <c r="A45" s="20" t="s">
        <v>104</v>
      </c>
      <c r="B45" s="19">
        <v>4075.5</v>
      </c>
      <c r="C45" s="19">
        <v>6569.82</v>
      </c>
    </row>
    <row r="46" spans="1:3" x14ac:dyDescent="0.25">
      <c r="A46" s="20" t="s">
        <v>58</v>
      </c>
      <c r="B46" s="19">
        <v>1113.6400000000001</v>
      </c>
      <c r="C46" s="19">
        <v>1151.24</v>
      </c>
    </row>
    <row r="47" spans="1:3" x14ac:dyDescent="0.25">
      <c r="A47" s="20" t="s">
        <v>100</v>
      </c>
      <c r="B47" s="19">
        <v>3840</v>
      </c>
      <c r="C47" s="19">
        <v>31956</v>
      </c>
    </row>
    <row r="48" spans="1:3" ht="30" x14ac:dyDescent="0.25">
      <c r="A48" s="20" t="s">
        <v>27</v>
      </c>
      <c r="B48" s="19">
        <v>4603.2</v>
      </c>
      <c r="C48" s="19">
        <v>42410.12</v>
      </c>
    </row>
  </sheetData>
  <sortState xmlns:xlrd2="http://schemas.microsoft.com/office/spreadsheetml/2017/richdata2" ref="A38:C48">
    <sortCondition ref="A38"/>
  </sortState>
  <mergeCells count="5">
    <mergeCell ref="A36:C36"/>
    <mergeCell ref="A11:G11"/>
    <mergeCell ref="A8:G8"/>
    <mergeCell ref="A9:G9"/>
    <mergeCell ref="A10:G10"/>
  </mergeCells>
  <printOptions horizontalCentered="1"/>
  <pageMargins left="0.47244094488188981" right="0.43307086614173229" top="0.74803149606299213" bottom="0.74803149606299213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9"/>
  <sheetViews>
    <sheetView showGridLines="0" topLeftCell="A23" workbookViewId="0">
      <selection activeCell="H23" sqref="H1:I1048576"/>
    </sheetView>
  </sheetViews>
  <sheetFormatPr baseColWidth="10" defaultColWidth="49.42578125" defaultRowHeight="15" x14ac:dyDescent="0.25"/>
  <cols>
    <col min="1" max="1" width="13.140625" customWidth="1"/>
    <col min="2" max="2" width="9.85546875" customWidth="1"/>
    <col min="3" max="3" width="12" bestFit="1" customWidth="1"/>
    <col min="4" max="4" width="25.7109375" bestFit="1" customWidth="1"/>
    <col min="5" max="5" width="18.7109375" bestFit="1" customWidth="1"/>
    <col min="6" max="6" width="14.42578125" style="3" bestFit="1" customWidth="1"/>
    <col min="7" max="7" width="15.5703125" style="1" bestFit="1" customWidth="1"/>
  </cols>
  <sheetData>
    <row r="1" spans="1:7" x14ac:dyDescent="0.25">
      <c r="A1" s="4"/>
    </row>
    <row r="6" spans="1:7" x14ac:dyDescent="0.25">
      <c r="A6" s="48"/>
      <c r="B6" s="48"/>
      <c r="C6" s="48"/>
      <c r="D6" s="48"/>
      <c r="E6" s="48"/>
      <c r="F6" s="48"/>
      <c r="G6" s="48"/>
    </row>
    <row r="7" spans="1:7" ht="15" customHeight="1" x14ac:dyDescent="0.35">
      <c r="A7" s="49"/>
      <c r="B7" s="49"/>
      <c r="C7" s="49"/>
      <c r="D7" s="49"/>
      <c r="E7" s="49"/>
      <c r="F7" s="49"/>
      <c r="G7" s="49"/>
    </row>
    <row r="8" spans="1:7" ht="15" customHeight="1" x14ac:dyDescent="0.35">
      <c r="A8" s="50"/>
      <c r="B8" s="50"/>
      <c r="C8" s="50"/>
      <c r="D8" s="50"/>
      <c r="E8" s="50"/>
      <c r="F8" s="50"/>
      <c r="G8" s="50"/>
    </row>
    <row r="9" spans="1:7" ht="22.5" x14ac:dyDescent="0.35">
      <c r="A9" s="50" t="s">
        <v>15</v>
      </c>
      <c r="B9" s="50"/>
      <c r="C9" s="50"/>
      <c r="D9" s="50"/>
      <c r="E9" s="50"/>
      <c r="F9" s="50"/>
      <c r="G9" s="50"/>
    </row>
    <row r="10" spans="1:7" ht="19.5" x14ac:dyDescent="0.35">
      <c r="A10" s="51" t="s">
        <v>65</v>
      </c>
      <c r="B10" s="51"/>
      <c r="C10" s="51"/>
      <c r="D10" s="51"/>
      <c r="E10" s="51"/>
      <c r="F10" s="51"/>
      <c r="G10" s="51"/>
    </row>
    <row r="11" spans="1:7" x14ac:dyDescent="0.25">
      <c r="A11" s="53" t="s">
        <v>22</v>
      </c>
      <c r="B11" s="53"/>
      <c r="C11" s="53"/>
      <c r="D11" s="53"/>
      <c r="E11" s="53"/>
      <c r="F11" s="53"/>
      <c r="G11" s="53"/>
    </row>
    <row r="12" spans="1:7" x14ac:dyDescent="0.25">
      <c r="A12" s="53" t="str">
        <f>Consolidado!A11</f>
        <v>4to Trimestre Año 2023</v>
      </c>
      <c r="B12" s="53"/>
      <c r="C12" s="53"/>
      <c r="D12" s="53"/>
      <c r="E12" s="53"/>
      <c r="F12" s="53"/>
      <c r="G12" s="53"/>
    </row>
    <row r="13" spans="1:7" x14ac:dyDescent="0.25">
      <c r="A13" s="30" t="s">
        <v>4</v>
      </c>
      <c r="B13" s="30" t="s">
        <v>5</v>
      </c>
      <c r="C13" s="30" t="s">
        <v>6</v>
      </c>
      <c r="D13" s="30" t="s">
        <v>18</v>
      </c>
      <c r="E13" s="30" t="s">
        <v>17</v>
      </c>
      <c r="F13" s="31" t="s">
        <v>7</v>
      </c>
      <c r="G13" s="32" t="s">
        <v>8</v>
      </c>
    </row>
    <row r="14" spans="1:7" x14ac:dyDescent="0.25">
      <c r="A14" s="20" t="s">
        <v>91</v>
      </c>
      <c r="B14" s="20" t="s">
        <v>26</v>
      </c>
      <c r="C14" s="20" t="s">
        <v>46</v>
      </c>
      <c r="D14" s="20" t="s">
        <v>45</v>
      </c>
      <c r="E14" s="20" t="s">
        <v>61</v>
      </c>
      <c r="F14" s="19">
        <v>86002.86</v>
      </c>
      <c r="G14" s="19">
        <v>174768.26</v>
      </c>
    </row>
    <row r="15" spans="1:7" x14ac:dyDescent="0.25">
      <c r="A15" s="20" t="s">
        <v>91</v>
      </c>
      <c r="B15" s="20" t="s">
        <v>26</v>
      </c>
      <c r="C15" s="20" t="s">
        <v>46</v>
      </c>
      <c r="D15" s="20" t="s">
        <v>45</v>
      </c>
      <c r="E15" s="20" t="s">
        <v>85</v>
      </c>
      <c r="F15" s="19">
        <v>300</v>
      </c>
      <c r="G15" s="19">
        <v>39106.120000000003</v>
      </c>
    </row>
    <row r="16" spans="1:7" x14ac:dyDescent="0.25">
      <c r="A16" s="20" t="s">
        <v>91</v>
      </c>
      <c r="B16" s="20" t="s">
        <v>26</v>
      </c>
      <c r="C16" s="20" t="s">
        <v>46</v>
      </c>
      <c r="D16" s="20" t="s">
        <v>45</v>
      </c>
      <c r="E16" s="20" t="s">
        <v>62</v>
      </c>
      <c r="F16" s="19">
        <v>12</v>
      </c>
      <c r="G16" s="19">
        <v>184.23</v>
      </c>
    </row>
    <row r="17" spans="1:7" x14ac:dyDescent="0.25">
      <c r="A17" s="20" t="s">
        <v>91</v>
      </c>
      <c r="B17" s="20" t="s">
        <v>26</v>
      </c>
      <c r="C17" s="20" t="s">
        <v>46</v>
      </c>
      <c r="D17" s="20" t="s">
        <v>45</v>
      </c>
      <c r="E17" s="20" t="s">
        <v>101</v>
      </c>
      <c r="F17" s="19">
        <v>5</v>
      </c>
      <c r="G17" s="19">
        <v>77.86</v>
      </c>
    </row>
    <row r="18" spans="1:7" x14ac:dyDescent="0.25">
      <c r="A18" s="20" t="s">
        <v>91</v>
      </c>
      <c r="B18" s="20" t="s">
        <v>26</v>
      </c>
      <c r="C18" s="20" t="s">
        <v>46</v>
      </c>
      <c r="D18" s="20" t="s">
        <v>45</v>
      </c>
      <c r="E18" s="20" t="s">
        <v>32</v>
      </c>
      <c r="F18" s="19">
        <v>3733</v>
      </c>
      <c r="G18" s="19">
        <v>101447.72</v>
      </c>
    </row>
    <row r="19" spans="1:7" x14ac:dyDescent="0.25">
      <c r="A19" s="20" t="s">
        <v>91</v>
      </c>
      <c r="B19" s="20" t="s">
        <v>26</v>
      </c>
      <c r="C19" s="20" t="s">
        <v>46</v>
      </c>
      <c r="D19" s="20" t="s">
        <v>45</v>
      </c>
      <c r="E19" s="20" t="s">
        <v>60</v>
      </c>
      <c r="F19" s="19">
        <v>941.81</v>
      </c>
      <c r="G19" s="19">
        <v>18811.36</v>
      </c>
    </row>
    <row r="20" spans="1:7" x14ac:dyDescent="0.25">
      <c r="A20" s="20" t="s">
        <v>91</v>
      </c>
      <c r="B20" s="20" t="s">
        <v>26</v>
      </c>
      <c r="C20" s="20" t="s">
        <v>46</v>
      </c>
      <c r="D20" s="20" t="s">
        <v>45</v>
      </c>
      <c r="E20" s="20" t="s">
        <v>48</v>
      </c>
      <c r="F20" s="19">
        <v>12800</v>
      </c>
      <c r="G20" s="19">
        <v>125831.16</v>
      </c>
    </row>
    <row r="21" spans="1:7" x14ac:dyDescent="0.25">
      <c r="A21" s="20" t="s">
        <v>91</v>
      </c>
      <c r="B21" s="20" t="s">
        <v>26</v>
      </c>
      <c r="C21" s="20" t="s">
        <v>46</v>
      </c>
      <c r="D21" s="20" t="s">
        <v>45</v>
      </c>
      <c r="E21" s="20" t="s">
        <v>47</v>
      </c>
      <c r="F21" s="19">
        <v>975</v>
      </c>
      <c r="G21" s="19">
        <v>14804.69</v>
      </c>
    </row>
    <row r="22" spans="1:7" ht="30" x14ac:dyDescent="0.25">
      <c r="A22" s="20" t="s">
        <v>91</v>
      </c>
      <c r="B22" s="20" t="s">
        <v>26</v>
      </c>
      <c r="C22" s="20" t="s">
        <v>46</v>
      </c>
      <c r="D22" s="20" t="s">
        <v>87</v>
      </c>
      <c r="E22" s="20" t="s">
        <v>86</v>
      </c>
      <c r="F22" s="19">
        <v>26350</v>
      </c>
      <c r="G22" s="19">
        <v>2898.5</v>
      </c>
    </row>
    <row r="23" spans="1:7" ht="30" x14ac:dyDescent="0.25">
      <c r="A23" s="20" t="s">
        <v>91</v>
      </c>
      <c r="B23" s="20" t="s">
        <v>26</v>
      </c>
      <c r="C23" s="20" t="s">
        <v>46</v>
      </c>
      <c r="D23" s="20" t="s">
        <v>87</v>
      </c>
      <c r="E23" s="20" t="s">
        <v>60</v>
      </c>
      <c r="F23" s="19">
        <v>24420</v>
      </c>
      <c r="G23" s="19">
        <v>2686.2</v>
      </c>
    </row>
    <row r="24" spans="1:7" x14ac:dyDescent="0.25">
      <c r="A24" s="20" t="s">
        <v>91</v>
      </c>
      <c r="B24" s="20" t="s">
        <v>26</v>
      </c>
      <c r="C24" s="20" t="s">
        <v>46</v>
      </c>
      <c r="D24" s="20" t="s">
        <v>88</v>
      </c>
      <c r="E24" s="20" t="s">
        <v>62</v>
      </c>
      <c r="F24" s="19">
        <v>99086</v>
      </c>
      <c r="G24" s="19">
        <v>60132.959999999999</v>
      </c>
    </row>
    <row r="25" spans="1:7" x14ac:dyDescent="0.25">
      <c r="A25" s="20" t="s">
        <v>91</v>
      </c>
      <c r="B25" s="20" t="s">
        <v>26</v>
      </c>
      <c r="C25" s="20" t="s">
        <v>46</v>
      </c>
      <c r="D25" s="20" t="s">
        <v>88</v>
      </c>
      <c r="E25" s="20" t="s">
        <v>48</v>
      </c>
      <c r="F25" s="19">
        <v>48000</v>
      </c>
      <c r="G25" s="19">
        <v>30706</v>
      </c>
    </row>
    <row r="26" spans="1:7" x14ac:dyDescent="0.25">
      <c r="A26" s="33" t="s">
        <v>91</v>
      </c>
      <c r="B26" s="28"/>
      <c r="C26" s="28"/>
      <c r="D26" s="28"/>
      <c r="E26" s="28"/>
      <c r="F26" s="28">
        <f>SUM(F14:F25)</f>
        <v>302625.67</v>
      </c>
      <c r="G26" s="29">
        <f>SUM(G14:G25)</f>
        <v>571455.05999999994</v>
      </c>
    </row>
    <row r="27" spans="1:7" x14ac:dyDescent="0.25">
      <c r="A27" s="20" t="s">
        <v>93</v>
      </c>
      <c r="B27" s="20" t="s">
        <v>26</v>
      </c>
      <c r="C27" s="20" t="s">
        <v>46</v>
      </c>
      <c r="D27" s="20" t="s">
        <v>45</v>
      </c>
      <c r="E27" s="20" t="s">
        <v>61</v>
      </c>
      <c r="F27" s="19">
        <v>448.2</v>
      </c>
      <c r="G27" s="19">
        <v>8154.26</v>
      </c>
    </row>
    <row r="28" spans="1:7" x14ac:dyDescent="0.25">
      <c r="A28" s="20" t="s">
        <v>93</v>
      </c>
      <c r="B28" s="20" t="s">
        <v>26</v>
      </c>
      <c r="C28" s="20" t="s">
        <v>46</v>
      </c>
      <c r="D28" s="20" t="s">
        <v>45</v>
      </c>
      <c r="E28" s="20" t="s">
        <v>48</v>
      </c>
      <c r="F28" s="19">
        <v>6980.14</v>
      </c>
      <c r="G28" s="19">
        <v>75181.33</v>
      </c>
    </row>
    <row r="29" spans="1:7" x14ac:dyDescent="0.25">
      <c r="A29" s="20" t="s">
        <v>93</v>
      </c>
      <c r="B29" s="20" t="s">
        <v>26</v>
      </c>
      <c r="C29" s="20" t="s">
        <v>46</v>
      </c>
      <c r="D29" s="20" t="s">
        <v>45</v>
      </c>
      <c r="E29" s="20" t="s">
        <v>74</v>
      </c>
      <c r="F29" s="19">
        <v>130.63999999999999</v>
      </c>
      <c r="G29" s="19">
        <v>1259.8800000000001</v>
      </c>
    </row>
    <row r="30" spans="1:7" x14ac:dyDescent="0.25">
      <c r="A30" s="33" t="s">
        <v>93</v>
      </c>
      <c r="B30" s="28"/>
      <c r="C30" s="28"/>
      <c r="D30" s="28"/>
      <c r="E30" s="28"/>
      <c r="F30" s="28">
        <f>SUM(F27:F29)</f>
        <v>7558.9800000000005</v>
      </c>
      <c r="G30" s="29">
        <f>SUM(G27:G29)</f>
        <v>84595.47</v>
      </c>
    </row>
    <row r="31" spans="1:7" ht="30" x14ac:dyDescent="0.25">
      <c r="A31" s="20" t="s">
        <v>95</v>
      </c>
      <c r="B31" s="20" t="s">
        <v>26</v>
      </c>
      <c r="C31" s="20" t="s">
        <v>46</v>
      </c>
      <c r="D31" s="20" t="s">
        <v>87</v>
      </c>
      <c r="E31" s="20" t="s">
        <v>60</v>
      </c>
      <c r="F31" s="19">
        <v>24600</v>
      </c>
      <c r="G31" s="19">
        <v>2706</v>
      </c>
    </row>
    <row r="32" spans="1:7" x14ac:dyDescent="0.25">
      <c r="A32" s="33" t="s">
        <v>95</v>
      </c>
      <c r="B32" s="28"/>
      <c r="C32" s="28"/>
      <c r="D32" s="28"/>
      <c r="E32" s="28"/>
      <c r="F32" s="28">
        <f>SUM(F31:F31)</f>
        <v>24600</v>
      </c>
      <c r="G32" s="29">
        <f>SUM(G31:G31)</f>
        <v>2706</v>
      </c>
    </row>
    <row r="33" spans="1:7" x14ac:dyDescent="0.25">
      <c r="A33" s="33" t="s">
        <v>0</v>
      </c>
      <c r="B33" s="28"/>
      <c r="C33" s="28"/>
      <c r="D33" s="28"/>
      <c r="E33" s="28"/>
      <c r="F33" s="28">
        <f>SUM(F32,F30,F26)</f>
        <v>334784.64999999997</v>
      </c>
      <c r="G33" s="29">
        <f>SUM(G32,G30,G26)</f>
        <v>658756.52999999991</v>
      </c>
    </row>
    <row r="35" spans="1:7" x14ac:dyDescent="0.25">
      <c r="A35" t="s">
        <v>21</v>
      </c>
    </row>
    <row r="38" spans="1:7" x14ac:dyDescent="0.25">
      <c r="A38" s="52" t="s">
        <v>66</v>
      </c>
      <c r="B38" s="52"/>
      <c r="C38" s="52"/>
    </row>
    <row r="39" spans="1:7" x14ac:dyDescent="0.25">
      <c r="A39" s="36" t="s">
        <v>68</v>
      </c>
      <c r="B39" s="36" t="s">
        <v>67</v>
      </c>
      <c r="C39" s="36" t="s">
        <v>69</v>
      </c>
    </row>
    <row r="40" spans="1:7" x14ac:dyDescent="0.25">
      <c r="A40" s="20" t="s">
        <v>61</v>
      </c>
      <c r="B40" s="19">
        <f>+F14+F27</f>
        <v>86451.06</v>
      </c>
      <c r="C40" s="19">
        <f>+G14+G27</f>
        <v>182922.52000000002</v>
      </c>
    </row>
    <row r="41" spans="1:7" x14ac:dyDescent="0.25">
      <c r="A41" s="20" t="s">
        <v>85</v>
      </c>
      <c r="B41" s="19">
        <f>+F15</f>
        <v>300</v>
      </c>
      <c r="C41" s="19">
        <f>+G15</f>
        <v>39106.120000000003</v>
      </c>
    </row>
    <row r="42" spans="1:7" x14ac:dyDescent="0.25">
      <c r="A42" s="20" t="s">
        <v>101</v>
      </c>
      <c r="B42" s="19">
        <f>+F17</f>
        <v>5</v>
      </c>
      <c r="C42" s="19">
        <f>+G17</f>
        <v>77.86</v>
      </c>
    </row>
    <row r="43" spans="1:7" x14ac:dyDescent="0.25">
      <c r="A43" s="20" t="s">
        <v>86</v>
      </c>
      <c r="B43" s="19">
        <f>+F22</f>
        <v>26350</v>
      </c>
      <c r="C43" s="19">
        <f>+G22</f>
        <v>2898.5</v>
      </c>
    </row>
    <row r="44" spans="1:7" x14ac:dyDescent="0.25">
      <c r="A44" s="20" t="s">
        <v>62</v>
      </c>
      <c r="B44" s="19">
        <f>+F16+F24</f>
        <v>99098</v>
      </c>
      <c r="C44" s="19">
        <f>+G16</f>
        <v>184.23</v>
      </c>
    </row>
    <row r="45" spans="1:7" ht="30" x14ac:dyDescent="0.25">
      <c r="A45" s="20" t="s">
        <v>32</v>
      </c>
      <c r="B45" s="19">
        <f>+F18</f>
        <v>3733</v>
      </c>
      <c r="C45" s="19">
        <f>+G18</f>
        <v>101447.72</v>
      </c>
    </row>
    <row r="46" spans="1:7" x14ac:dyDescent="0.25">
      <c r="A46" s="20" t="s">
        <v>60</v>
      </c>
      <c r="B46" s="19">
        <f>+F19+F23+F31</f>
        <v>49961.81</v>
      </c>
      <c r="C46" s="19">
        <f>+G19+G23+G31</f>
        <v>24203.56</v>
      </c>
    </row>
    <row r="47" spans="1:7" x14ac:dyDescent="0.25">
      <c r="A47" s="20" t="s">
        <v>48</v>
      </c>
      <c r="B47" s="19">
        <f>+F20+F25+F28</f>
        <v>67780.14</v>
      </c>
      <c r="C47" s="19">
        <f>+G20+G25+G28</f>
        <v>231718.49</v>
      </c>
    </row>
    <row r="48" spans="1:7" x14ac:dyDescent="0.25">
      <c r="A48" s="20" t="s">
        <v>47</v>
      </c>
      <c r="B48" s="19">
        <f>+F21</f>
        <v>975</v>
      </c>
      <c r="C48" s="19">
        <f>+G21</f>
        <v>14804.69</v>
      </c>
      <c r="D48" s="43"/>
      <c r="E48" s="44"/>
    </row>
    <row r="49" spans="1:5" x14ac:dyDescent="0.25">
      <c r="A49" s="20" t="s">
        <v>74</v>
      </c>
      <c r="B49" s="19">
        <f>+F29</f>
        <v>130.63999999999999</v>
      </c>
      <c r="C49" s="19">
        <f>+G29</f>
        <v>1259.8800000000001</v>
      </c>
      <c r="D49" s="45"/>
      <c r="E49" s="46"/>
    </row>
  </sheetData>
  <sortState xmlns:xlrd2="http://schemas.microsoft.com/office/spreadsheetml/2017/richdata2" ref="A43:C54">
    <sortCondition ref="A43"/>
  </sortState>
  <mergeCells count="8">
    <mergeCell ref="A38:C38"/>
    <mergeCell ref="A9:G9"/>
    <mergeCell ref="A10:G10"/>
    <mergeCell ref="A12:G12"/>
    <mergeCell ref="A6:G6"/>
    <mergeCell ref="A7:G7"/>
    <mergeCell ref="A8:G8"/>
    <mergeCell ref="A11:G11"/>
  </mergeCells>
  <printOptions horizontalCentered="1"/>
  <pageMargins left="0.39370078740157483" right="0.47244094488188981" top="0.74803149606299213" bottom="0.74803149606299213" header="0.31496062992125984" footer="0.31496062992125984"/>
  <pageSetup scale="88" orientation="portrait" r:id="rId1"/>
  <headerFooter>
    <oddFooter>&amp;CE-Página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5"/>
  <sheetViews>
    <sheetView showGridLines="0" topLeftCell="A7" workbookViewId="0">
      <selection activeCell="D16" sqref="D16"/>
    </sheetView>
  </sheetViews>
  <sheetFormatPr baseColWidth="10" defaultColWidth="24.570312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3" bestFit="1" customWidth="1"/>
    <col min="7" max="7" width="14.42578125" style="1" bestFit="1" customWidth="1"/>
  </cols>
  <sheetData>
    <row r="1" spans="1:7" x14ac:dyDescent="0.25">
      <c r="A1" s="4"/>
    </row>
    <row r="6" spans="1:7" x14ac:dyDescent="0.25">
      <c r="A6" s="48"/>
      <c r="B6" s="48"/>
      <c r="C6" s="48"/>
      <c r="D6" s="48"/>
      <c r="E6" s="48"/>
      <c r="F6" s="48"/>
      <c r="G6" s="48"/>
    </row>
    <row r="7" spans="1:7" ht="23.25" x14ac:dyDescent="0.35">
      <c r="A7" s="49"/>
      <c r="B7" s="49"/>
      <c r="C7" s="49"/>
      <c r="D7" s="49"/>
      <c r="E7" s="49"/>
      <c r="F7" s="49"/>
      <c r="G7" s="49"/>
    </row>
    <row r="8" spans="1:7" ht="22.5" x14ac:dyDescent="0.35">
      <c r="A8" s="50" t="s">
        <v>15</v>
      </c>
      <c r="B8" s="50"/>
      <c r="C8" s="50"/>
      <c r="D8" s="50"/>
      <c r="E8" s="50"/>
      <c r="F8" s="50"/>
      <c r="G8" s="50"/>
    </row>
    <row r="9" spans="1:7" ht="19.5" x14ac:dyDescent="0.35">
      <c r="A9" s="51" t="s">
        <v>65</v>
      </c>
      <c r="B9" s="51"/>
      <c r="C9" s="51"/>
      <c r="D9" s="51"/>
      <c r="E9" s="51"/>
      <c r="F9" s="51"/>
      <c r="G9" s="51"/>
    </row>
    <row r="10" spans="1:7" x14ac:dyDescent="0.25">
      <c r="A10" s="53" t="s">
        <v>23</v>
      </c>
      <c r="B10" s="53"/>
      <c r="C10" s="53"/>
      <c r="D10" s="53"/>
      <c r="E10" s="53"/>
      <c r="F10" s="53"/>
      <c r="G10" s="53"/>
    </row>
    <row r="11" spans="1:7" x14ac:dyDescent="0.25">
      <c r="A11" s="53" t="str">
        <f>Consolidado!A11</f>
        <v>4to Trimestre Año 2023</v>
      </c>
      <c r="B11" s="53"/>
      <c r="C11" s="53"/>
      <c r="D11" s="53"/>
      <c r="E11" s="53"/>
      <c r="F11" s="53"/>
      <c r="G11" s="53"/>
    </row>
    <row r="12" spans="1:7" x14ac:dyDescent="0.25">
      <c r="A12" s="30" t="s">
        <v>4</v>
      </c>
      <c r="B12" s="30" t="s">
        <v>5</v>
      </c>
      <c r="C12" s="30" t="s">
        <v>6</v>
      </c>
      <c r="D12" s="30" t="s">
        <v>12</v>
      </c>
      <c r="E12" s="30" t="s">
        <v>17</v>
      </c>
      <c r="F12" s="31" t="s">
        <v>7</v>
      </c>
      <c r="G12" s="32" t="s">
        <v>8</v>
      </c>
    </row>
    <row r="13" spans="1:7" x14ac:dyDescent="0.25">
      <c r="A13" s="20"/>
      <c r="B13" s="20"/>
      <c r="C13" s="20"/>
      <c r="D13" s="20"/>
      <c r="E13" s="20"/>
      <c r="F13" s="19"/>
      <c r="G13" s="19"/>
    </row>
    <row r="14" spans="1:7" x14ac:dyDescent="0.25">
      <c r="A14" s="33" t="s">
        <v>91</v>
      </c>
      <c r="B14" s="28"/>
      <c r="C14" s="28"/>
      <c r="D14" s="28"/>
      <c r="E14" s="28"/>
      <c r="F14" s="28">
        <f>SUM(F13)</f>
        <v>0</v>
      </c>
      <c r="G14" s="29">
        <f>SUM(G13)</f>
        <v>0</v>
      </c>
    </row>
    <row r="15" spans="1:7" x14ac:dyDescent="0.25">
      <c r="A15" s="20"/>
      <c r="B15" s="20"/>
      <c r="C15" s="20"/>
      <c r="D15" s="20"/>
      <c r="E15" s="20"/>
      <c r="F15" s="19"/>
      <c r="G15" s="19"/>
    </row>
    <row r="16" spans="1:7" x14ac:dyDescent="0.25">
      <c r="A16" s="33" t="s">
        <v>93</v>
      </c>
      <c r="B16" s="28"/>
      <c r="C16" s="28"/>
      <c r="D16" s="28"/>
      <c r="E16" s="28"/>
      <c r="F16" s="28">
        <f>SUM(F15)</f>
        <v>0</v>
      </c>
      <c r="G16" s="29">
        <f>SUM(G15)</f>
        <v>0</v>
      </c>
    </row>
    <row r="17" spans="1:7" x14ac:dyDescent="0.25">
      <c r="A17" s="20"/>
      <c r="B17" s="20"/>
      <c r="C17" s="20"/>
      <c r="D17" s="20"/>
      <c r="E17" s="20"/>
      <c r="F17" s="19"/>
      <c r="G17" s="19"/>
    </row>
    <row r="18" spans="1:7" x14ac:dyDescent="0.25">
      <c r="A18" s="33" t="s">
        <v>95</v>
      </c>
      <c r="B18" s="28"/>
      <c r="C18" s="28"/>
      <c r="D18" s="28"/>
      <c r="E18" s="28"/>
      <c r="F18" s="28">
        <v>0</v>
      </c>
      <c r="G18" s="29">
        <v>0</v>
      </c>
    </row>
    <row r="19" spans="1:7" x14ac:dyDescent="0.25">
      <c r="A19" s="33" t="s">
        <v>0</v>
      </c>
      <c r="B19" s="28"/>
      <c r="C19" s="28"/>
      <c r="D19" s="28"/>
      <c r="E19" s="28"/>
      <c r="F19" s="28">
        <f>+F18+F16+F14</f>
        <v>0</v>
      </c>
      <c r="G19" s="28">
        <f>+G18+G16+G14</f>
        <v>0</v>
      </c>
    </row>
    <row r="21" spans="1:7" x14ac:dyDescent="0.25">
      <c r="A21" t="s">
        <v>21</v>
      </c>
    </row>
    <row r="23" spans="1:7" x14ac:dyDescent="0.25">
      <c r="A23" s="52" t="s">
        <v>66</v>
      </c>
      <c r="B23" s="52"/>
      <c r="C23" s="52"/>
    </row>
    <row r="24" spans="1:7" x14ac:dyDescent="0.25">
      <c r="A24" s="36" t="s">
        <v>68</v>
      </c>
      <c r="B24" s="36" t="s">
        <v>67</v>
      </c>
      <c r="C24" s="36" t="s">
        <v>69</v>
      </c>
    </row>
    <row r="25" spans="1:7" x14ac:dyDescent="0.25">
      <c r="A25" s="20"/>
      <c r="B25" s="19"/>
      <c r="C25" s="19"/>
    </row>
  </sheetData>
  <sortState xmlns:xlrd2="http://schemas.microsoft.com/office/spreadsheetml/2017/richdata2" ref="A12:H22">
    <sortCondition ref="D12:D22"/>
  </sortState>
  <mergeCells count="7">
    <mergeCell ref="A23:C23"/>
    <mergeCell ref="A9:G9"/>
    <mergeCell ref="A11:G11"/>
    <mergeCell ref="A6:G6"/>
    <mergeCell ref="A7:G7"/>
    <mergeCell ref="A8:G8"/>
    <mergeCell ref="A10:G10"/>
  </mergeCells>
  <printOptions horizontalCentered="1"/>
  <pageMargins left="0.43307086614173229" right="0.55118110236220474" top="0.70866141732283472" bottom="0.70866141732283472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4"/>
  <sheetViews>
    <sheetView showGridLines="0" topLeftCell="A13" workbookViewId="0">
      <selection activeCell="C20" sqref="C20"/>
    </sheetView>
  </sheetViews>
  <sheetFormatPr baseColWidth="10" defaultColWidth="37.42578125" defaultRowHeight="15" x14ac:dyDescent="0.25"/>
  <cols>
    <col min="1" max="1" width="12.42578125" customWidth="1"/>
    <col min="2" max="2" width="11.42578125" bestFit="1" customWidth="1"/>
    <col min="3" max="3" width="12" bestFit="1" customWidth="1"/>
    <col min="4" max="4" width="18.7109375" bestFit="1" customWidth="1"/>
    <col min="5" max="5" width="17.140625" bestFit="1" customWidth="1"/>
    <col min="6" max="6" width="13" style="3" bestFit="1" customWidth="1"/>
    <col min="7" max="7" width="16.85546875" style="1" bestFit="1" customWidth="1"/>
  </cols>
  <sheetData>
    <row r="1" spans="1:7" x14ac:dyDescent="0.25">
      <c r="A1" s="4"/>
    </row>
    <row r="6" spans="1:7" x14ac:dyDescent="0.25">
      <c r="A6" s="48"/>
      <c r="B6" s="48"/>
      <c r="C6" s="48"/>
      <c r="D6" s="48"/>
      <c r="E6" s="48"/>
      <c r="F6" s="48"/>
      <c r="G6" s="48"/>
    </row>
    <row r="7" spans="1:7" ht="20.25" customHeight="1" x14ac:dyDescent="0.35">
      <c r="A7" s="49"/>
      <c r="B7" s="49"/>
      <c r="C7" s="49"/>
      <c r="D7" s="49"/>
      <c r="E7" s="49"/>
      <c r="F7" s="49"/>
      <c r="G7" s="49"/>
    </row>
    <row r="8" spans="1:7" ht="22.5" x14ac:dyDescent="0.35">
      <c r="A8" s="50" t="s">
        <v>15</v>
      </c>
      <c r="B8" s="50"/>
      <c r="C8" s="50"/>
      <c r="D8" s="50"/>
      <c r="E8" s="50"/>
      <c r="F8" s="50"/>
      <c r="G8" s="50"/>
    </row>
    <row r="9" spans="1:7" ht="19.5" x14ac:dyDescent="0.35">
      <c r="A9" s="51" t="s">
        <v>65</v>
      </c>
      <c r="B9" s="51"/>
      <c r="C9" s="51"/>
      <c r="D9" s="51"/>
      <c r="E9" s="51"/>
      <c r="F9" s="51"/>
      <c r="G9" s="51"/>
    </row>
    <row r="10" spans="1:7" x14ac:dyDescent="0.25">
      <c r="A10" s="53" t="s">
        <v>76</v>
      </c>
      <c r="B10" s="53"/>
      <c r="C10" s="53"/>
      <c r="D10" s="53"/>
      <c r="E10" s="53"/>
      <c r="F10" s="53"/>
      <c r="G10" s="53"/>
    </row>
    <row r="11" spans="1:7" x14ac:dyDescent="0.25">
      <c r="A11" s="53" t="str">
        <f>Consolidado!A11</f>
        <v>4to Trimestre Año 2023</v>
      </c>
      <c r="B11" s="53"/>
      <c r="C11" s="53"/>
      <c r="D11" s="53"/>
      <c r="E11" s="53"/>
      <c r="F11" s="53"/>
      <c r="G11" s="53"/>
    </row>
    <row r="12" spans="1:7" x14ac:dyDescent="0.25">
      <c r="A12" s="30" t="s">
        <v>4</v>
      </c>
      <c r="B12" s="30" t="s">
        <v>5</v>
      </c>
      <c r="C12" s="30" t="s">
        <v>6</v>
      </c>
      <c r="D12" s="30" t="s">
        <v>12</v>
      </c>
      <c r="E12" s="30" t="s">
        <v>17</v>
      </c>
      <c r="F12" s="31" t="s">
        <v>7</v>
      </c>
      <c r="G12" s="32" t="s">
        <v>8</v>
      </c>
    </row>
    <row r="13" spans="1:7" x14ac:dyDescent="0.25">
      <c r="A13" s="20" t="s">
        <v>91</v>
      </c>
      <c r="B13" s="20" t="s">
        <v>2</v>
      </c>
      <c r="C13" s="20" t="s">
        <v>50</v>
      </c>
      <c r="D13" s="20" t="s">
        <v>54</v>
      </c>
      <c r="E13" s="20" t="s">
        <v>32</v>
      </c>
      <c r="F13" s="19">
        <v>442.26</v>
      </c>
      <c r="G13" s="19">
        <v>1202.94</v>
      </c>
    </row>
    <row r="14" spans="1:7" x14ac:dyDescent="0.25">
      <c r="A14" s="20" t="s">
        <v>91</v>
      </c>
      <c r="B14" s="20" t="s">
        <v>2</v>
      </c>
      <c r="C14" s="20" t="s">
        <v>50</v>
      </c>
      <c r="D14" s="20" t="s">
        <v>52</v>
      </c>
      <c r="E14" s="20" t="s">
        <v>43</v>
      </c>
      <c r="F14" s="19">
        <v>23279.95</v>
      </c>
      <c r="G14" s="19">
        <v>63397.5</v>
      </c>
    </row>
    <row r="15" spans="1:7" x14ac:dyDescent="0.25">
      <c r="A15" s="20" t="s">
        <v>91</v>
      </c>
      <c r="B15" s="20" t="s">
        <v>2</v>
      </c>
      <c r="C15" s="20" t="s">
        <v>50</v>
      </c>
      <c r="D15" s="20" t="s">
        <v>52</v>
      </c>
      <c r="E15" s="20" t="s">
        <v>32</v>
      </c>
      <c r="F15" s="19">
        <v>442.26</v>
      </c>
      <c r="G15" s="19">
        <v>1202.04</v>
      </c>
    </row>
    <row r="16" spans="1:7" x14ac:dyDescent="0.25">
      <c r="A16" s="33" t="s">
        <v>91</v>
      </c>
      <c r="B16" s="28"/>
      <c r="C16" s="28"/>
      <c r="D16" s="28"/>
      <c r="E16" s="28"/>
      <c r="F16" s="28">
        <f>SUM(F13:F15)</f>
        <v>24164.469999999998</v>
      </c>
      <c r="G16" s="29">
        <f>SUM(G13:G15)</f>
        <v>65802.48</v>
      </c>
    </row>
    <row r="17" spans="1:7" x14ac:dyDescent="0.25">
      <c r="A17" s="20" t="s">
        <v>93</v>
      </c>
      <c r="B17" s="20" t="s">
        <v>2</v>
      </c>
      <c r="C17" s="20" t="s">
        <v>50</v>
      </c>
      <c r="D17" s="20" t="s">
        <v>52</v>
      </c>
      <c r="E17" s="20" t="s">
        <v>43</v>
      </c>
      <c r="F17" s="19">
        <v>25562.14</v>
      </c>
      <c r="G17" s="19">
        <v>65525</v>
      </c>
    </row>
    <row r="18" spans="1:7" x14ac:dyDescent="0.25">
      <c r="A18" s="20" t="s">
        <v>93</v>
      </c>
      <c r="B18" s="20" t="s">
        <v>2</v>
      </c>
      <c r="C18" s="20" t="s">
        <v>50</v>
      </c>
      <c r="D18" s="20" t="s">
        <v>52</v>
      </c>
      <c r="E18" s="20" t="s">
        <v>53</v>
      </c>
      <c r="F18" s="19">
        <v>13012.16</v>
      </c>
      <c r="G18" s="19">
        <v>25555.45</v>
      </c>
    </row>
    <row r="19" spans="1:7" x14ac:dyDescent="0.25">
      <c r="A19" s="33" t="s">
        <v>93</v>
      </c>
      <c r="B19" s="28"/>
      <c r="C19" s="28"/>
      <c r="D19" s="28"/>
      <c r="E19" s="28"/>
      <c r="F19" s="28">
        <f>SUM(F17:F18)</f>
        <v>38574.300000000003</v>
      </c>
      <c r="G19" s="29">
        <f>SUM(G17:G18)</f>
        <v>91080.45</v>
      </c>
    </row>
    <row r="20" spans="1:7" x14ac:dyDescent="0.25">
      <c r="A20" s="20" t="s">
        <v>95</v>
      </c>
      <c r="B20" s="20" t="s">
        <v>2</v>
      </c>
      <c r="C20" s="20" t="s">
        <v>50</v>
      </c>
      <c r="D20" s="20" t="s">
        <v>102</v>
      </c>
      <c r="E20" s="20" t="s">
        <v>42</v>
      </c>
      <c r="F20" s="19">
        <v>158579.67000000001</v>
      </c>
      <c r="G20" s="19">
        <v>168789.6</v>
      </c>
    </row>
    <row r="21" spans="1:7" x14ac:dyDescent="0.25">
      <c r="A21" s="20" t="s">
        <v>95</v>
      </c>
      <c r="B21" s="20" t="s">
        <v>2</v>
      </c>
      <c r="C21" s="20" t="s">
        <v>50</v>
      </c>
      <c r="D21" s="20" t="s">
        <v>51</v>
      </c>
      <c r="E21" s="20" t="s">
        <v>30</v>
      </c>
      <c r="F21" s="19">
        <v>14779.92</v>
      </c>
      <c r="G21" s="19">
        <v>149374.63</v>
      </c>
    </row>
    <row r="22" spans="1:7" x14ac:dyDescent="0.25">
      <c r="A22" s="20" t="s">
        <v>95</v>
      </c>
      <c r="B22" s="20" t="s">
        <v>2</v>
      </c>
      <c r="C22" s="20" t="s">
        <v>50</v>
      </c>
      <c r="D22" s="20" t="s">
        <v>51</v>
      </c>
      <c r="E22" s="20" t="s">
        <v>58</v>
      </c>
      <c r="F22" s="19">
        <v>6414.36</v>
      </c>
      <c r="G22" s="19">
        <v>70098.42</v>
      </c>
    </row>
    <row r="23" spans="1:7" x14ac:dyDescent="0.25">
      <c r="A23" s="20" t="s">
        <v>95</v>
      </c>
      <c r="B23" s="20" t="s">
        <v>2</v>
      </c>
      <c r="C23" s="20" t="s">
        <v>50</v>
      </c>
      <c r="D23" s="20" t="s">
        <v>51</v>
      </c>
      <c r="E23" s="20" t="s">
        <v>27</v>
      </c>
      <c r="F23" s="19">
        <v>12509.76</v>
      </c>
      <c r="G23" s="19">
        <v>63267.07</v>
      </c>
    </row>
    <row r="24" spans="1:7" x14ac:dyDescent="0.25">
      <c r="A24" s="20" t="s">
        <v>95</v>
      </c>
      <c r="B24" s="20" t="s">
        <v>2</v>
      </c>
      <c r="C24" s="20" t="s">
        <v>50</v>
      </c>
      <c r="D24" s="20" t="s">
        <v>49</v>
      </c>
      <c r="E24" s="20" t="s">
        <v>72</v>
      </c>
      <c r="F24" s="19">
        <v>10273.34</v>
      </c>
      <c r="G24" s="19">
        <v>160184.03</v>
      </c>
    </row>
    <row r="25" spans="1:7" x14ac:dyDescent="0.25">
      <c r="A25" s="20" t="s">
        <v>95</v>
      </c>
      <c r="B25" s="20" t="s">
        <v>2</v>
      </c>
      <c r="C25" s="20" t="s">
        <v>50</v>
      </c>
      <c r="D25" s="20" t="s">
        <v>49</v>
      </c>
      <c r="E25" s="20" t="s">
        <v>73</v>
      </c>
      <c r="F25" s="19">
        <v>11400.96</v>
      </c>
      <c r="G25" s="19">
        <v>292763.56</v>
      </c>
    </row>
    <row r="26" spans="1:7" x14ac:dyDescent="0.25">
      <c r="A26" s="20" t="s">
        <v>95</v>
      </c>
      <c r="B26" s="20" t="s">
        <v>2</v>
      </c>
      <c r="C26" s="20" t="s">
        <v>50</v>
      </c>
      <c r="D26" s="20" t="s">
        <v>49</v>
      </c>
      <c r="E26" s="20" t="s">
        <v>30</v>
      </c>
      <c r="F26" s="19">
        <v>41376</v>
      </c>
      <c r="G26" s="19">
        <v>165850</v>
      </c>
    </row>
    <row r="27" spans="1:7" x14ac:dyDescent="0.25">
      <c r="A27" s="20" t="s">
        <v>95</v>
      </c>
      <c r="B27" s="20" t="s">
        <v>2</v>
      </c>
      <c r="C27" s="20" t="s">
        <v>50</v>
      </c>
      <c r="D27" s="20" t="s">
        <v>49</v>
      </c>
      <c r="E27" s="20" t="s">
        <v>58</v>
      </c>
      <c r="F27" s="19">
        <v>6977.45</v>
      </c>
      <c r="G27" s="19">
        <v>63218.53</v>
      </c>
    </row>
    <row r="28" spans="1:7" x14ac:dyDescent="0.25">
      <c r="A28" s="20" t="s">
        <v>95</v>
      </c>
      <c r="B28" s="20" t="s">
        <v>2</v>
      </c>
      <c r="C28" s="20" t="s">
        <v>50</v>
      </c>
      <c r="D28" s="20" t="s">
        <v>49</v>
      </c>
      <c r="E28" s="20" t="s">
        <v>27</v>
      </c>
      <c r="F28" s="19">
        <v>15638.4</v>
      </c>
      <c r="G28" s="19">
        <v>166801.65</v>
      </c>
    </row>
    <row r="29" spans="1:7" x14ac:dyDescent="0.25">
      <c r="A29" s="33" t="s">
        <v>95</v>
      </c>
      <c r="B29" s="28"/>
      <c r="C29" s="28"/>
      <c r="D29" s="28"/>
      <c r="E29" s="28"/>
      <c r="F29" s="28">
        <v>0</v>
      </c>
      <c r="G29" s="29">
        <v>0</v>
      </c>
    </row>
    <row r="30" spans="1:7" x14ac:dyDescent="0.25">
      <c r="A30" s="33" t="s">
        <v>0</v>
      </c>
      <c r="B30" s="28"/>
      <c r="C30" s="28"/>
      <c r="D30" s="28"/>
      <c r="E30" s="28"/>
      <c r="F30" s="28">
        <f>+F29+F19+F16</f>
        <v>62738.770000000004</v>
      </c>
      <c r="G30" s="28">
        <f>+G29+G19+G16</f>
        <v>156882.93</v>
      </c>
    </row>
    <row r="32" spans="1:7" x14ac:dyDescent="0.25">
      <c r="A32" t="s">
        <v>21</v>
      </c>
    </row>
    <row r="34" spans="1:3" x14ac:dyDescent="0.25">
      <c r="A34" s="52" t="s">
        <v>66</v>
      </c>
      <c r="B34" s="52"/>
      <c r="C34" s="52"/>
    </row>
    <row r="35" spans="1:3" x14ac:dyDescent="0.25">
      <c r="A35" s="36" t="s">
        <v>68</v>
      </c>
      <c r="B35" s="36" t="s">
        <v>67</v>
      </c>
      <c r="C35" s="36" t="s">
        <v>69</v>
      </c>
    </row>
    <row r="36" spans="1:3" x14ac:dyDescent="0.25">
      <c r="A36" s="20" t="s">
        <v>43</v>
      </c>
      <c r="B36" s="19">
        <f>+F14+F17</f>
        <v>48842.09</v>
      </c>
      <c r="C36" s="19">
        <f>+G14+G17</f>
        <v>128922.5</v>
      </c>
    </row>
    <row r="37" spans="1:3" ht="30" x14ac:dyDescent="0.25">
      <c r="A37" s="20" t="s">
        <v>32</v>
      </c>
      <c r="B37" s="19">
        <f>+F13+F15</f>
        <v>884.52</v>
      </c>
      <c r="C37" s="19">
        <f>+G13+G15</f>
        <v>2404.98</v>
      </c>
    </row>
    <row r="38" spans="1:3" x14ac:dyDescent="0.25">
      <c r="A38" s="20" t="s">
        <v>53</v>
      </c>
      <c r="B38" s="19">
        <f>+F18</f>
        <v>13012.16</v>
      </c>
      <c r="C38" s="19">
        <f>+G18</f>
        <v>25555.45</v>
      </c>
    </row>
    <row r="39" spans="1:3" x14ac:dyDescent="0.25">
      <c r="A39" s="20" t="s">
        <v>42</v>
      </c>
      <c r="B39" s="19">
        <f>+F20</f>
        <v>158579.67000000001</v>
      </c>
      <c r="C39" s="19">
        <f>+G20</f>
        <v>168789.6</v>
      </c>
    </row>
    <row r="40" spans="1:3" x14ac:dyDescent="0.25">
      <c r="A40" s="20" t="s">
        <v>58</v>
      </c>
      <c r="B40" s="19">
        <f>+F22+F27</f>
        <v>13391.81</v>
      </c>
      <c r="C40" s="19">
        <f>+G22</f>
        <v>70098.42</v>
      </c>
    </row>
    <row r="41" spans="1:3" x14ac:dyDescent="0.25">
      <c r="A41" s="20" t="s">
        <v>72</v>
      </c>
      <c r="B41" s="19">
        <f>+F24</f>
        <v>10273.34</v>
      </c>
      <c r="C41" s="19">
        <f>+G24</f>
        <v>160184.03</v>
      </c>
    </row>
    <row r="42" spans="1:3" x14ac:dyDescent="0.25">
      <c r="A42" s="20" t="s">
        <v>73</v>
      </c>
      <c r="B42" s="19">
        <f>+F25</f>
        <v>11400.96</v>
      </c>
      <c r="C42" s="19">
        <f>+G25</f>
        <v>292763.56</v>
      </c>
    </row>
    <row r="43" spans="1:3" x14ac:dyDescent="0.25">
      <c r="A43" s="20" t="s">
        <v>30</v>
      </c>
      <c r="B43" s="19">
        <f>+F21+F26</f>
        <v>56155.92</v>
      </c>
      <c r="C43" s="19">
        <f>+G21+G26</f>
        <v>315224.63</v>
      </c>
    </row>
    <row r="44" spans="1:3" ht="30" x14ac:dyDescent="0.25">
      <c r="A44" s="20" t="s">
        <v>27</v>
      </c>
      <c r="B44" s="19">
        <f>+F23+F28</f>
        <v>28148.16</v>
      </c>
      <c r="C44" s="19">
        <f>+G23+G28</f>
        <v>230068.72</v>
      </c>
    </row>
  </sheetData>
  <sortState xmlns:xlrd2="http://schemas.microsoft.com/office/spreadsheetml/2017/richdata2" ref="A37:C41">
    <sortCondition ref="A37"/>
  </sortState>
  <mergeCells count="7">
    <mergeCell ref="A34:C34"/>
    <mergeCell ref="A8:G8"/>
    <mergeCell ref="A11:G11"/>
    <mergeCell ref="A6:G6"/>
    <mergeCell ref="A7:G7"/>
    <mergeCell ref="A9:G9"/>
    <mergeCell ref="A10:G10"/>
  </mergeCells>
  <printOptions horizontalCentered="1"/>
  <pageMargins left="0.47244094488188981" right="0.51181102362204722" top="0.74803149606299213" bottom="0.74803149606299213" header="0.31496062992125984" footer="0.31496062992125984"/>
  <pageSetup scale="95" orientation="portrait" r:id="rId1"/>
  <headerFooter>
    <oddFooter>&amp;CE-Página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3" bestFit="1" customWidth="1"/>
    <col min="6" max="6" width="11.5703125" style="3" bestFit="1" customWidth="1"/>
    <col min="7" max="7" width="14.42578125" style="7" bestFit="1" customWidth="1"/>
  </cols>
  <sheetData>
    <row r="1" spans="1:7" x14ac:dyDescent="0.25">
      <c r="A1" s="4"/>
    </row>
    <row r="6" spans="1:7" x14ac:dyDescent="0.25">
      <c r="A6" s="48" t="s">
        <v>13</v>
      </c>
      <c r="B6" s="48"/>
      <c r="C6" s="48"/>
      <c r="D6" s="48"/>
      <c r="E6" s="48"/>
      <c r="F6" s="48"/>
      <c r="G6" s="48"/>
    </row>
    <row r="7" spans="1:7" ht="23.25" x14ac:dyDescent="0.35">
      <c r="A7" s="49" t="s">
        <v>14</v>
      </c>
      <c r="B7" s="49"/>
      <c r="C7" s="49"/>
      <c r="D7" s="49"/>
      <c r="E7" s="49"/>
      <c r="F7" s="49"/>
      <c r="G7" s="49"/>
    </row>
    <row r="8" spans="1:7" ht="22.5" x14ac:dyDescent="0.35">
      <c r="A8" s="50" t="s">
        <v>15</v>
      </c>
      <c r="B8" s="50"/>
      <c r="C8" s="50"/>
      <c r="D8" s="50"/>
      <c r="E8" s="50"/>
      <c r="F8" s="50"/>
      <c r="G8" s="50"/>
    </row>
    <row r="9" spans="1:7" ht="20.25" thickBot="1" x14ac:dyDescent="0.4">
      <c r="A9" s="51" t="e">
        <f>Consolidado!#REF!</f>
        <v>#REF!</v>
      </c>
      <c r="B9" s="51"/>
      <c r="C9" s="51"/>
      <c r="D9" s="51"/>
      <c r="E9" s="51"/>
      <c r="F9" s="51"/>
      <c r="G9" s="51"/>
    </row>
    <row r="10" spans="1:7" ht="15.75" thickBot="1" x14ac:dyDescent="0.3">
      <c r="A10" s="55" t="s">
        <v>20</v>
      </c>
      <c r="B10" s="56"/>
      <c r="C10" s="56"/>
      <c r="D10" s="56"/>
      <c r="E10" s="56"/>
      <c r="F10" s="56"/>
      <c r="G10" s="57"/>
    </row>
    <row r="11" spans="1:7" ht="15.75" thickBot="1" x14ac:dyDescent="0.3">
      <c r="A11" s="2" t="s">
        <v>4</v>
      </c>
      <c r="B11" s="11" t="s">
        <v>5</v>
      </c>
      <c r="C11" s="11" t="s">
        <v>6</v>
      </c>
      <c r="D11" s="11" t="s">
        <v>12</v>
      </c>
      <c r="E11" s="11" t="s">
        <v>19</v>
      </c>
      <c r="F11" s="12" t="s">
        <v>7</v>
      </c>
      <c r="G11" s="13" t="s">
        <v>8</v>
      </c>
    </row>
    <row r="12" spans="1:7" x14ac:dyDescent="0.25">
      <c r="A12" s="8"/>
      <c r="B12" s="8"/>
      <c r="C12" s="8"/>
      <c r="D12" s="8"/>
      <c r="E12" s="8"/>
      <c r="F12" s="17"/>
      <c r="G12" s="18"/>
    </row>
    <row r="13" spans="1:7" x14ac:dyDescent="0.25">
      <c r="A13" s="14"/>
      <c r="B13" s="15"/>
      <c r="C13" s="15"/>
      <c r="D13" s="15"/>
      <c r="E13" s="15"/>
      <c r="F13" s="15"/>
      <c r="G13" s="16"/>
    </row>
    <row r="14" spans="1:7" x14ac:dyDescent="0.25">
      <c r="A14" s="8"/>
      <c r="B14" s="8"/>
      <c r="C14" s="8"/>
      <c r="D14" s="8"/>
      <c r="E14" s="8"/>
      <c r="F14" s="9"/>
      <c r="G14" s="10"/>
    </row>
    <row r="15" spans="1:7" ht="15.75" thickBot="1" x14ac:dyDescent="0.3">
      <c r="A15" s="14"/>
      <c r="B15" s="15"/>
      <c r="C15" s="15"/>
      <c r="D15" s="15"/>
      <c r="E15" s="15"/>
      <c r="F15" s="15"/>
      <c r="G15" s="16"/>
    </row>
    <row r="16" spans="1:7" ht="16.5" thickBot="1" x14ac:dyDescent="0.3">
      <c r="A16" s="5" t="s">
        <v>0</v>
      </c>
      <c r="B16" s="5"/>
      <c r="C16" s="5"/>
      <c r="D16" s="5"/>
      <c r="E16" s="5"/>
      <c r="F16" s="5">
        <f>SUM(F15,F13)</f>
        <v>0</v>
      </c>
      <c r="G16" s="6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1"/>
  <sheetViews>
    <sheetView showGridLines="0" topLeftCell="B1" workbookViewId="0">
      <selection activeCell="D28" sqref="D28"/>
    </sheetView>
  </sheetViews>
  <sheetFormatPr baseColWidth="10" defaultColWidth="24.140625" defaultRowHeight="15" x14ac:dyDescent="0.25"/>
  <cols>
    <col min="1" max="1" width="16.7109375" hidden="1" customWidth="1"/>
    <col min="2" max="2" width="13.7109375" customWidth="1"/>
    <col min="3" max="3" width="11" bestFit="1" customWidth="1"/>
    <col min="4" max="4" width="20.140625" bestFit="1" customWidth="1"/>
    <col min="5" max="5" width="22.42578125" customWidth="1"/>
  </cols>
  <sheetData>
    <row r="1" spans="2:8" x14ac:dyDescent="0.25">
      <c r="B1" s="4"/>
      <c r="E1" s="7"/>
    </row>
    <row r="2" spans="2:8" x14ac:dyDescent="0.25">
      <c r="E2" s="7"/>
    </row>
    <row r="3" spans="2:8" x14ac:dyDescent="0.25">
      <c r="E3" s="7"/>
    </row>
    <row r="4" spans="2:8" x14ac:dyDescent="0.25">
      <c r="E4" s="7"/>
    </row>
    <row r="5" spans="2:8" x14ac:dyDescent="0.25">
      <c r="E5" s="7"/>
    </row>
    <row r="6" spans="2:8" x14ac:dyDescent="0.25">
      <c r="B6" s="48"/>
      <c r="C6" s="48"/>
      <c r="D6" s="48"/>
      <c r="E6" s="48"/>
    </row>
    <row r="7" spans="2:8" ht="23.25" x14ac:dyDescent="0.35">
      <c r="B7" s="49"/>
      <c r="C7" s="49"/>
      <c r="D7" s="49"/>
      <c r="E7" s="49"/>
    </row>
    <row r="8" spans="2:8" ht="22.5" x14ac:dyDescent="0.35">
      <c r="B8" s="50" t="s">
        <v>15</v>
      </c>
      <c r="C8" s="50"/>
      <c r="D8" s="50"/>
      <c r="E8" s="50"/>
      <c r="F8" s="42"/>
      <c r="G8" s="42"/>
      <c r="H8" s="42"/>
    </row>
    <row r="9" spans="2:8" ht="22.5" x14ac:dyDescent="0.35">
      <c r="B9" s="58" t="s">
        <v>65</v>
      </c>
      <c r="C9" s="58"/>
      <c r="D9" s="58"/>
      <c r="E9" s="58"/>
      <c r="F9" s="42"/>
      <c r="G9" s="42"/>
      <c r="H9" s="42"/>
    </row>
    <row r="10" spans="2:8" x14ac:dyDescent="0.25">
      <c r="B10" s="59" t="s">
        <v>75</v>
      </c>
      <c r="C10" s="60"/>
      <c r="D10" s="60"/>
      <c r="E10" s="61"/>
    </row>
    <row r="11" spans="2:8" x14ac:dyDescent="0.25">
      <c r="B11" s="59" t="str">
        <f>Consolidado!A11</f>
        <v>4to Trimestre Año 2023</v>
      </c>
      <c r="C11" s="60"/>
      <c r="D11" s="60"/>
      <c r="E11" s="61"/>
    </row>
    <row r="12" spans="2:8" ht="18" customHeight="1" x14ac:dyDescent="0.25">
      <c r="B12" s="39" t="s">
        <v>4</v>
      </c>
      <c r="C12" s="39" t="s">
        <v>12</v>
      </c>
      <c r="D12" s="39" t="s">
        <v>70</v>
      </c>
      <c r="E12" s="40" t="s">
        <v>8</v>
      </c>
    </row>
    <row r="13" spans="2:8" x14ac:dyDescent="0.25">
      <c r="B13" s="37" t="s">
        <v>91</v>
      </c>
      <c r="C13" s="37" t="s">
        <v>55</v>
      </c>
      <c r="D13" s="37" t="s">
        <v>56</v>
      </c>
      <c r="E13" s="38">
        <v>9500</v>
      </c>
    </row>
    <row r="14" spans="2:8" x14ac:dyDescent="0.25">
      <c r="B14" s="37" t="s">
        <v>91</v>
      </c>
      <c r="C14" s="37" t="s">
        <v>55</v>
      </c>
      <c r="D14" s="37" t="s">
        <v>103</v>
      </c>
      <c r="E14" s="38">
        <v>10450</v>
      </c>
    </row>
    <row r="15" spans="2:8" x14ac:dyDescent="0.25">
      <c r="B15" s="28" t="s">
        <v>91</v>
      </c>
      <c r="C15" s="28"/>
      <c r="D15" s="28"/>
      <c r="E15" s="29">
        <f>SUM(E13:E14)</f>
        <v>19950</v>
      </c>
    </row>
    <row r="16" spans="2:8" x14ac:dyDescent="0.25">
      <c r="B16" s="37"/>
      <c r="C16" s="37"/>
      <c r="D16" s="37"/>
      <c r="E16" s="38"/>
    </row>
    <row r="17" spans="2:5" x14ac:dyDescent="0.25">
      <c r="B17" s="28" t="s">
        <v>93</v>
      </c>
      <c r="C17" s="28"/>
      <c r="D17" s="28"/>
      <c r="E17" s="29">
        <f>SUM(E16:E16)</f>
        <v>0</v>
      </c>
    </row>
    <row r="18" spans="2:5" x14ac:dyDescent="0.25">
      <c r="B18" s="37" t="s">
        <v>95</v>
      </c>
      <c r="C18" s="37" t="s">
        <v>55</v>
      </c>
      <c r="D18" s="37" t="s">
        <v>43</v>
      </c>
      <c r="E18" s="38">
        <v>41916.42</v>
      </c>
    </row>
    <row r="19" spans="2:5" x14ac:dyDescent="0.25">
      <c r="B19" s="37" t="s">
        <v>95</v>
      </c>
      <c r="C19" s="37" t="s">
        <v>55</v>
      </c>
      <c r="D19" s="37" t="s">
        <v>56</v>
      </c>
      <c r="E19" s="38">
        <v>38340</v>
      </c>
    </row>
    <row r="20" spans="2:5" x14ac:dyDescent="0.25">
      <c r="B20" s="37" t="s">
        <v>95</v>
      </c>
      <c r="C20" s="37" t="s">
        <v>55</v>
      </c>
      <c r="D20" s="37" t="s">
        <v>32</v>
      </c>
      <c r="E20" s="38">
        <v>26110.01</v>
      </c>
    </row>
    <row r="21" spans="2:5" x14ac:dyDescent="0.25">
      <c r="B21" s="28" t="s">
        <v>95</v>
      </c>
      <c r="C21" s="28"/>
      <c r="D21" s="28"/>
      <c r="E21" s="29">
        <f>SUM(E18:E20)</f>
        <v>106366.43</v>
      </c>
    </row>
    <row r="22" spans="2:5" x14ac:dyDescent="0.25">
      <c r="B22" s="28" t="s">
        <v>0</v>
      </c>
      <c r="C22" s="28"/>
      <c r="D22" s="28"/>
      <c r="E22" s="29">
        <f>SUM(E21,E17,E15)</f>
        <v>126316.43</v>
      </c>
    </row>
    <row r="24" spans="2:5" x14ac:dyDescent="0.25">
      <c r="B24" t="s">
        <v>21</v>
      </c>
    </row>
    <row r="26" spans="2:5" x14ac:dyDescent="0.25">
      <c r="B26" s="52" t="s">
        <v>66</v>
      </c>
      <c r="C26" s="52"/>
      <c r="D26" s="41"/>
    </row>
    <row r="27" spans="2:5" x14ac:dyDescent="0.25">
      <c r="B27" s="36" t="s">
        <v>68</v>
      </c>
      <c r="C27" s="36" t="s">
        <v>69</v>
      </c>
    </row>
    <row r="28" spans="2:5" x14ac:dyDescent="0.25">
      <c r="B28" s="37" t="s">
        <v>43</v>
      </c>
      <c r="C28" s="38">
        <v>41916.42</v>
      </c>
    </row>
    <row r="29" spans="2:5" x14ac:dyDescent="0.25">
      <c r="B29" s="37" t="s">
        <v>56</v>
      </c>
      <c r="C29" s="38">
        <v>47840</v>
      </c>
    </row>
    <row r="30" spans="2:5" ht="30" x14ac:dyDescent="0.25">
      <c r="B30" s="37" t="s">
        <v>32</v>
      </c>
      <c r="C30" s="38">
        <v>26110.01</v>
      </c>
    </row>
    <row r="31" spans="2:5" x14ac:dyDescent="0.25">
      <c r="B31" s="37" t="s">
        <v>103</v>
      </c>
      <c r="C31" s="38">
        <v>10450</v>
      </c>
    </row>
  </sheetData>
  <sortState xmlns:xlrd2="http://schemas.microsoft.com/office/spreadsheetml/2017/richdata2" ref="B28:C31">
    <sortCondition ref="B28"/>
  </sortState>
  <mergeCells count="7">
    <mergeCell ref="B26:C26"/>
    <mergeCell ref="B9:E9"/>
    <mergeCell ref="B11:E11"/>
    <mergeCell ref="B6:E6"/>
    <mergeCell ref="B7:E7"/>
    <mergeCell ref="B8:E8"/>
    <mergeCell ref="B10:E10"/>
  </mergeCells>
  <printOptions horizontalCentered="1"/>
  <pageMargins left="0.19685039370078741" right="0.19685039370078741" top="0.59055118110236227" bottom="0.59055118110236227" header="0.31496062992125984" footer="0.31496062992125984"/>
  <pageSetup orientation="portrait" r:id="rId1"/>
  <headerFooter>
    <oddFooter>&amp;CE-Página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Consolidado</vt:lpstr>
      <vt:lpstr>Bovino Carnico</vt:lpstr>
      <vt:lpstr>Bovino Lacteo</vt:lpstr>
      <vt:lpstr>Leche</vt:lpstr>
      <vt:lpstr>Pieles</vt:lpstr>
      <vt:lpstr>Embutidos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2020-10-16T17:58:30Z</cp:lastPrinted>
  <dcterms:created xsi:type="dcterms:W3CDTF">2013-05-27T12:29:06Z</dcterms:created>
  <dcterms:modified xsi:type="dcterms:W3CDTF">2025-06-04T16:26:40Z</dcterms:modified>
</cp:coreProperties>
</file>