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3\"/>
    </mc:Choice>
  </mc:AlternateContent>
  <xr:revisionPtr revIDLastSave="0" documentId="8_{0F38317A-AE96-47E5-9B0B-A0A2E0C805C4}" xr6:coauthVersionLast="47" xr6:coauthVersionMax="47" xr10:uidLastSave="{00000000-0000-0000-0000-000000000000}"/>
  <bookViews>
    <workbookView xWindow="10050" yWindow="10050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Pro vet" sheetId="20" r:id="rId9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7">Huevo!$10:$11</definedName>
    <definedName name="_xlnm.Print_Titles" localSheetId="3">Leche!$10:$12</definedName>
    <definedName name="_xlnm.Print_Titles" localSheetId="6">'Otro Origen'!$10:$12</definedName>
    <definedName name="_xlnm.Print_Titles" localSheetId="4">Pieles!$11:$13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G16" i="7"/>
  <c r="C45" i="6" l="1"/>
  <c r="C44" i="6"/>
  <c r="C43" i="6"/>
  <c r="C42" i="6"/>
  <c r="C41" i="6"/>
  <c r="B45" i="6"/>
  <c r="B44" i="6"/>
  <c r="B43" i="6"/>
  <c r="B42" i="6"/>
  <c r="B41" i="6"/>
  <c r="B30" i="5"/>
  <c r="B29" i="5"/>
  <c r="F34" i="11"/>
  <c r="G34" i="11"/>
  <c r="F32" i="7" l="1"/>
  <c r="G32" i="7"/>
  <c r="F34" i="6"/>
  <c r="G34" i="6"/>
  <c r="F30" i="14"/>
  <c r="G30" i="14"/>
  <c r="F40" i="11"/>
  <c r="G40" i="11"/>
  <c r="F35" i="6" l="1"/>
  <c r="F22" i="5"/>
  <c r="G22" i="5"/>
  <c r="C30" i="5" s="1"/>
  <c r="F28" i="14"/>
  <c r="G28" i="14"/>
  <c r="F16" i="12"/>
  <c r="G16" i="12"/>
  <c r="F14" i="12"/>
  <c r="F17" i="12" s="1"/>
  <c r="G14" i="12"/>
  <c r="F30" i="7"/>
  <c r="F33" i="7" s="1"/>
  <c r="G30" i="7"/>
  <c r="G33" i="7" s="1"/>
  <c r="F32" i="6"/>
  <c r="G32" i="6"/>
  <c r="F20" i="5"/>
  <c r="G20" i="5"/>
  <c r="E18" i="20"/>
  <c r="E16" i="20"/>
  <c r="E14" i="20"/>
  <c r="F23" i="14"/>
  <c r="F31" i="14" s="1"/>
  <c r="G23" i="14"/>
  <c r="F18" i="11"/>
  <c r="F41" i="11" s="1"/>
  <c r="G18" i="11"/>
  <c r="G41" i="11" s="1"/>
  <c r="F24" i="6"/>
  <c r="G24" i="6"/>
  <c r="F17" i="5"/>
  <c r="G17" i="5"/>
  <c r="G31" i="14" l="1"/>
  <c r="C29" i="5"/>
  <c r="G17" i="12"/>
  <c r="G23" i="5"/>
  <c r="C13" i="15" s="1"/>
  <c r="F23" i="5"/>
  <c r="G35" i="6"/>
  <c r="E19" i="20"/>
  <c r="C14" i="15" l="1"/>
  <c r="B14" i="15"/>
  <c r="B11" i="20" l="1"/>
  <c r="A11" i="14"/>
  <c r="A11" i="12"/>
  <c r="A12" i="11"/>
  <c r="A11" i="7"/>
  <c r="A11" i="6"/>
  <c r="A12" i="5"/>
  <c r="B13" i="15" l="1"/>
  <c r="A9" i="21" l="1"/>
  <c r="F16" i="21" l="1"/>
  <c r="G16" i="21"/>
  <c r="C19" i="15" l="1"/>
  <c r="B16" i="15" l="1"/>
  <c r="C16" i="15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<sst xmlns="http://schemas.openxmlformats.org/spreadsheetml/2006/main" count="612" uniqueCount="111">
  <si>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</si>
  <si>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</si>
  <si>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</si>
  <si>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</si>
  <si>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</si>
  <si>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</si>
  <si>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</si>
  <si>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</si>
  <si>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</si>
  <si>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</si>
  <si>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</si>
  <si>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</si>
  <si>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</si>
  <si>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</si>
  <si>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</si>
  <si>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</si>
  <si>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</si>
  <si>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</si>
  <si>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</si>
  <si>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</si>
  <si>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Consolidado de Importaciones de Huevos del Año 2017</t>
  </si>
  <si>
    <t>Nota: Los meses con asterisco (*) estan sujetos a cambios</t>
  </si>
  <si>
    <t>Consolidado de Exportaciones de Mercancia de Otro Origen del Año 2019</t>
  </si>
  <si>
    <t>Consolidado de Exportaciones de Productos veterinarios del Año 2019</t>
  </si>
  <si>
    <t>Consolidado de Exportaciones de Leche</t>
  </si>
  <si>
    <t>Consolidado de Exportaciones de Pieles</t>
  </si>
  <si>
    <t>Consolidado de Exportaciones de Embutidos</t>
  </si>
  <si>
    <t>Enero</t>
  </si>
  <si>
    <t>Año 2023</t>
  </si>
  <si>
    <t>Guatemala</t>
  </si>
  <si>
    <t>Desmenuzado</t>
  </si>
  <si>
    <t>Cárnico</t>
  </si>
  <si>
    <t>Bovino</t>
  </si>
  <si>
    <t>Corteza deshidratada</t>
  </si>
  <si>
    <t>Cortes</t>
  </si>
  <si>
    <t>Trinidad &amp; Tobago</t>
  </si>
  <si>
    <t>Helados</t>
  </si>
  <si>
    <t>Lácteo</t>
  </si>
  <si>
    <t>Jamaica</t>
  </si>
  <si>
    <t>Antigua y Barbuda</t>
  </si>
  <si>
    <t>Estados Unidos</t>
  </si>
  <si>
    <t>Flan</t>
  </si>
  <si>
    <t>Dulce de leche</t>
  </si>
  <si>
    <t>Crema de leche</t>
  </si>
  <si>
    <t>Queso</t>
  </si>
  <si>
    <t>Danes</t>
  </si>
  <si>
    <t>Holandes</t>
  </si>
  <si>
    <t>Queso Amarillo</t>
  </si>
  <si>
    <t>Queso Blanco</t>
  </si>
  <si>
    <t>Queso de hoja</t>
  </si>
  <si>
    <t>Haiti</t>
  </si>
  <si>
    <t>Leche maternizada</t>
  </si>
  <si>
    <t>Cuba</t>
  </si>
  <si>
    <t>Leche con Chocolate</t>
  </si>
  <si>
    <t>Puerto Rico</t>
  </si>
  <si>
    <t>Formula Infantil</t>
  </si>
  <si>
    <t>Portugal</t>
  </si>
  <si>
    <t>Curtidas o Curadas</t>
  </si>
  <si>
    <t>Piel Animal</t>
  </si>
  <si>
    <t>Mexico</t>
  </si>
  <si>
    <t>Italia</t>
  </si>
  <si>
    <t>Salchichas</t>
  </si>
  <si>
    <t>Pollo</t>
  </si>
  <si>
    <t>Sopa</t>
  </si>
  <si>
    <t>Otro Tipo</t>
  </si>
  <si>
    <t>Sazones</t>
  </si>
  <si>
    <t>Mayonesa</t>
  </si>
  <si>
    <t>Curazao</t>
  </si>
  <si>
    <t>Bebida nutritiva</t>
  </si>
  <si>
    <t>Base Para helados</t>
  </si>
  <si>
    <t>Adereso</t>
  </si>
  <si>
    <t>PVET</t>
  </si>
  <si>
    <t>Febrero</t>
  </si>
  <si>
    <t>Filipinas</t>
  </si>
  <si>
    <t>Marzo</t>
  </si>
  <si>
    <t>Ecuador</t>
  </si>
  <si>
    <t>Lengua</t>
  </si>
  <si>
    <t>Honduras</t>
  </si>
  <si>
    <t>Islas Virgenes (U.S.)</t>
  </si>
  <si>
    <t>San Martin</t>
  </si>
  <si>
    <t>Leche entera liquida</t>
  </si>
  <si>
    <t>Leche evaporada</t>
  </si>
  <si>
    <t>Leche sin lactosa</t>
  </si>
  <si>
    <t>Leche UHT</t>
  </si>
  <si>
    <t>Pieles Bovinas Frescas Saladas</t>
  </si>
  <si>
    <t>Indonesia</t>
  </si>
  <si>
    <t>Turquia</t>
  </si>
  <si>
    <t>Alemania</t>
  </si>
  <si>
    <t>Canada</t>
  </si>
  <si>
    <t>Guadalupe</t>
  </si>
  <si>
    <t>Pieles Bovinas Secas y Saladas</t>
  </si>
  <si>
    <t>España</t>
  </si>
  <si>
    <t>Semicurtidas o semicuradas</t>
  </si>
  <si>
    <t>China</t>
  </si>
  <si>
    <t>Japon</t>
  </si>
  <si>
    <t>Porcino</t>
  </si>
  <si>
    <t>Salami</t>
  </si>
  <si>
    <t>Bonaire</t>
  </si>
  <si>
    <t>Francia</t>
  </si>
  <si>
    <t>N/A</t>
  </si>
  <si>
    <t>Depto. de Planificacion y Desarrollo</t>
  </si>
  <si>
    <t>Consolidado General de Exportaciones T1</t>
  </si>
  <si>
    <t>Consolidado de Exportaciones de Carne de Res T1</t>
  </si>
  <si>
    <t xml:space="preserve">Guatemala </t>
  </si>
  <si>
    <t>EE.UU</t>
  </si>
  <si>
    <t>Consolidado por pais</t>
  </si>
  <si>
    <t>kg</t>
  </si>
  <si>
    <t>Consolidado de Exportaciones de Lacteos -T1</t>
  </si>
  <si>
    <t>Pais</t>
  </si>
  <si>
    <t xml:space="preserve">Valor US </t>
  </si>
  <si>
    <t>Procedencia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</si>
</sst>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indexed="8"/>
      <name val="Calibri"/>
      <family val="2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164" fontId="4" fillId="0" borderId="0" xfId="1" applyNumberFormat="1" applyFont="1"/>
    <xf numFmtId="0" fontId="6" fillId="0" borderId="0" xfId="0" applyFont="1" applyAlignment="1">
      <alignment horizontal="center"/>
    </xf>
    <xf numFmtId="164" fontId="7" fillId="4" borderId="2" xfId="1" applyNumberFormat="1" applyFont="1" applyFill="1" applyBorder="1"/>
    <xf numFmtId="43" fontId="7" fillId="4" borderId="2" xfId="1" applyFont="1" applyFill="1" applyBorder="1"/>
    <xf numFmtId="43" fontId="0" fillId="0" borderId="0" xfId="1" applyFont="1"/>
    <xf numFmtId="0" fontId="1" fillId="0" borderId="7" xfId="2" applyFont="1" applyBorder="1" applyAlignment="1">
      <alignment wrapText="1"/>
    </xf>
    <xf numFmtId="164" fontId="1" fillId="0" borderId="7" xfId="1" applyNumberFormat="1" applyFont="1" applyFill="1" applyBorder="1" applyAlignment="1">
      <alignment horizontal="right" wrapText="1"/>
    </xf>
    <xf numFmtId="43" fontId="1" fillId="0" borderId="7" xfId="1" applyFont="1" applyFill="1" applyBorder="1" applyAlignment="1">
      <alignment horizontal="right" wrapText="1"/>
    </xf>
    <xf numFmtId="0" fontId="2" fillId="2" borderId="8" xfId="4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0" fontId="2" fillId="3" borderId="3" xfId="3" applyFont="1" applyFill="1" applyBorder="1" applyAlignment="1">
      <alignment wrapText="1"/>
    </xf>
    <xf numFmtId="164" fontId="5" fillId="3" borderId="3" xfId="1" applyNumberFormat="1" applyFont="1" applyFill="1" applyBorder="1"/>
    <xf numFmtId="43" fontId="5" fillId="3" borderId="3" xfId="1" applyFont="1" applyFill="1" applyBorder="1"/>
    <xf numFmtId="164" fontId="1" fillId="0" borderId="7" xfId="1" applyNumberFormat="1" applyFont="1" applyFill="1" applyBorder="1" applyAlignment="1">
      <alignment horizontal="right"/>
    </xf>
    <xf numFmtId="43" fontId="1" fillId="0" borderId="7" xfId="1" applyFont="1" applyFill="1" applyBorder="1" applyAlignment="1">
      <alignment horizontal="right"/>
    </xf>
    <xf numFmtId="4" fontId="1" fillId="0" borderId="10" xfId="5" applyNumberFormat="1" applyFont="1" applyBorder="1" applyAlignment="1">
      <alignment horizontal="right" wrapText="1"/>
    </xf>
    <xf numFmtId="0" fontId="1" fillId="0" borderId="10" xfId="5" applyFont="1" applyBorder="1" applyAlignment="1">
      <alignment wrapText="1"/>
    </xf>
    <xf numFmtId="0" fontId="11" fillId="0" borderId="10" xfId="5" applyFont="1" applyBorder="1" applyAlignment="1">
      <alignment wrapText="1"/>
    </xf>
    <xf numFmtId="4" fontId="11" fillId="0" borderId="10" xfId="5" applyNumberFormat="1" applyFont="1" applyBorder="1" applyAlignment="1">
      <alignment horizontal="right" wrapText="1"/>
    </xf>
    <xf numFmtId="43" fontId="1" fillId="0" borderId="10" xfId="1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0" fontId="2" fillId="5" borderId="10" xfId="4" applyFont="1" applyFill="1" applyBorder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43" fontId="4" fillId="0" borderId="10" xfId="1" applyFont="1" applyBorder="1"/>
    <xf numFmtId="164" fontId="4" fillId="0" borderId="10" xfId="1" applyNumberFormat="1" applyFont="1" applyBorder="1" applyAlignment="1">
      <alignment horizontal="center"/>
    </xf>
    <xf numFmtId="0" fontId="5" fillId="6" borderId="10" xfId="0" applyFont="1" applyFill="1" applyBorder="1"/>
    <xf numFmtId="164" fontId="5" fillId="6" borderId="10" xfId="1" applyNumberFormat="1" applyFont="1" applyFill="1" applyBorder="1"/>
    <xf numFmtId="43" fontId="5" fillId="6" borderId="10" xfId="1" applyFont="1" applyFill="1" applyBorder="1"/>
    <xf numFmtId="0" fontId="2" fillId="7" borderId="10" xfId="4" applyFont="1" applyFill="1" applyBorder="1" applyAlignment="1">
      <alignment horizontal="center"/>
    </xf>
    <xf numFmtId="164" fontId="2" fillId="7" borderId="10" xfId="1" applyNumberFormat="1" applyFont="1" applyFill="1" applyBorder="1" applyAlignment="1">
      <alignment horizontal="center"/>
    </xf>
    <xf numFmtId="43" fontId="2" fillId="7" borderId="10" xfId="1" applyFont="1" applyFill="1" applyBorder="1" applyAlignment="1">
      <alignment horizontal="center"/>
    </xf>
    <xf numFmtId="0" fontId="2" fillId="6" borderId="10" xfId="3" applyFont="1" applyFill="1" applyBorder="1" applyAlignment="1">
      <alignment wrapText="1"/>
    </xf>
    <xf numFmtId="164" fontId="7" fillId="6" borderId="10" xfId="1" applyNumberFormat="1" applyFont="1" applyFill="1" applyBorder="1"/>
    <xf numFmtId="43" fontId="7" fillId="6" borderId="10" xfId="1" applyFont="1" applyFill="1" applyBorder="1"/>
    <xf numFmtId="4" fontId="0" fillId="0" borderId="10" xfId="0" applyNumberFormat="1" applyBorder="1"/>
    <xf numFmtId="0" fontId="5" fillId="0" borderId="10" xfId="0" applyFont="1" applyBorder="1" applyAlignment="1">
      <alignment horizontal="center" vertical="center"/>
    </xf>
    <xf numFmtId="0" fontId="1" fillId="0" borderId="10" xfId="2" applyFont="1" applyBorder="1" applyAlignment="1">
      <alignment wrapText="1"/>
    </xf>
    <xf numFmtId="43" fontId="1" fillId="0" borderId="10" xfId="1" applyFont="1" applyFill="1" applyBorder="1" applyAlignment="1">
      <alignment wrapText="1"/>
    </xf>
    <xf numFmtId="164" fontId="5" fillId="6" borderId="10" xfId="1" applyNumberFormat="1" applyFont="1" applyFill="1" applyBorder="1" applyAlignment="1">
      <alignment wrapText="1"/>
    </xf>
    <xf numFmtId="43" fontId="5" fillId="6" borderId="10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4" fontId="1" fillId="0" borderId="15" xfId="5" applyNumberFormat="1" applyFont="1" applyBorder="1" applyAlignment="1">
      <alignment horizontal="right" wrapText="1"/>
    </xf>
    <xf numFmtId="4" fontId="1" fillId="0" borderId="0" xfId="5" applyNumberFormat="1" applyFont="1" applyAlignment="1">
      <alignment horizontal="right" wrapText="1"/>
    </xf>
    <xf numFmtId="4" fontId="0" fillId="0" borderId="15" xfId="0" applyNumberFormat="1" applyBorder="1"/>
    <xf numFmtId="4" fontId="0" fillId="0" borderId="0" xfId="0" applyNumberFormat="1"/>
    <xf numFmtId="0" fontId="2" fillId="5" borderId="10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2" fillId="7" borderId="10" xfId="4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2" borderId="4" xfId="4" applyFont="1" applyFill="1" applyBorder="1" applyAlignment="1">
      <alignment horizontal="center"/>
    </xf>
    <xf numFmtId="0" fontId="2" fillId="2" borderId="5" xfId="4" applyFont="1" applyFill="1" applyBorder="1" applyAlignment="1">
      <alignment horizontal="center"/>
    </xf>
    <xf numFmtId="0" fontId="2" fillId="2" borderId="6" xfId="4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5" fillId="6" borderId="11" xfId="1" applyNumberFormat="1" applyFont="1" applyFill="1" applyBorder="1" applyAlignment="1">
      <alignment horizontal="center"/>
    </xf>
    <xf numFmtId="164" fontId="5" fillId="6" borderId="12" xfId="1" applyNumberFormat="1" applyFont="1" applyFill="1" applyBorder="1" applyAlignment="1">
      <alignment horizontal="center"/>
    </xf>
    <xf numFmtId="164" fontId="5" fillId="6" borderId="13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Exportaciones</a:t>
            </a:r>
            <a:r>
              <a:rPr lang="en-US" b="1" baseline="0"/>
              <a:t> de Productos Pecuarios </a:t>
            </a:r>
          </a:p>
          <a:p>
            <a:pPr>
              <a:defRPr/>
            </a:pPr>
            <a:r>
              <a:rPr lang="en-US" b="1" baseline="0"/>
              <a:t>Kg  / T1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202146.01708984375</c:v>
                </c:pt>
                <c:pt idx="1">
                  <c:v>232031.01502847672</c:v>
                </c:pt>
                <c:pt idx="2">
                  <c:v>17007.019912719727</c:v>
                </c:pt>
                <c:pt idx="3">
                  <c:v>613998.77950286865</c:v>
                </c:pt>
                <c:pt idx="4">
                  <c:v>2368.2379609375002</c:v>
                </c:pt>
                <c:pt idx="5">
                  <c:v>252004.25958251953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3460736"/>
        <c:axId val="223454752"/>
      </c:barChart>
      <c:catAx>
        <c:axId val="22346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3454752"/>
        <c:crosses val="autoZero"/>
        <c:auto val="1"/>
        <c:lblAlgn val="ctr"/>
        <c:lblOffset val="100"/>
        <c:noMultiLvlLbl val="0"/>
      </c:catAx>
      <c:valAx>
        <c:axId val="22345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346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pieles  /  T1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Pieles!$C$47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9704862701080111E-3"/>
                  <c:y val="-3.72670807453416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DF-446C-9A3E-47D2555A4256}"/>
                </c:ext>
              </c:extLst>
            </c:dLbl>
            <c:dLbl>
              <c:idx val="5"/>
              <c:layout>
                <c:manualLayout>
                  <c:x val="0"/>
                  <c:y val="2.07039337474120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DF-446C-9A3E-47D2555A4256}"/>
                </c:ext>
              </c:extLst>
            </c:dLbl>
            <c:dLbl>
              <c:idx val="6"/>
              <c:layout>
                <c:manualLayout>
                  <c:x val="7.4557294051619477E-3"/>
                  <c:y val="-2.4844720496894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DF-446C-9A3E-47D2555A4256}"/>
                </c:ext>
              </c:extLst>
            </c:dLbl>
            <c:dLbl>
              <c:idx val="7"/>
              <c:layout>
                <c:manualLayout>
                  <c:x val="0"/>
                  <c:y val="-4.55486542443064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DF-446C-9A3E-47D2555A42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Pieles!$A$48:$A$61</c:f>
              <c:strCache>
                <c:ptCount val="14"/>
                <c:pt idx="0">
                  <c:v>Alemania</c:v>
                </c:pt>
                <c:pt idx="1">
                  <c:v>Canada</c:v>
                </c:pt>
                <c:pt idx="2">
                  <c:v>China</c:v>
                </c:pt>
                <c:pt idx="3">
                  <c:v>España</c:v>
                </c:pt>
                <c:pt idx="4">
                  <c:v>Estados Unidos</c:v>
                </c:pt>
                <c:pt idx="5">
                  <c:v>Guadalupe</c:v>
                </c:pt>
                <c:pt idx="6">
                  <c:v>Guatemala</c:v>
                </c:pt>
                <c:pt idx="7">
                  <c:v>Haiti</c:v>
                </c:pt>
                <c:pt idx="8">
                  <c:v>Indonesia</c:v>
                </c:pt>
                <c:pt idx="9">
                  <c:v>Italia</c:v>
                </c:pt>
                <c:pt idx="10">
                  <c:v>Japon</c:v>
                </c:pt>
                <c:pt idx="11">
                  <c:v>Mexico</c:v>
                </c:pt>
                <c:pt idx="12">
                  <c:v>Portugal</c:v>
                </c:pt>
                <c:pt idx="13">
                  <c:v>Turquia</c:v>
                </c:pt>
              </c:strCache>
            </c:strRef>
          </c:cat>
          <c:val>
            <c:numRef>
              <c:f>Pieles!$C$48:$C$61</c:f>
              <c:numCache>
                <c:formatCode>#,##0.00</c:formatCode>
                <c:ptCount val="14"/>
                <c:pt idx="0">
                  <c:v>317498.15625</c:v>
                </c:pt>
                <c:pt idx="1">
                  <c:v>37740.0107421875</c:v>
                </c:pt>
                <c:pt idx="2">
                  <c:v>55051.8515625</c:v>
                </c:pt>
                <c:pt idx="3">
                  <c:v>36000</c:v>
                </c:pt>
                <c:pt idx="4">
                  <c:v>76572.17041015625</c:v>
                </c:pt>
                <c:pt idx="5">
                  <c:v>107.47000122070313</c:v>
                </c:pt>
                <c:pt idx="6">
                  <c:v>3026.52001953125</c:v>
                </c:pt>
                <c:pt idx="7">
                  <c:v>21134</c:v>
                </c:pt>
                <c:pt idx="8">
                  <c:v>86204.66796875</c:v>
                </c:pt>
                <c:pt idx="9">
                  <c:v>223452.2421875</c:v>
                </c:pt>
                <c:pt idx="10">
                  <c:v>15600</c:v>
                </c:pt>
                <c:pt idx="11">
                  <c:v>214890.59374237061</c:v>
                </c:pt>
                <c:pt idx="12">
                  <c:v>125357.6572265625</c:v>
                </c:pt>
                <c:pt idx="13">
                  <c:v>36413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DF-446C-9A3E-47D2555A42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5618512"/>
        <c:axId val="2256163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Pieles!$B$47</c15:sqref>
                        </c15:formulaRef>
                      </c:ext>
                    </c:extLst>
                    <c:strCache>
                      <c:ptCount val="1"/>
                      <c:pt idx="0">
                        <c:v>kg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Pieles!$A$48:$A$61</c15:sqref>
                        </c15:formulaRef>
                      </c:ext>
                    </c:extLst>
                    <c:strCache>
                      <c:ptCount val="14"/>
                      <c:pt idx="0">
                        <c:v>Alemania</c:v>
                      </c:pt>
                      <c:pt idx="1">
                        <c:v>Canada</c:v>
                      </c:pt>
                      <c:pt idx="2">
                        <c:v>China</c:v>
                      </c:pt>
                      <c:pt idx="3">
                        <c:v>España</c:v>
                      </c:pt>
                      <c:pt idx="4">
                        <c:v>Estados Unidos</c:v>
                      </c:pt>
                      <c:pt idx="5">
                        <c:v>Guadalupe</c:v>
                      </c:pt>
                      <c:pt idx="6">
                        <c:v>Guatemala</c:v>
                      </c:pt>
                      <c:pt idx="7">
                        <c:v>Haiti</c:v>
                      </c:pt>
                      <c:pt idx="8">
                        <c:v>Indonesia</c:v>
                      </c:pt>
                      <c:pt idx="9">
                        <c:v>Italia</c:v>
                      </c:pt>
                      <c:pt idx="10">
                        <c:v>Japon</c:v>
                      </c:pt>
                      <c:pt idx="11">
                        <c:v>Mexico</c:v>
                      </c:pt>
                      <c:pt idx="12">
                        <c:v>Portugal</c:v>
                      </c:pt>
                      <c:pt idx="13">
                        <c:v>Turquia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Pieles!$B$48:$B$61</c15:sqref>
                        </c15:formulaRef>
                      </c:ext>
                    </c:extLst>
                    <c:numCache>
                      <c:formatCode>#,##0.00</c:formatCode>
                      <c:ptCount val="14"/>
                      <c:pt idx="0">
                        <c:v>16940.259765625</c:v>
                      </c:pt>
                      <c:pt idx="1">
                        <c:v>84892</c:v>
                      </c:pt>
                      <c:pt idx="2">
                        <c:v>52553</c:v>
                      </c:pt>
                      <c:pt idx="3">
                        <c:v>36000</c:v>
                      </c:pt>
                      <c:pt idx="4">
                        <c:v>5754.4899520874023</c:v>
                      </c:pt>
                      <c:pt idx="5">
                        <c:v>6</c:v>
                      </c:pt>
                      <c:pt idx="6">
                        <c:v>159</c:v>
                      </c:pt>
                      <c:pt idx="7">
                        <c:v>25000</c:v>
                      </c:pt>
                      <c:pt idx="8">
                        <c:v>77173.659912109375</c:v>
                      </c:pt>
                      <c:pt idx="9">
                        <c:v>21422.89990234375</c:v>
                      </c:pt>
                      <c:pt idx="10">
                        <c:v>24000</c:v>
                      </c:pt>
                      <c:pt idx="11">
                        <c:v>13637.5498046875</c:v>
                      </c:pt>
                      <c:pt idx="12">
                        <c:v>6130.93017578125</c:v>
                      </c:pt>
                      <c:pt idx="13">
                        <c:v>246605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DEDF-446C-9A3E-47D2555A4256}"/>
                  </c:ext>
                </c:extLst>
              </c15:ser>
            </c15:filteredBarSeries>
          </c:ext>
        </c:extLst>
      </c:barChart>
      <c:catAx>
        <c:axId val="22561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5616336"/>
        <c:crosses val="autoZero"/>
        <c:auto val="1"/>
        <c:lblAlgn val="ctr"/>
        <c:lblOffset val="100"/>
        <c:noMultiLvlLbl val="0"/>
      </c:catAx>
      <c:valAx>
        <c:axId val="22561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561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Embutido  / Kg - T1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Embutidos!$B$22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C0-4D08-A7CC-791699BC448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C0-4D08-A7CC-791699BC44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Embutidos!$A$23:$A$24</c:f>
              <c:strCache>
                <c:ptCount val="2"/>
                <c:pt idx="0">
                  <c:v>Cuba</c:v>
                </c:pt>
                <c:pt idx="1">
                  <c:v>Bonaire</c:v>
                </c:pt>
              </c:strCache>
            </c:strRef>
          </c:cat>
          <c:val>
            <c:numRef>
              <c:f>Embutidos!$B$23:$B$24</c:f>
              <c:numCache>
                <c:formatCode>#,##0.00</c:formatCode>
                <c:ptCount val="2"/>
                <c:pt idx="0">
                  <c:v>5.1390000000000002</c:v>
                </c:pt>
                <c:pt idx="1">
                  <c:v>1178.97998046875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0-4D08-A7CC-791699BC448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Embutidos  /  T1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Embutidos!$C$22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Embutidos!$A$23:$A$24</c:f>
              <c:strCache>
                <c:ptCount val="2"/>
                <c:pt idx="0">
                  <c:v>Cuba</c:v>
                </c:pt>
                <c:pt idx="1">
                  <c:v>Bonaire</c:v>
                </c:pt>
              </c:strCache>
            </c:strRef>
          </c:cat>
          <c:val>
            <c:numRef>
              <c:f>Embutidos!$C$23:$C$24</c:f>
              <c:numCache>
                <c:formatCode>#,##0.00</c:formatCode>
                <c:ptCount val="2"/>
                <c:pt idx="0">
                  <c:v>1</c:v>
                </c:pt>
                <c:pt idx="1">
                  <c:v>1811.760009765625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D-4C03-8613-EB8E1917F6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5617424"/>
        <c:axId val="225619056"/>
      </c:barChart>
      <c:catAx>
        <c:axId val="22561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5619056"/>
        <c:crosses val="autoZero"/>
        <c:auto val="1"/>
        <c:lblAlgn val="ctr"/>
        <c:lblOffset val="100"/>
        <c:noMultiLvlLbl val="0"/>
      </c:catAx>
      <c:valAx>
        <c:axId val="22561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561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Otro Origen / Kg - T1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'Otro Origen'!$B$36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A9-417F-A950-8259231C43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A9-417F-A950-8259231C43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A9-417F-A950-8259231C43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9-417F-A950-8259231C43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2A9-417F-A950-8259231C43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A9-417F-A950-8259231C43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2A9-417F-A950-8259231C43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'Otro Origen'!$A$37:$A$43</c:f>
              <c:strCache>
                <c:ptCount val="7"/>
                <c:pt idx="0">
                  <c:v>Curazao</c:v>
                </c:pt>
                <c:pt idx="1">
                  <c:v>Estados Unidos</c:v>
                </c:pt>
                <c:pt idx="2">
                  <c:v>Francia</c:v>
                </c:pt>
                <c:pt idx="3">
                  <c:v>Haiti</c:v>
                </c:pt>
                <c:pt idx="4">
                  <c:v>Jamaica</c:v>
                </c:pt>
                <c:pt idx="5">
                  <c:v>Mexico</c:v>
                </c:pt>
                <c:pt idx="6">
                  <c:v>Trinidad &amp; Tobago</c:v>
                </c:pt>
              </c:strCache>
            </c:strRef>
          </c:cat>
          <c:val>
            <c:numRef>
              <c:f>'Otro Origen'!$B$37:$B$43</c:f>
              <c:numCache>
                <c:formatCode>#,##0.00</c:formatCode>
                <c:ptCount val="7"/>
                <c:pt idx="0">
                  <c:v>11616</c:v>
                </c:pt>
                <c:pt idx="1">
                  <c:v>5891.52001953125</c:v>
                </c:pt>
                <c:pt idx="2">
                  <c:v>13560</c:v>
                </c:pt>
                <c:pt idx="3">
                  <c:v>691.20001220703125</c:v>
                </c:pt>
                <c:pt idx="4">
                  <c:v>132690.80029296875</c:v>
                </c:pt>
                <c:pt idx="5">
                  <c:v>39916.51953125</c:v>
                </c:pt>
                <c:pt idx="6">
                  <c:v>47638.2197265625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A9-417F-A950-8259231C43A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Otro Origen  /  T1 valores en $US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'Otro Origen'!$C$36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'Otro Origen'!$A$37:$A$43</c:f>
              <c:strCache>
                <c:ptCount val="7"/>
                <c:pt idx="0">
                  <c:v>Curazao</c:v>
                </c:pt>
                <c:pt idx="1">
                  <c:v>Estados Unidos</c:v>
                </c:pt>
                <c:pt idx="2">
                  <c:v>Francia</c:v>
                </c:pt>
                <c:pt idx="3">
                  <c:v>Haiti</c:v>
                </c:pt>
                <c:pt idx="4">
                  <c:v>Jamaica</c:v>
                </c:pt>
                <c:pt idx="5">
                  <c:v>Mexico</c:v>
                </c:pt>
                <c:pt idx="6">
                  <c:v>Trinidad &amp; Tobago</c:v>
                </c:pt>
              </c:strCache>
            </c:strRef>
          </c:cat>
          <c:val>
            <c:numRef>
              <c:f>'Otro Origen'!$C$37:$C$43</c:f>
              <c:numCache>
                <c:formatCode>#,##0.00</c:formatCode>
                <c:ptCount val="7"/>
                <c:pt idx="0">
                  <c:v>22418.650390625</c:v>
                </c:pt>
                <c:pt idx="1">
                  <c:v>33140.169555664063</c:v>
                </c:pt>
                <c:pt idx="2">
                  <c:v>37629.3984375</c:v>
                </c:pt>
                <c:pt idx="3">
                  <c:v>11612.16015625</c:v>
                </c:pt>
                <c:pt idx="4">
                  <c:v>617193.470703125</c:v>
                </c:pt>
                <c:pt idx="5">
                  <c:v>40000</c:v>
                </c:pt>
                <c:pt idx="6">
                  <c:v>261967.7392578125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E-4AC8-8CCC-34BB68782C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5619600"/>
        <c:axId val="225608720"/>
      </c:barChart>
      <c:catAx>
        <c:axId val="22561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5608720"/>
        <c:crosses val="autoZero"/>
        <c:auto val="1"/>
        <c:lblAlgn val="ctr"/>
        <c:lblOffset val="100"/>
        <c:noMultiLvlLbl val="0"/>
      </c:catAx>
      <c:valAx>
        <c:axId val="22560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561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Productos veterinarios /  T1 valores en $US</a:t>
            </a:r>
            <a:r>
              <a:rPr lang="en-US" sz="1800" b="1" i="0" baseline="0">
                <a:effectLst/>
              </a:rPr>
              <a:t> 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 vet'!$C$24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 vet'!$B$25:$B$27</c:f>
              <c:strCache>
                <c:ptCount val="3"/>
                <c:pt idx="0">
                  <c:v>Puerto Rico</c:v>
                </c:pt>
                <c:pt idx="1">
                  <c:v>Filipinas</c:v>
                </c:pt>
                <c:pt idx="2">
                  <c:v>Ecuador</c:v>
                </c:pt>
              </c:strCache>
            </c:strRef>
          </c:cat>
          <c:val>
            <c:numRef>
              <c:f>'Pro vet'!$C$25:$C$27</c:f>
              <c:numCache>
                <c:formatCode>_(* #,##0.00_);_(* \(#,##0.00\);_(* "-"??_);_(@_)</c:formatCode>
                <c:ptCount val="3"/>
                <c:pt idx="0">
                  <c:v>43940</c:v>
                </c:pt>
                <c:pt idx="1">
                  <c:v>61750</c:v>
                </c:pt>
                <c:pt idx="2">
                  <c:v>85200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3-48AB-BB75-09FD6313BA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5609264"/>
        <c:axId val="225609808"/>
      </c:barChart>
      <c:catAx>
        <c:axId val="22560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5609808"/>
        <c:crosses val="autoZero"/>
        <c:auto val="1"/>
        <c:lblAlgn val="ctr"/>
        <c:lblOffset val="100"/>
        <c:noMultiLvlLbl val="0"/>
      </c:catAx>
      <c:valAx>
        <c:axId val="22560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5609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Exportaciones de Productos Pecuarios </a:t>
            </a:r>
          </a:p>
          <a:p>
            <a:pPr algn="ctr" rtl="0">
              <a:defRPr lang="en-US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Valor en $US  / T1</a:t>
            </a:r>
          </a:p>
        </c:rich>
      </c:tx>
      <c:layout>
        <c:manualLayout>
          <c:xMode val="edge"/>
          <c:yMode val="edge"/>
          <c:x val="0.25208127402526087"/>
          <c:y val="3.706914684444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1008168.703125</c:v>
                </c:pt>
                <c:pt idx="1">
                  <c:v>975474.82257080078</c:v>
                </c:pt>
                <c:pt idx="2">
                  <c:v>40931.919281005859</c:v>
                </c:pt>
                <c:pt idx="3">
                  <c:v>1343296.6994857788</c:v>
                </c:pt>
                <c:pt idx="4">
                  <c:v>3625.52001953125</c:v>
                </c:pt>
                <c:pt idx="5">
                  <c:v>1023961.5885009766</c:v>
                </c:pt>
                <c:pt idx="6">
                  <c:v>190890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B-4964-9AB7-7470F6D1D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3455840"/>
        <c:axId val="223462368"/>
      </c:barChart>
      <c:catAx>
        <c:axId val="22345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3462368"/>
        <c:crosses val="autoZero"/>
        <c:auto val="1"/>
        <c:lblAlgn val="ctr"/>
        <c:lblOffset val="100"/>
        <c:noMultiLvlLbl val="0"/>
      </c:catAx>
      <c:valAx>
        <c:axId val="223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345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Exportaciones de Carne de Res </a:t>
            </a:r>
            <a:r>
              <a:rPr lang="es-DO" b="1" baseline="0"/>
              <a:t> / Kg - T1</a:t>
            </a:r>
            <a:endParaRPr lang="es-DO" b="1"/>
          </a:p>
        </c:rich>
      </c:tx>
      <c:layout>
        <c:manualLayout>
          <c:xMode val="edge"/>
          <c:yMode val="edge"/>
          <c:x val="8.7021700416011843E-2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AE-4020-98C5-251008FEBB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AE-4020-98C5-251008FEBB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'Bovino Carnico'!$A$29:$A$30</c:f>
              <c:strCache>
                <c:ptCount val="2"/>
                <c:pt idx="0">
                  <c:v>Guatemala </c:v>
                </c:pt>
                <c:pt idx="1">
                  <c:v>EE.UU</c:v>
                </c:pt>
              </c:strCache>
            </c:strRef>
          </c:cat>
          <c:val>
            <c:numRef>
              <c:f>'Bovino Carnico'!$B$29:$B$30</c:f>
              <c:numCache>
                <c:formatCode>#,##0.00</c:formatCode>
                <c:ptCount val="2"/>
                <c:pt idx="0">
                  <c:v>161734.23779296875</c:v>
                </c:pt>
                <c:pt idx="1">
                  <c:v>17741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7-48C6-997C-0538A106E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Carne de Res   / $US - T1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'Bovino Carnico'!$A$29:$A$30</c:f>
              <c:strCache>
                <c:ptCount val="2"/>
                <c:pt idx="0">
                  <c:v>Guatemala </c:v>
                </c:pt>
                <c:pt idx="1">
                  <c:v>EE.UU</c:v>
                </c:pt>
              </c:strCache>
            </c:strRef>
          </c:cat>
          <c:val>
            <c:numRef>
              <c:f>'Bovino Carnico'!$C$29:$C$30</c:f>
              <c:numCache>
                <c:formatCode>#,##0.00</c:formatCode>
                <c:ptCount val="2"/>
                <c:pt idx="0">
                  <c:v>931882.5</c:v>
                </c:pt>
                <c:pt idx="1">
                  <c:v>76286.203125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8-40B5-B8DF-322F78AC0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3453120"/>
        <c:axId val="223458560"/>
      </c:barChart>
      <c:catAx>
        <c:axId val="22345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3458560"/>
        <c:crosses val="autoZero"/>
        <c:auto val="1"/>
        <c:lblAlgn val="ctr"/>
        <c:lblOffset val="100"/>
        <c:noMultiLvlLbl val="0"/>
      </c:catAx>
      <c:valAx>
        <c:axId val="22345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3453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Exportaciones de Lacteos </a:t>
            </a:r>
            <a:r>
              <a:rPr lang="es-DO" b="1" baseline="0"/>
              <a:t> / Kg T1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'Bovino Lacteo'!$B$40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D7-4B5B-B2CD-2763074DF2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D7-4B5B-B2CD-2763074DF2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D7-4B5B-B2CD-2763074DF2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D7-4B5B-B2CD-2763074DF2F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CD7-4B5B-B2CD-2763074DF2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'Bovino Lacteo'!$A$41:$A$45</c:f>
              <c:strCache>
                <c:ptCount val="5"/>
                <c:pt idx="0">
                  <c:v>Estados Unidos</c:v>
                </c:pt>
                <c:pt idx="1">
                  <c:v>Jamaica</c:v>
                </c:pt>
                <c:pt idx="2">
                  <c:v>Antigua y Barbuda</c:v>
                </c:pt>
                <c:pt idx="3">
                  <c:v>Trinidad &amp; Tobago</c:v>
                </c:pt>
                <c:pt idx="4">
                  <c:v>Curazao</c:v>
                </c:pt>
              </c:strCache>
            </c:strRef>
          </c:cat>
          <c:val>
            <c:numRef>
              <c:f>'Bovino Lacteo'!$B$41:$B$45</c:f>
              <c:numCache>
                <c:formatCode>#,##0.00</c:formatCode>
                <c:ptCount val="5"/>
                <c:pt idx="0">
                  <c:v>85542.292274475098</c:v>
                </c:pt>
                <c:pt idx="1">
                  <c:v>90225.341796875</c:v>
                </c:pt>
                <c:pt idx="2">
                  <c:v>12392.7099609375</c:v>
                </c:pt>
                <c:pt idx="3">
                  <c:v>43454.670996189117</c:v>
                </c:pt>
                <c:pt idx="4">
                  <c:v>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9-4C4E-A58E-7B2762075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Lacteos  /  T1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'Bovino Lacteo'!$C$40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'Bovino Lacteo'!$A$41:$A$45</c:f>
              <c:strCache>
                <c:ptCount val="5"/>
                <c:pt idx="0">
                  <c:v>Estados Unidos</c:v>
                </c:pt>
                <c:pt idx="1">
                  <c:v>Jamaica</c:v>
                </c:pt>
                <c:pt idx="2">
                  <c:v>Antigua y Barbuda</c:v>
                </c:pt>
                <c:pt idx="3">
                  <c:v>Trinidad &amp; Tobago</c:v>
                </c:pt>
                <c:pt idx="4">
                  <c:v>Curazao</c:v>
                </c:pt>
              </c:strCache>
            </c:strRef>
          </c:cat>
          <c:val>
            <c:numRef>
              <c:f>'Bovino Lacteo'!$C$41:$C$45</c:f>
              <c:numCache>
                <c:formatCode>#,##0.00</c:formatCode>
                <c:ptCount val="5"/>
                <c:pt idx="0">
                  <c:v>550146.62408447266</c:v>
                </c:pt>
                <c:pt idx="1">
                  <c:v>253392.30078125</c:v>
                </c:pt>
                <c:pt idx="2">
                  <c:v>41832.44921875</c:v>
                </c:pt>
                <c:pt idx="3">
                  <c:v>127446.6484375</c:v>
                </c:pt>
                <c:pt idx="4">
                  <c:v>2656.800048828125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4-451D-8002-23281128B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3458016"/>
        <c:axId val="223453664"/>
      </c:barChart>
      <c:catAx>
        <c:axId val="22345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3453664"/>
        <c:crosses val="autoZero"/>
        <c:auto val="1"/>
        <c:lblAlgn val="ctr"/>
        <c:lblOffset val="100"/>
        <c:noMultiLvlLbl val="0"/>
      </c:catAx>
      <c:valAx>
        <c:axId val="22345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345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Leche  /  T1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Leche!$C$38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Leche!$A$39:$A$46</c:f>
              <c:strCache>
                <c:ptCount val="8"/>
                <c:pt idx="0">
                  <c:v>Antigua y Barbuda</c:v>
                </c:pt>
                <c:pt idx="1">
                  <c:v>Cuba</c:v>
                </c:pt>
                <c:pt idx="2">
                  <c:v>Curazao</c:v>
                </c:pt>
                <c:pt idx="3">
                  <c:v>Haiti</c:v>
                </c:pt>
                <c:pt idx="4">
                  <c:v>Honduras</c:v>
                </c:pt>
                <c:pt idx="5">
                  <c:v>Islas Virgenes (U.S.)</c:v>
                </c:pt>
                <c:pt idx="6">
                  <c:v>Puerto Rico</c:v>
                </c:pt>
                <c:pt idx="7">
                  <c:v>San Martin</c:v>
                </c:pt>
              </c:strCache>
            </c:strRef>
          </c:cat>
          <c:val>
            <c:numRef>
              <c:f>Leche!$C$39:$C$46</c:f>
              <c:numCache>
                <c:formatCode>#,##0.00</c:formatCode>
                <c:ptCount val="8"/>
                <c:pt idx="0">
                  <c:v>639</c:v>
                </c:pt>
                <c:pt idx="1">
                  <c:v>6662.60009765625</c:v>
                </c:pt>
                <c:pt idx="2">
                  <c:v>2065.0500183105469</c:v>
                </c:pt>
                <c:pt idx="3">
                  <c:v>18638.239471435547</c:v>
                </c:pt>
                <c:pt idx="4">
                  <c:v>1454.8500061035156</c:v>
                </c:pt>
                <c:pt idx="5">
                  <c:v>639</c:v>
                </c:pt>
                <c:pt idx="6">
                  <c:v>7481.459716796875</c:v>
                </c:pt>
                <c:pt idx="7">
                  <c:v>3351.719970703125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0-486D-8B09-887A3D2F5A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637520"/>
        <c:axId val="896239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Leche!$B$38</c15:sqref>
                        </c15:formulaRef>
                      </c:ext>
                    </c:extLst>
                    <c:strCache>
                      <c:ptCount val="1"/>
                      <c:pt idx="0">
                        <c:v>kg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Leche!$A$39:$A$46</c15:sqref>
                        </c15:formulaRef>
                      </c:ext>
                    </c:extLst>
                    <c:strCache>
                      <c:ptCount val="8"/>
                      <c:pt idx="0">
                        <c:v>Antigua y Barbuda</c:v>
                      </c:pt>
                      <c:pt idx="1">
                        <c:v>Cuba</c:v>
                      </c:pt>
                      <c:pt idx="2">
                        <c:v>Curazao</c:v>
                      </c:pt>
                      <c:pt idx="3">
                        <c:v>Haiti</c:v>
                      </c:pt>
                      <c:pt idx="4">
                        <c:v>Honduras</c:v>
                      </c:pt>
                      <c:pt idx="5">
                        <c:v>Islas Virgenes (U.S.)</c:v>
                      </c:pt>
                      <c:pt idx="6">
                        <c:v>Puerto Rico</c:v>
                      </c:pt>
                      <c:pt idx="7">
                        <c:v>San Martin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Leche!$B$39:$B$46</c15:sqref>
                        </c15:formulaRef>
                      </c:ext>
                    </c:extLst>
                    <c:numCache>
                      <c:formatCode>#,##0.00</c:formatCode>
                      <c:ptCount val="8"/>
                      <c:pt idx="0">
                        <c:v>510.29998779296875</c:v>
                      </c:pt>
                      <c:pt idx="1">
                        <c:v>2278.679931640625</c:v>
                      </c:pt>
                      <c:pt idx="2">
                        <c:v>1066.02001953125</c:v>
                      </c:pt>
                      <c:pt idx="3">
                        <c:v>7661.3600006103516</c:v>
                      </c:pt>
                      <c:pt idx="4">
                        <c:v>1235</c:v>
                      </c:pt>
                      <c:pt idx="5">
                        <c:v>50</c:v>
                      </c:pt>
                      <c:pt idx="6">
                        <c:v>1605.8900146484375</c:v>
                      </c:pt>
                      <c:pt idx="7">
                        <c:v>2599.7699584960938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720-486D-8B09-887A3D2F5ABD}"/>
                  </c:ext>
                </c:extLst>
              </c15:ser>
            </c15:filteredBarSeries>
          </c:ext>
        </c:extLst>
      </c:barChart>
      <c:catAx>
        <c:axId val="8963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9623920"/>
        <c:crosses val="autoZero"/>
        <c:auto val="1"/>
        <c:lblAlgn val="ctr"/>
        <c:lblOffset val="100"/>
        <c:noMultiLvlLbl val="0"/>
      </c:catAx>
      <c:valAx>
        <c:axId val="8962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963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Leche  / Kg - T1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Leche!$B$38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B5-4C9F-8409-8E453DB355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B5-4C9F-8409-8E453DB355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B5-4C9F-8409-8E453DB355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B5-4C9F-8409-8E453DB355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B5-4C9F-8409-8E453DB355C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B5-4C9F-8409-8E453DB355C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B5-4C9F-8409-8E453DB355C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B5-4C9F-8409-8E453DB35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Leche!$A$39:$A$46</c:f>
              <c:strCache>
                <c:ptCount val="8"/>
                <c:pt idx="0">
                  <c:v>Antigua y Barbuda</c:v>
                </c:pt>
                <c:pt idx="1">
                  <c:v>Cuba</c:v>
                </c:pt>
                <c:pt idx="2">
                  <c:v>Curazao</c:v>
                </c:pt>
                <c:pt idx="3">
                  <c:v>Haiti</c:v>
                </c:pt>
                <c:pt idx="4">
                  <c:v>Honduras</c:v>
                </c:pt>
                <c:pt idx="5">
                  <c:v>Islas Virgenes (U.S.)</c:v>
                </c:pt>
                <c:pt idx="6">
                  <c:v>Puerto Rico</c:v>
                </c:pt>
                <c:pt idx="7">
                  <c:v>San Martin</c:v>
                </c:pt>
              </c:strCache>
            </c:strRef>
          </c:cat>
          <c:val>
            <c:numRef>
              <c:f>Leche!$B$39:$B$46</c:f>
              <c:numCache>
                <c:formatCode>#,##0.00</c:formatCode>
                <c:ptCount val="8"/>
                <c:pt idx="0">
                  <c:v>510.29998779296875</c:v>
                </c:pt>
                <c:pt idx="1">
                  <c:v>2278.679931640625</c:v>
                </c:pt>
                <c:pt idx="2">
                  <c:v>1066.02001953125</c:v>
                </c:pt>
                <c:pt idx="3">
                  <c:v>7661.3600006103516</c:v>
                </c:pt>
                <c:pt idx="4">
                  <c:v>1235</c:v>
                </c:pt>
                <c:pt idx="5">
                  <c:v>50</c:v>
                </c:pt>
                <c:pt idx="6">
                  <c:v>1605.8900146484375</c:v>
                </c:pt>
                <c:pt idx="7">
                  <c:v>2599.7699584960938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5B5-4C9F-8409-8E453DB355C4}"/>
            </c:ext>
          </c:extLst>
        </c:ser>
        <c:ser>
          <c:idx val="1"/>
          <c:order val="1"/>
          <c:tx>
            <c:strRef>
              <c:f>Leche!$C$38</c:f>
              <c:strCache>
                <c:ptCount val="1"/>
                <c:pt idx="0">
                  <c:v>Valor US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25B5-4C9F-8409-8E453DB355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25B5-4C9F-8409-8E453DB355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25B5-4C9F-8409-8E453DB355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25B5-4C9F-8409-8E453DB355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25B5-4C9F-8409-8E453DB355C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25B5-4C9F-8409-8E453DB355C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25B5-4C9F-8409-8E453DB355C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25B5-4C9F-8409-8E453DB35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Leche!$A$39:$A$46</c:f>
              <c:strCache>
                <c:ptCount val="8"/>
                <c:pt idx="0">
                  <c:v>Antigua y Barbuda</c:v>
                </c:pt>
                <c:pt idx="1">
                  <c:v>Cuba</c:v>
                </c:pt>
                <c:pt idx="2">
                  <c:v>Curazao</c:v>
                </c:pt>
                <c:pt idx="3">
                  <c:v>Haiti</c:v>
                </c:pt>
                <c:pt idx="4">
                  <c:v>Honduras</c:v>
                </c:pt>
                <c:pt idx="5">
                  <c:v>Islas Virgenes (U.S.)</c:v>
                </c:pt>
                <c:pt idx="6">
                  <c:v>Puerto Rico</c:v>
                </c:pt>
                <c:pt idx="7">
                  <c:v>San Martin</c:v>
                </c:pt>
              </c:strCache>
            </c:strRef>
          </c:cat>
          <c:val>
            <c:numRef>
              <c:f>Leche!$C$39:$C$46</c:f>
              <c:numCache>
                <c:formatCode>#,##0.00</c:formatCode>
                <c:ptCount val="8"/>
                <c:pt idx="0">
                  <c:v>639</c:v>
                </c:pt>
                <c:pt idx="1">
                  <c:v>6662.60009765625</c:v>
                </c:pt>
                <c:pt idx="2">
                  <c:v>2065.0500183105469</c:v>
                </c:pt>
                <c:pt idx="3">
                  <c:v>18638.239471435547</c:v>
                </c:pt>
                <c:pt idx="4">
                  <c:v>1454.8500061035156</c:v>
                </c:pt>
                <c:pt idx="5">
                  <c:v>639</c:v>
                </c:pt>
                <c:pt idx="6">
                  <c:v>7481.459716796875</c:v>
                </c:pt>
                <c:pt idx="7">
                  <c:v>3351.719970703125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5B5-4C9F-8409-8E453DB355C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Pieles  / Kg - T1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Pieles!$B$47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50-42D2-B9F8-CFFA8CE518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50-42D2-B9F8-CFFA8CE518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50-42D2-B9F8-CFFA8CE518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50-42D2-B9F8-CFFA8CE518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50-42D2-B9F8-CFFA8CE5187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50-42D2-B9F8-CFFA8CE5187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50-42D2-B9F8-CFFA8CE5187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850-42D2-B9F8-CFFA8CE5187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850-42D2-B9F8-CFFA8CE5187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850-42D2-B9F8-CFFA8CE5187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850-42D2-B9F8-CFFA8CE5187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850-42D2-B9F8-CFFA8CE5187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850-42D2-B9F8-CFFA8CE5187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850-42D2-B9F8-CFFA8CE518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Pieles!$A$48:$A$61</c:f>
              <c:strCache>
                <c:ptCount val="14"/>
                <c:pt idx="0">
                  <c:v>Alemania</c:v>
                </c:pt>
                <c:pt idx="1">
                  <c:v>Canada</c:v>
                </c:pt>
                <c:pt idx="2">
                  <c:v>China</c:v>
                </c:pt>
                <c:pt idx="3">
                  <c:v>España</c:v>
                </c:pt>
                <c:pt idx="4">
                  <c:v>Estados Unidos</c:v>
                </c:pt>
                <c:pt idx="5">
                  <c:v>Guadalupe</c:v>
                </c:pt>
                <c:pt idx="6">
                  <c:v>Guatemala</c:v>
                </c:pt>
                <c:pt idx="7">
                  <c:v>Haiti</c:v>
                </c:pt>
                <c:pt idx="8">
                  <c:v>Indonesia</c:v>
                </c:pt>
                <c:pt idx="9">
                  <c:v>Italia</c:v>
                </c:pt>
                <c:pt idx="10">
                  <c:v>Japon</c:v>
                </c:pt>
                <c:pt idx="11">
                  <c:v>Mexico</c:v>
                </c:pt>
                <c:pt idx="12">
                  <c:v>Portugal</c:v>
                </c:pt>
                <c:pt idx="13">
                  <c:v>Turquia</c:v>
                </c:pt>
              </c:strCache>
            </c:strRef>
          </c:cat>
          <c:val>
            <c:numRef>
              <c:f>Pieles!$B$48:$B$61</c:f>
              <c:numCache>
                <c:formatCode>#,##0.00</c:formatCode>
                <c:ptCount val="14"/>
                <c:pt idx="0">
                  <c:v>16940.259765625</c:v>
                </c:pt>
                <c:pt idx="1">
                  <c:v>84892</c:v>
                </c:pt>
                <c:pt idx="2">
                  <c:v>52553</c:v>
                </c:pt>
                <c:pt idx="3">
                  <c:v>36000</c:v>
                </c:pt>
                <c:pt idx="4">
                  <c:v>5754.4899520874023</c:v>
                </c:pt>
                <c:pt idx="5">
                  <c:v>6</c:v>
                </c:pt>
                <c:pt idx="6">
                  <c:v>159</c:v>
                </c:pt>
                <c:pt idx="7">
                  <c:v>25000</c:v>
                </c:pt>
                <c:pt idx="8">
                  <c:v>77173.659912109375</c:v>
                </c:pt>
                <c:pt idx="9">
                  <c:v>21422.89990234375</c:v>
                </c:pt>
                <c:pt idx="10">
                  <c:v>24000</c:v>
                </c:pt>
                <c:pt idx="11">
                  <c:v>13637.5498046875</c:v>
                </c:pt>
                <c:pt idx="12">
                  <c:v>6130.93017578125</c:v>
                </c:pt>
                <c:pt idx="13">
                  <c:v>246605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850-42D2-B9F8-CFFA8CE51875}"/>
            </c:ext>
          </c:extLst>
        </c:ser>
        <c:ser>
          <c:idx val="1"/>
          <c:order val="1"/>
          <c:tx>
            <c:strRef>
              <c:f>Pieles!$C$47</c:f>
              <c:strCache>
                <c:ptCount val="1"/>
                <c:pt idx="0">
                  <c:v>Valor US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D850-42D2-B9F8-CFFA8CE518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D850-42D2-B9F8-CFFA8CE518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D850-42D2-B9F8-CFFA8CE518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D850-42D2-B9F8-CFFA8CE518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D850-42D2-B9F8-CFFA8CE5187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D850-42D2-B9F8-CFFA8CE5187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D850-42D2-B9F8-CFFA8CE5187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D850-42D2-B9F8-CFFA8CE5187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D850-42D2-B9F8-CFFA8CE5187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D850-42D2-B9F8-CFFA8CE5187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D850-42D2-B9F8-CFFA8CE5187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D850-42D2-B9F8-CFFA8CE5187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D850-42D2-B9F8-CFFA8CE5187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D850-42D2-B9F8-CFFA8CE518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Pieles!$A$48:$A$61</c:f>
              <c:strCache>
                <c:ptCount val="14"/>
                <c:pt idx="0">
                  <c:v>Alemania</c:v>
                </c:pt>
                <c:pt idx="1">
                  <c:v>Canada</c:v>
                </c:pt>
                <c:pt idx="2">
                  <c:v>China</c:v>
                </c:pt>
                <c:pt idx="3">
                  <c:v>España</c:v>
                </c:pt>
                <c:pt idx="4">
                  <c:v>Estados Unidos</c:v>
                </c:pt>
                <c:pt idx="5">
                  <c:v>Guadalupe</c:v>
                </c:pt>
                <c:pt idx="6">
                  <c:v>Guatemala</c:v>
                </c:pt>
                <c:pt idx="7">
                  <c:v>Haiti</c:v>
                </c:pt>
                <c:pt idx="8">
                  <c:v>Indonesia</c:v>
                </c:pt>
                <c:pt idx="9">
                  <c:v>Italia</c:v>
                </c:pt>
                <c:pt idx="10">
                  <c:v>Japon</c:v>
                </c:pt>
                <c:pt idx="11">
                  <c:v>Mexico</c:v>
                </c:pt>
                <c:pt idx="12">
                  <c:v>Portugal</c:v>
                </c:pt>
                <c:pt idx="13">
                  <c:v>Turquia</c:v>
                </c:pt>
              </c:strCache>
            </c:strRef>
          </c:cat>
          <c:val>
            <c:numRef>
              <c:f>Pieles!$C$48:$C$61</c:f>
              <c:numCache>
                <c:formatCode>#,##0.00</c:formatCode>
                <c:ptCount val="14"/>
                <c:pt idx="0">
                  <c:v>317498.15625</c:v>
                </c:pt>
                <c:pt idx="1">
                  <c:v>37740.0107421875</c:v>
                </c:pt>
                <c:pt idx="2">
                  <c:v>55051.8515625</c:v>
                </c:pt>
                <c:pt idx="3">
                  <c:v>36000</c:v>
                </c:pt>
                <c:pt idx="4">
                  <c:v>76572.17041015625</c:v>
                </c:pt>
                <c:pt idx="5">
                  <c:v>107.47000122070313</c:v>
                </c:pt>
                <c:pt idx="6">
                  <c:v>3026.52001953125</c:v>
                </c:pt>
                <c:pt idx="7">
                  <c:v>21134</c:v>
                </c:pt>
                <c:pt idx="8">
                  <c:v>86204.66796875</c:v>
                </c:pt>
                <c:pt idx="9">
                  <c:v>223452.2421875</c:v>
                </c:pt>
                <c:pt idx="10">
                  <c:v>15600</c:v>
                </c:pt>
                <c:pt idx="11">
                  <c:v>214890.59374237061</c:v>
                </c:pt>
                <c:pt idx="12">
                  <c:v>125357.6572265625</c:v>
                </c:pt>
                <c:pt idx="13">
                  <c:v>36413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D850-42D2-B9F8-CFFA8CE5187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</xdr:row>
      <xdr:rowOff>109537</xdr:rowOff>
    </xdr:from>
    <xdr:to>
      <xdr:col>11</xdr:col>
      <xdr:colOff>381000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57149</xdr:colOff>
      <xdr:row>25</xdr:row>
      <xdr:rowOff>100012</xdr:rowOff>
    </xdr:from>
    <xdr:to>
      <xdr:col>11</xdr:col>
      <xdr:colOff>504824</xdr:colOff>
      <xdr:row>39</xdr:row>
      <xdr:rowOff>166687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514350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909637</xdr:colOff>
      <xdr:row>13</xdr:row>
      <xdr:rowOff>52387</xdr:rowOff>
    </xdr:from>
    <xdr:to>
      <xdr:col>9</xdr:col>
      <xdr:colOff>2095500</xdr:colOff>
      <xdr:row>26</xdr:row>
      <xdr:rowOff>119062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919162</xdr:colOff>
      <xdr:row>27</xdr:row>
      <xdr:rowOff>119062</xdr:rowOff>
    </xdr:from>
    <xdr:to>
      <xdr:col>10</xdr:col>
      <xdr:colOff>685800</xdr:colOff>
      <xdr:row>40</xdr:row>
      <xdr:rowOff>4762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500062</xdr:colOff>
      <xdr:row>9</xdr:row>
      <xdr:rowOff>128587</xdr:rowOff>
    </xdr:from>
    <xdr:to>
      <xdr:col>10</xdr:col>
      <xdr:colOff>42862</xdr:colOff>
      <xdr:row>23</xdr:row>
      <xdr:rowOff>166687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500061</xdr:colOff>
      <xdr:row>25</xdr:row>
      <xdr:rowOff>4761</xdr:rowOff>
    </xdr:from>
    <xdr:to>
      <xdr:col>10</xdr:col>
      <xdr:colOff>1209675</xdr:colOff>
      <xdr:row>41</xdr:row>
      <xdr:rowOff>95249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24</xdr:row>
      <xdr:rowOff>109537</xdr:rowOff>
    </xdr:from>
    <xdr:to>
      <xdr:col>8</xdr:col>
      <xdr:colOff>1819275</xdr:colOff>
      <xdr:row>37</xdr:row>
      <xdr:rowOff>376237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414337</xdr:colOff>
      <xdr:row>9</xdr:row>
      <xdr:rowOff>52387</xdr:rowOff>
    </xdr:from>
    <xdr:to>
      <xdr:col>8</xdr:col>
      <xdr:colOff>1833562</xdr:colOff>
      <xdr:row>23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271461</xdr:colOff>
      <xdr:row>11</xdr:row>
      <xdr:rowOff>142875</xdr:rowOff>
    </xdr:from>
    <xdr:to>
      <xdr:col>8</xdr:col>
      <xdr:colOff>2105025</xdr:colOff>
      <xdr:row>27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28</xdr:row>
      <xdr:rowOff>333375</xdr:rowOff>
    </xdr:from>
    <xdr:to>
      <xdr:col>8</xdr:col>
      <xdr:colOff>2076451</xdr:colOff>
      <xdr:row>38</xdr:row>
      <xdr:rowOff>352425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309562</xdr:colOff>
      <xdr:row>10</xdr:row>
      <xdr:rowOff>52387</xdr:rowOff>
    </xdr:from>
    <xdr:to>
      <xdr:col>9</xdr:col>
      <xdr:colOff>1604962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309562</xdr:colOff>
      <xdr:row>24</xdr:row>
      <xdr:rowOff>4762</xdr:rowOff>
    </xdr:from>
    <xdr:to>
      <xdr:col>9</xdr:col>
      <xdr:colOff>1604962</xdr:colOff>
      <xdr:row>38</xdr:row>
      <xdr:rowOff>80962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514350</xdr:colOff>
      <xdr:row>0</xdr:row>
      <xdr:rowOff>0</xdr:rowOff>
    </xdr:from>
    <xdr:to>
      <xdr:col>4</xdr:col>
      <xdr:colOff>447675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242886</xdr:colOff>
      <xdr:row>9</xdr:row>
      <xdr:rowOff>176211</xdr:rowOff>
    </xdr:from>
    <xdr:to>
      <xdr:col>9</xdr:col>
      <xdr:colOff>228599</xdr:colOff>
      <xdr:row>25</xdr:row>
      <xdr:rowOff>28574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252412</xdr:colOff>
      <xdr:row>26</xdr:row>
      <xdr:rowOff>147636</xdr:rowOff>
    </xdr:from>
    <xdr:to>
      <xdr:col>9</xdr:col>
      <xdr:colOff>266700</xdr:colOff>
      <xdr:row>41</xdr:row>
      <xdr:rowOff>152399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204787</xdr:colOff>
      <xdr:row>9</xdr:row>
      <xdr:rowOff>147637</xdr:rowOff>
    </xdr:from>
    <xdr:to>
      <xdr:col>7</xdr:col>
      <xdr:colOff>1557337</xdr:colOff>
      <xdr:row>23</xdr:row>
      <xdr:rowOff>185737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showGridLines="0" tabSelected="1" workbookViewId="0">
      <selection activeCell="B22" sqref="B22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3" customWidth="1"/>
    <col min="3" max="3" width="19.42578125" style="1" customWidth="1"/>
  </cols>
  <sheetData>
    <row r="1" spans="1:3" x14ac:dyDescent="0.25">
      <c r="A1" s="4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2"/>
      <c r="B6" s="52"/>
      <c r="C6" s="52"/>
    </row>
    <row r="7" spans="1:3" ht="23.25" x14ac:dyDescent="0.35">
      <c r="A7" s="53"/>
      <c r="B7" s="53"/>
      <c r="C7" s="53"/>
    </row>
    <row r="8" spans="1:3" ht="22.5" x14ac:dyDescent="0.35">
      <c r="A8" s="54" t="s">
        <v>15</v>
      </c>
      <c r="B8" s="54"/>
      <c r="C8" s="54"/>
    </row>
    <row r="9" spans="1:3" ht="19.5" x14ac:dyDescent="0.35">
      <c r="A9" s="55" t="s">
        <v>100</v>
      </c>
      <c r="B9" s="55"/>
      <c r="C9" s="55"/>
    </row>
    <row r="10" spans="1:3" x14ac:dyDescent="0.25">
      <c r="A10" s="51" t="s">
        <v>101</v>
      </c>
      <c r="B10" s="51"/>
      <c r="C10" s="51"/>
    </row>
    <row r="11" spans="1:3" x14ac:dyDescent="0.25">
      <c r="A11" s="51" t="s">
        <v>28</v>
      </c>
      <c r="B11" s="51"/>
      <c r="C11" s="51"/>
    </row>
    <row r="12" spans="1:3" x14ac:dyDescent="0.25">
      <c r="A12" s="25" t="s">
        <v>12</v>
      </c>
      <c r="B12" s="25" t="s">
        <v>7</v>
      </c>
      <c r="C12" s="25" t="s">
        <v>8</v>
      </c>
    </row>
    <row r="13" spans="1:3" x14ac:dyDescent="0.25">
      <c r="A13" s="26" t="s">
        <v>9</v>
      </c>
      <c r="B13" s="27">
        <f>'Bovino Carnico'!F23</f>
        <v>202146.01708984375</v>
      </c>
      <c r="C13" s="28">
        <f>'Bovino Carnico'!G23</f>
        <v>1008168.703125</v>
      </c>
    </row>
    <row r="14" spans="1:3" x14ac:dyDescent="0.25">
      <c r="A14" s="26" t="s">
        <v>10</v>
      </c>
      <c r="B14" s="27">
        <f>'Bovino Lacteo'!F35</f>
        <v>232031.01502847672</v>
      </c>
      <c r="C14" s="28">
        <f>'Bovino Lacteo'!G35</f>
        <v>975474.82257080078</v>
      </c>
    </row>
    <row r="15" spans="1:3" x14ac:dyDescent="0.25">
      <c r="A15" s="26" t="s">
        <v>1</v>
      </c>
      <c r="B15" s="27">
        <f>Leche!F33</f>
        <v>17007.019912719727</v>
      </c>
      <c r="C15" s="28">
        <f>Leche!G33</f>
        <v>40931.919281005859</v>
      </c>
    </row>
    <row r="16" spans="1:3" x14ac:dyDescent="0.25">
      <c r="A16" s="26" t="s">
        <v>11</v>
      </c>
      <c r="B16" s="27">
        <f>Pieles!F41</f>
        <v>613998.77950286865</v>
      </c>
      <c r="C16" s="28">
        <f>Pieles!G41</f>
        <v>1343296.6994857788</v>
      </c>
    </row>
    <row r="17" spans="1:3" x14ac:dyDescent="0.25">
      <c r="A17" s="26" t="s">
        <v>3</v>
      </c>
      <c r="B17" s="27">
        <f>Embutidos!F17</f>
        <v>2368.2379609375002</v>
      </c>
      <c r="C17" s="28">
        <f>Embutidos!G17</f>
        <v>3625.52001953125</v>
      </c>
    </row>
    <row r="18" spans="1:3" x14ac:dyDescent="0.25">
      <c r="A18" s="26" t="s">
        <v>2</v>
      </c>
      <c r="B18" s="27">
        <f>'Otro Origen'!F31</f>
        <v>252004.25958251953</v>
      </c>
      <c r="C18" s="28">
        <f>'Otro Origen'!G31</f>
        <v>1023961.5885009766</v>
      </c>
    </row>
    <row r="19" spans="1:3" x14ac:dyDescent="0.25">
      <c r="A19" s="26" t="s">
        <v>16</v>
      </c>
      <c r="B19" s="29" t="s">
        <v>99</v>
      </c>
      <c r="C19" s="28">
        <f>'Pro vet'!E19</f>
        <v>190890</v>
      </c>
    </row>
    <row r="20" spans="1:3" x14ac:dyDescent="0.25">
      <c r="A20" s="30" t="s">
        <v>0</v>
      </c>
      <c r="B20" s="31">
        <f>SUM(B13:B19)</f>
        <v>1319555.3290773658</v>
      </c>
      <c r="C20" s="32">
        <f>SUM(C13:C19)</f>
        <v>4586349.2529830933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showGridLines="0" topLeftCell="A10" workbookViewId="0">
      <selection activeCell="A12" sqref="A12:G12"/>
    </sheetView>
  </sheetViews>
  <sheetFormatPr baseColWidth="10" defaultColWidth="36.140625" defaultRowHeight="15" x14ac:dyDescent="0.25"/>
  <cols>
    <col min="1" max="1" width="12.7109375" customWidth="1"/>
    <col min="2" max="2" width="10.1406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3" bestFit="1" customWidth="1"/>
    <col min="7" max="7" width="14.42578125" style="1" bestFit="1" customWidth="1"/>
    <col min="9" max="9" width="13.140625" customWidth="1"/>
  </cols>
  <sheetData>
    <row r="1" spans="1:7" x14ac:dyDescent="0.25">
      <c r="A1" s="4"/>
    </row>
    <row r="6" spans="1:7" x14ac:dyDescent="0.25">
      <c r="A6" s="52"/>
      <c r="B6" s="52"/>
      <c r="C6" s="52"/>
      <c r="D6" s="52"/>
      <c r="E6" s="52"/>
      <c r="F6" s="52"/>
      <c r="G6" s="52"/>
    </row>
    <row r="7" spans="1:7" ht="15" customHeight="1" x14ac:dyDescent="0.35">
      <c r="A7" s="53"/>
      <c r="B7" s="53"/>
      <c r="C7" s="53"/>
      <c r="D7" s="53"/>
      <c r="E7" s="53"/>
      <c r="F7" s="53"/>
      <c r="G7" s="53"/>
    </row>
    <row r="8" spans="1:7" ht="15" customHeight="1" x14ac:dyDescent="0.35">
      <c r="A8" s="24"/>
      <c r="B8" s="24"/>
      <c r="C8" s="24"/>
      <c r="D8" s="24"/>
      <c r="E8" s="24"/>
      <c r="F8" s="24"/>
      <c r="G8" s="24"/>
    </row>
    <row r="9" spans="1:7" ht="22.5" x14ac:dyDescent="0.35">
      <c r="A9" s="54" t="s">
        <v>15</v>
      </c>
      <c r="B9" s="54"/>
      <c r="C9" s="54"/>
      <c r="D9" s="54"/>
      <c r="E9" s="54"/>
      <c r="F9" s="54"/>
      <c r="G9" s="54"/>
    </row>
    <row r="10" spans="1:7" ht="19.5" customHeight="1" x14ac:dyDescent="0.3">
      <c r="A10" s="58" t="s">
        <v>100</v>
      </c>
      <c r="B10" s="58"/>
      <c r="C10" s="58"/>
      <c r="D10" s="58"/>
      <c r="E10" s="58"/>
      <c r="F10" s="58"/>
      <c r="G10" s="58"/>
    </row>
    <row r="11" spans="1:7" x14ac:dyDescent="0.25">
      <c r="A11" s="57" t="s">
        <v>102</v>
      </c>
      <c r="B11" s="57"/>
      <c r="C11" s="57"/>
      <c r="D11" s="57"/>
      <c r="E11" s="57"/>
      <c r="F11" s="57"/>
      <c r="G11" s="57"/>
    </row>
    <row r="12" spans="1:7" x14ac:dyDescent="0.25">
      <c r="A12" s="57" t="str">
        <f>Consolidado!A11</f>
        <v>Año 2023</v>
      </c>
      <c r="B12" s="57"/>
      <c r="C12" s="57"/>
      <c r="D12" s="57"/>
      <c r="E12" s="57"/>
      <c r="F12" s="57"/>
      <c r="G12" s="57"/>
    </row>
    <row r="13" spans="1:7" x14ac:dyDescent="0.25">
      <c r="A13" s="33" t="s">
        <v>4</v>
      </c>
      <c r="B13" s="33" t="s">
        <v>5</v>
      </c>
      <c r="C13" s="33" t="s">
        <v>6</v>
      </c>
      <c r="D13" s="33" t="s">
        <v>12</v>
      </c>
      <c r="E13" s="33" t="s">
        <v>17</v>
      </c>
      <c r="F13" s="34" t="s">
        <v>7</v>
      </c>
      <c r="G13" s="35" t="s">
        <v>8</v>
      </c>
    </row>
    <row r="14" spans="1:7" x14ac:dyDescent="0.25">
      <c r="A14" s="20" t="s">
        <v>27</v>
      </c>
      <c r="B14" s="20" t="s">
        <v>32</v>
      </c>
      <c r="C14" s="20" t="s">
        <v>31</v>
      </c>
      <c r="D14" s="20" t="s">
        <v>34</v>
      </c>
      <c r="E14" s="20" t="s">
        <v>29</v>
      </c>
      <c r="F14" s="19">
        <v>93726.8994140625</v>
      </c>
      <c r="G14" s="19">
        <v>518151</v>
      </c>
    </row>
    <row r="15" spans="1:7" ht="30" x14ac:dyDescent="0.25">
      <c r="A15" s="20" t="s">
        <v>27</v>
      </c>
      <c r="B15" s="20" t="s">
        <v>32</v>
      </c>
      <c r="C15" s="20" t="s">
        <v>31</v>
      </c>
      <c r="D15" s="20" t="s">
        <v>33</v>
      </c>
      <c r="E15" s="20" t="s">
        <v>29</v>
      </c>
      <c r="F15" s="19">
        <v>22670.779296875</v>
      </c>
      <c r="G15" s="19">
        <v>102459</v>
      </c>
    </row>
    <row r="16" spans="1:7" x14ac:dyDescent="0.25">
      <c r="A16" s="20" t="s">
        <v>27</v>
      </c>
      <c r="B16" s="20" t="s">
        <v>32</v>
      </c>
      <c r="C16" s="20" t="s">
        <v>31</v>
      </c>
      <c r="D16" s="20" t="s">
        <v>30</v>
      </c>
      <c r="E16" s="20" t="s">
        <v>29</v>
      </c>
      <c r="F16" s="19">
        <v>45341.55859375</v>
      </c>
      <c r="G16" s="19">
        <v>204415</v>
      </c>
    </row>
    <row r="17" spans="1:7" x14ac:dyDescent="0.25">
      <c r="A17" s="36" t="s">
        <v>27</v>
      </c>
      <c r="B17" s="31"/>
      <c r="C17" s="31"/>
      <c r="D17" s="31"/>
      <c r="E17" s="31"/>
      <c r="F17" s="31">
        <f>SUM(F14:F16)</f>
        <v>161739.2373046875</v>
      </c>
      <c r="G17" s="32">
        <f>SUM(G14:G16)</f>
        <v>825025</v>
      </c>
    </row>
    <row r="18" spans="1:7" x14ac:dyDescent="0.25">
      <c r="A18" s="20" t="s">
        <v>72</v>
      </c>
      <c r="B18" s="20" t="s">
        <v>32</v>
      </c>
      <c r="C18" s="20" t="s">
        <v>31</v>
      </c>
      <c r="D18" s="20" t="s">
        <v>30</v>
      </c>
      <c r="E18" s="20" t="s">
        <v>29</v>
      </c>
      <c r="F18" s="19">
        <v>21282.759765625</v>
      </c>
      <c r="G18" s="19">
        <v>96186</v>
      </c>
    </row>
    <row r="19" spans="1:7" x14ac:dyDescent="0.25">
      <c r="A19" s="20" t="s">
        <v>72</v>
      </c>
      <c r="B19" s="20" t="s">
        <v>32</v>
      </c>
      <c r="C19" s="20" t="s">
        <v>31</v>
      </c>
      <c r="D19" s="20" t="s">
        <v>76</v>
      </c>
      <c r="E19" s="20" t="s">
        <v>29</v>
      </c>
      <c r="F19" s="19">
        <v>1383.02001953125</v>
      </c>
      <c r="G19" s="19">
        <v>10671.5</v>
      </c>
    </row>
    <row r="20" spans="1:7" x14ac:dyDescent="0.25">
      <c r="A20" s="36" t="s">
        <v>72</v>
      </c>
      <c r="B20" s="31"/>
      <c r="C20" s="31"/>
      <c r="D20" s="31"/>
      <c r="E20" s="31"/>
      <c r="F20" s="31">
        <f>SUM(F18:F19)</f>
        <v>22665.77978515625</v>
      </c>
      <c r="G20" s="32">
        <f>SUM(G18:G19)</f>
        <v>106857.5</v>
      </c>
    </row>
    <row r="21" spans="1:7" x14ac:dyDescent="0.25">
      <c r="A21" s="20" t="s">
        <v>74</v>
      </c>
      <c r="B21" s="20" t="s">
        <v>32</v>
      </c>
      <c r="C21" s="20" t="s">
        <v>31</v>
      </c>
      <c r="D21" s="20" t="s">
        <v>34</v>
      </c>
      <c r="E21" s="20" t="s">
        <v>40</v>
      </c>
      <c r="F21" s="19">
        <v>17741</v>
      </c>
      <c r="G21" s="19">
        <v>76286.203125</v>
      </c>
    </row>
    <row r="22" spans="1:7" x14ac:dyDescent="0.25">
      <c r="A22" s="36" t="s">
        <v>74</v>
      </c>
      <c r="B22" s="31"/>
      <c r="C22" s="31"/>
      <c r="D22" s="31"/>
      <c r="E22" s="31"/>
      <c r="F22" s="31">
        <f>SUM(F21)</f>
        <v>17741</v>
      </c>
      <c r="G22" s="32">
        <f>SUM(G21)</f>
        <v>76286.203125</v>
      </c>
    </row>
    <row r="23" spans="1:7" ht="15.75" x14ac:dyDescent="0.25">
      <c r="A23" s="37" t="s">
        <v>0</v>
      </c>
      <c r="B23" s="37"/>
      <c r="C23" s="37"/>
      <c r="D23" s="37"/>
      <c r="E23" s="37"/>
      <c r="F23" s="37">
        <f>SUM(F22,F20,F17)</f>
        <v>202146.01708984375</v>
      </c>
      <c r="G23" s="38">
        <f>SUM(G22,G20,G17)</f>
        <v>1008168.703125</v>
      </c>
    </row>
    <row r="25" spans="1:7" x14ac:dyDescent="0.25">
      <c r="A25" t="s">
        <v>21</v>
      </c>
    </row>
    <row r="27" spans="1:7" x14ac:dyDescent="0.25">
      <c r="A27" s="56" t="s">
        <v>105</v>
      </c>
      <c r="B27" s="56"/>
      <c r="C27" s="56"/>
    </row>
    <row r="28" spans="1:7" x14ac:dyDescent="0.25">
      <c r="A28" s="40" t="s">
        <v>108</v>
      </c>
      <c r="B28" s="40" t="s">
        <v>106</v>
      </c>
      <c r="C28" s="40" t="s">
        <v>109</v>
      </c>
    </row>
    <row r="29" spans="1:7" x14ac:dyDescent="0.25">
      <c r="A29" s="20" t="s">
        <v>103</v>
      </c>
      <c r="B29" s="19">
        <f>F14+F16+F18+F19</f>
        <v>161734.23779296875</v>
      </c>
      <c r="C29" s="19">
        <f>G17+G20</f>
        <v>931882.5</v>
      </c>
    </row>
    <row r="30" spans="1:7" x14ac:dyDescent="0.25">
      <c r="A30" s="20" t="s">
        <v>104</v>
      </c>
      <c r="B30" s="19">
        <f>F21</f>
        <v>17741</v>
      </c>
      <c r="C30" s="19">
        <f>G22</f>
        <v>76286.203125</v>
      </c>
    </row>
  </sheetData>
  <sortState xmlns:xlrd2="http://schemas.microsoft.com/office/spreadsheetml/2017/richdata2" ref="A14:H35">
    <sortCondition ref="D14:D35"/>
  </sortState>
  <mergeCells count="7">
    <mergeCell ref="A27:C27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showGridLines="0" topLeftCell="A22" workbookViewId="0">
      <selection activeCell="H17" sqref="H17"/>
    </sheetView>
  </sheetViews>
  <sheetFormatPr baseColWidth="10" defaultColWidth="25.140625" defaultRowHeight="15" x14ac:dyDescent="0.25"/>
  <cols>
    <col min="1" max="1" width="13.28515625" customWidth="1"/>
    <col min="2" max="2" width="9.1406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52"/>
      <c r="B6" s="52"/>
      <c r="C6" s="52"/>
      <c r="D6" s="52"/>
      <c r="E6" s="52"/>
      <c r="F6" s="52"/>
      <c r="G6" s="52"/>
    </row>
    <row r="7" spans="1:7" ht="23.25" x14ac:dyDescent="0.35">
      <c r="A7" s="53"/>
      <c r="B7" s="53"/>
      <c r="C7" s="53"/>
      <c r="D7" s="53"/>
      <c r="E7" s="53"/>
      <c r="F7" s="53"/>
      <c r="G7" s="53"/>
    </row>
    <row r="8" spans="1:7" ht="22.5" x14ac:dyDescent="0.35">
      <c r="A8" s="54" t="s">
        <v>15</v>
      </c>
      <c r="B8" s="54"/>
      <c r="C8" s="54"/>
      <c r="D8" s="54"/>
      <c r="E8" s="54"/>
      <c r="F8" s="54"/>
      <c r="G8" s="54"/>
    </row>
    <row r="9" spans="1:7" ht="19.5" x14ac:dyDescent="0.35">
      <c r="A9" s="55" t="s">
        <v>100</v>
      </c>
      <c r="B9" s="55"/>
      <c r="C9" s="55"/>
      <c r="D9" s="55"/>
      <c r="E9" s="55"/>
      <c r="F9" s="55"/>
      <c r="G9" s="55"/>
    </row>
    <row r="10" spans="1:7" x14ac:dyDescent="0.25">
      <c r="A10" s="57" t="s">
        <v>107</v>
      </c>
      <c r="B10" s="57"/>
      <c r="C10" s="57"/>
      <c r="D10" s="57"/>
      <c r="E10" s="57"/>
      <c r="F10" s="57"/>
      <c r="G10" s="57"/>
    </row>
    <row r="11" spans="1:7" x14ac:dyDescent="0.25">
      <c r="A11" s="57" t="str">
        <f>Consolidado!A11</f>
        <v>Año 2023</v>
      </c>
      <c r="B11" s="57"/>
      <c r="C11" s="57"/>
      <c r="D11" s="57"/>
      <c r="E11" s="57"/>
      <c r="F11" s="57"/>
      <c r="G11" s="57"/>
    </row>
    <row r="12" spans="1:7" x14ac:dyDescent="0.25">
      <c r="A12" s="33" t="s">
        <v>4</v>
      </c>
      <c r="B12" s="33" t="s">
        <v>5</v>
      </c>
      <c r="C12" s="33" t="s">
        <v>6</v>
      </c>
      <c r="D12" s="33" t="s">
        <v>12</v>
      </c>
      <c r="E12" s="33" t="s">
        <v>17</v>
      </c>
      <c r="F12" s="34" t="s">
        <v>7</v>
      </c>
      <c r="G12" s="35" t="s">
        <v>8</v>
      </c>
    </row>
    <row r="13" spans="1:7" x14ac:dyDescent="0.25">
      <c r="A13" s="20" t="s">
        <v>27</v>
      </c>
      <c r="B13" s="20" t="s">
        <v>32</v>
      </c>
      <c r="C13" s="20" t="s">
        <v>37</v>
      </c>
      <c r="D13" s="20" t="s">
        <v>43</v>
      </c>
      <c r="E13" s="20" t="s">
        <v>40</v>
      </c>
      <c r="F13" s="19">
        <v>6473.4798889160156</v>
      </c>
      <c r="G13" s="19">
        <v>20951.619384765625</v>
      </c>
    </row>
    <row r="14" spans="1:7" x14ac:dyDescent="0.25">
      <c r="A14" s="20" t="s">
        <v>27</v>
      </c>
      <c r="B14" s="20" t="s">
        <v>32</v>
      </c>
      <c r="C14" s="20" t="s">
        <v>37</v>
      </c>
      <c r="D14" s="20" t="s">
        <v>42</v>
      </c>
      <c r="E14" s="20" t="s">
        <v>40</v>
      </c>
      <c r="F14" s="19">
        <v>9875.2020263671875</v>
      </c>
      <c r="G14" s="19">
        <v>45553.169921875</v>
      </c>
    </row>
    <row r="15" spans="1:7" x14ac:dyDescent="0.25">
      <c r="A15" s="20" t="s">
        <v>27</v>
      </c>
      <c r="B15" s="20" t="s">
        <v>32</v>
      </c>
      <c r="C15" s="20" t="s">
        <v>37</v>
      </c>
      <c r="D15" s="20" t="s">
        <v>41</v>
      </c>
      <c r="E15" s="20" t="s">
        <v>40</v>
      </c>
      <c r="F15" s="19">
        <v>873.16998291015625</v>
      </c>
      <c r="G15" s="19">
        <v>4671.47998046875</v>
      </c>
    </row>
    <row r="16" spans="1:7" x14ac:dyDescent="0.25">
      <c r="A16" s="20" t="s">
        <v>27</v>
      </c>
      <c r="B16" s="20" t="s">
        <v>32</v>
      </c>
      <c r="C16" s="20" t="s">
        <v>37</v>
      </c>
      <c r="D16" s="20" t="s">
        <v>36</v>
      </c>
      <c r="E16" s="20" t="s">
        <v>39</v>
      </c>
      <c r="F16" s="19">
        <v>12392.7099609375</v>
      </c>
      <c r="G16" s="19">
        <v>41832.44921875</v>
      </c>
    </row>
    <row r="17" spans="1:7" x14ac:dyDescent="0.25">
      <c r="A17" s="20" t="s">
        <v>27</v>
      </c>
      <c r="B17" s="20" t="s">
        <v>32</v>
      </c>
      <c r="C17" s="20" t="s">
        <v>37</v>
      </c>
      <c r="D17" s="20" t="s">
        <v>36</v>
      </c>
      <c r="E17" s="20" t="s">
        <v>38</v>
      </c>
      <c r="F17" s="19">
        <v>90225.341796875</v>
      </c>
      <c r="G17" s="19">
        <v>253392.30078125</v>
      </c>
    </row>
    <row r="18" spans="1:7" x14ac:dyDescent="0.25">
      <c r="A18" s="20" t="s">
        <v>27</v>
      </c>
      <c r="B18" s="20" t="s">
        <v>32</v>
      </c>
      <c r="C18" s="20" t="s">
        <v>37</v>
      </c>
      <c r="D18" s="20" t="s">
        <v>36</v>
      </c>
      <c r="E18" s="20" t="s">
        <v>35</v>
      </c>
      <c r="F18" s="19">
        <v>43454.670996189117</v>
      </c>
      <c r="G18" s="19">
        <v>127446.6484375</v>
      </c>
    </row>
    <row r="19" spans="1:7" x14ac:dyDescent="0.25">
      <c r="A19" s="20" t="s">
        <v>27</v>
      </c>
      <c r="B19" s="20" t="s">
        <v>32</v>
      </c>
      <c r="C19" s="20" t="s">
        <v>44</v>
      </c>
      <c r="D19" s="20" t="s">
        <v>45</v>
      </c>
      <c r="E19" s="20" t="s">
        <v>40</v>
      </c>
      <c r="F19" s="19">
        <v>5239.0400390625</v>
      </c>
      <c r="G19" s="19">
        <v>43312.5</v>
      </c>
    </row>
    <row r="20" spans="1:7" x14ac:dyDescent="0.25">
      <c r="A20" s="20" t="s">
        <v>27</v>
      </c>
      <c r="B20" s="20" t="s">
        <v>32</v>
      </c>
      <c r="C20" s="20" t="s">
        <v>44</v>
      </c>
      <c r="D20" s="20" t="s">
        <v>46</v>
      </c>
      <c r="E20" s="20" t="s">
        <v>40</v>
      </c>
      <c r="F20" s="19">
        <v>15065.31005859375</v>
      </c>
      <c r="G20" s="19">
        <v>130156.1572265625</v>
      </c>
    </row>
    <row r="21" spans="1:7" x14ac:dyDescent="0.25">
      <c r="A21" s="20" t="s">
        <v>27</v>
      </c>
      <c r="B21" s="20" t="s">
        <v>32</v>
      </c>
      <c r="C21" s="20" t="s">
        <v>44</v>
      </c>
      <c r="D21" s="20" t="s">
        <v>47</v>
      </c>
      <c r="E21" s="20" t="s">
        <v>40</v>
      </c>
      <c r="F21" s="19">
        <v>6122.199951171875</v>
      </c>
      <c r="G21" s="19">
        <v>46715.44921875</v>
      </c>
    </row>
    <row r="22" spans="1:7" x14ac:dyDescent="0.25">
      <c r="A22" s="20" t="s">
        <v>27</v>
      </c>
      <c r="B22" s="20" t="s">
        <v>32</v>
      </c>
      <c r="C22" s="20" t="s">
        <v>44</v>
      </c>
      <c r="D22" s="20" t="s">
        <v>48</v>
      </c>
      <c r="E22" s="20" t="s">
        <v>40</v>
      </c>
      <c r="F22" s="19">
        <v>331.20999145507813</v>
      </c>
      <c r="G22" s="19">
        <v>2518.199951171875</v>
      </c>
    </row>
    <row r="23" spans="1:7" x14ac:dyDescent="0.25">
      <c r="A23" s="20" t="s">
        <v>27</v>
      </c>
      <c r="B23" s="20" t="s">
        <v>32</v>
      </c>
      <c r="C23" s="20" t="s">
        <v>44</v>
      </c>
      <c r="D23" s="20" t="s">
        <v>49</v>
      </c>
      <c r="E23" s="20" t="s">
        <v>40</v>
      </c>
      <c r="F23" s="19">
        <v>553.72999572753906</v>
      </c>
      <c r="G23" s="19">
        <v>4115.0399169921875</v>
      </c>
    </row>
    <row r="24" spans="1:7" x14ac:dyDescent="0.25">
      <c r="A24" s="36" t="s">
        <v>27</v>
      </c>
      <c r="B24" s="31"/>
      <c r="C24" s="31"/>
      <c r="D24" s="31"/>
      <c r="E24" s="31"/>
      <c r="F24" s="31">
        <f>SUM(F13:F23)</f>
        <v>190606.06468820572</v>
      </c>
      <c r="G24" s="32">
        <f>SUM(G13:G23)</f>
        <v>720665.01403808594</v>
      </c>
    </row>
    <row r="25" spans="1:7" x14ac:dyDescent="0.25">
      <c r="A25" s="20" t="s">
        <v>72</v>
      </c>
      <c r="B25" s="20" t="s">
        <v>32</v>
      </c>
      <c r="C25" s="20" t="s">
        <v>37</v>
      </c>
      <c r="D25" s="20" t="s">
        <v>43</v>
      </c>
      <c r="E25" s="20" t="s">
        <v>67</v>
      </c>
      <c r="F25" s="19">
        <v>416</v>
      </c>
      <c r="G25" s="19">
        <v>2656.800048828125</v>
      </c>
    </row>
    <row r="26" spans="1:7" x14ac:dyDescent="0.25">
      <c r="A26" s="20" t="s">
        <v>72</v>
      </c>
      <c r="B26" s="20" t="s">
        <v>32</v>
      </c>
      <c r="C26" s="20" t="s">
        <v>37</v>
      </c>
      <c r="D26" s="20" t="s">
        <v>43</v>
      </c>
      <c r="E26" s="20" t="s">
        <v>40</v>
      </c>
      <c r="F26" s="19">
        <v>1723.6699829101563</v>
      </c>
      <c r="G26" s="19">
        <v>15771.56982421875</v>
      </c>
    </row>
    <row r="27" spans="1:7" x14ac:dyDescent="0.25">
      <c r="A27" s="20" t="s">
        <v>72</v>
      </c>
      <c r="B27" s="20" t="s">
        <v>32</v>
      </c>
      <c r="C27" s="20" t="s">
        <v>37</v>
      </c>
      <c r="D27" s="20" t="s">
        <v>42</v>
      </c>
      <c r="E27" s="20" t="s">
        <v>40</v>
      </c>
      <c r="F27" s="19">
        <v>9274.7701263427734</v>
      </c>
      <c r="G27" s="19">
        <v>48130.450439453125</v>
      </c>
    </row>
    <row r="28" spans="1:7" x14ac:dyDescent="0.25">
      <c r="A28" s="20" t="s">
        <v>72</v>
      </c>
      <c r="B28" s="20" t="s">
        <v>32</v>
      </c>
      <c r="C28" s="20" t="s">
        <v>44</v>
      </c>
      <c r="D28" s="20" t="s">
        <v>45</v>
      </c>
      <c r="E28" s="20" t="s">
        <v>40</v>
      </c>
      <c r="F28" s="19">
        <v>8684</v>
      </c>
      <c r="G28" s="19">
        <v>32565</v>
      </c>
    </row>
    <row r="29" spans="1:7" x14ac:dyDescent="0.25">
      <c r="A29" s="20" t="s">
        <v>72</v>
      </c>
      <c r="B29" s="20" t="s">
        <v>32</v>
      </c>
      <c r="C29" s="20" t="s">
        <v>44</v>
      </c>
      <c r="D29" s="20" t="s">
        <v>46</v>
      </c>
      <c r="E29" s="20" t="s">
        <v>40</v>
      </c>
      <c r="F29" s="19">
        <v>12551.72021484375</v>
      </c>
      <c r="G29" s="19">
        <v>109463.9482421875</v>
      </c>
    </row>
    <row r="30" spans="1:7" x14ac:dyDescent="0.25">
      <c r="A30" s="20" t="s">
        <v>72</v>
      </c>
      <c r="B30" s="20" t="s">
        <v>32</v>
      </c>
      <c r="C30" s="20" t="s">
        <v>44</v>
      </c>
      <c r="D30" s="20" t="s">
        <v>47</v>
      </c>
      <c r="E30" s="20" t="s">
        <v>40</v>
      </c>
      <c r="F30" s="19">
        <v>8204.1600341796875</v>
      </c>
      <c r="G30" s="19">
        <v>41828.22998046875</v>
      </c>
    </row>
    <row r="31" spans="1:7" x14ac:dyDescent="0.25">
      <c r="A31" s="20" t="s">
        <v>72</v>
      </c>
      <c r="B31" s="20" t="s">
        <v>32</v>
      </c>
      <c r="C31" s="20" t="s">
        <v>44</v>
      </c>
      <c r="D31" s="20" t="s">
        <v>48</v>
      </c>
      <c r="E31" s="20" t="s">
        <v>40</v>
      </c>
      <c r="F31" s="19">
        <v>570.62998199462891</v>
      </c>
      <c r="G31" s="19">
        <v>4393.8099975585938</v>
      </c>
    </row>
    <row r="32" spans="1:7" x14ac:dyDescent="0.25">
      <c r="A32" s="36" t="s">
        <v>72</v>
      </c>
      <c r="B32" s="31"/>
      <c r="C32" s="31"/>
      <c r="D32" s="31"/>
      <c r="E32" s="31"/>
      <c r="F32" s="31">
        <f>SUM(F25:F31)</f>
        <v>41424.950340270996</v>
      </c>
      <c r="G32" s="32">
        <f>SUM(G25:G31)</f>
        <v>254809.80853271484</v>
      </c>
    </row>
    <row r="33" spans="1:7" x14ac:dyDescent="0.25">
      <c r="A33" s="20" t="s">
        <v>74</v>
      </c>
      <c r="B33" s="20"/>
      <c r="C33" s="20"/>
      <c r="D33" s="20"/>
      <c r="E33" s="20"/>
      <c r="F33" s="23">
        <v>0</v>
      </c>
      <c r="G33" s="23">
        <v>0</v>
      </c>
    </row>
    <row r="34" spans="1:7" x14ac:dyDescent="0.25">
      <c r="A34" s="36" t="s">
        <v>74</v>
      </c>
      <c r="B34" s="31"/>
      <c r="C34" s="31"/>
      <c r="D34" s="31"/>
      <c r="E34" s="31"/>
      <c r="F34" s="31">
        <f>SUM(F33)</f>
        <v>0</v>
      </c>
      <c r="G34" s="32">
        <f>SUM(G33)</f>
        <v>0</v>
      </c>
    </row>
    <row r="35" spans="1:7" ht="15.75" x14ac:dyDescent="0.25">
      <c r="A35" s="37" t="s">
        <v>0</v>
      </c>
      <c r="B35" s="37"/>
      <c r="C35" s="37"/>
      <c r="D35" s="37"/>
      <c r="E35" s="37"/>
      <c r="F35" s="37">
        <f>SUM(F34,F32,F24)</f>
        <v>232031.01502847672</v>
      </c>
      <c r="G35" s="37">
        <f>SUM(G34,G32,G24)</f>
        <v>975474.82257080078</v>
      </c>
    </row>
    <row r="39" spans="1:7" x14ac:dyDescent="0.25">
      <c r="A39" s="56" t="s">
        <v>105</v>
      </c>
      <c r="B39" s="56"/>
      <c r="C39" s="56"/>
    </row>
    <row r="40" spans="1:7" x14ac:dyDescent="0.25">
      <c r="A40" s="40" t="s">
        <v>108</v>
      </c>
      <c r="B40" s="40" t="s">
        <v>106</v>
      </c>
      <c r="C40" s="40" t="s">
        <v>109</v>
      </c>
    </row>
    <row r="41" spans="1:7" ht="30" x14ac:dyDescent="0.25">
      <c r="A41" s="20" t="s">
        <v>40</v>
      </c>
      <c r="B41" s="19">
        <f>SUM(F13+F14+F15+F19+F20+F21+F22+F23+F26+F27+F28+F29+F30+F31)</f>
        <v>85542.292274475098</v>
      </c>
      <c r="C41" s="39">
        <f>SUM(G13+G14+G15+G19+G20+G21+G22+G23+G26+G27+G28+G29+G30+G31)</f>
        <v>550146.62408447266</v>
      </c>
    </row>
    <row r="42" spans="1:7" x14ac:dyDescent="0.25">
      <c r="A42" s="20" t="s">
        <v>38</v>
      </c>
      <c r="B42" s="19">
        <f>F17</f>
        <v>90225.341796875</v>
      </c>
      <c r="C42" s="39">
        <f>G17</f>
        <v>253392.30078125</v>
      </c>
    </row>
    <row r="43" spans="1:7" ht="30" x14ac:dyDescent="0.25">
      <c r="A43" s="20" t="s">
        <v>39</v>
      </c>
      <c r="B43" s="19">
        <f>F16</f>
        <v>12392.7099609375</v>
      </c>
      <c r="C43" s="39">
        <f>G16</f>
        <v>41832.44921875</v>
      </c>
    </row>
    <row r="44" spans="1:7" ht="30" x14ac:dyDescent="0.25">
      <c r="A44" s="20" t="s">
        <v>35</v>
      </c>
      <c r="B44" s="19">
        <f>F18</f>
        <v>43454.670996189117</v>
      </c>
      <c r="C44" s="39">
        <f>G18</f>
        <v>127446.6484375</v>
      </c>
    </row>
    <row r="45" spans="1:7" x14ac:dyDescent="0.25">
      <c r="A45" s="20" t="s">
        <v>67</v>
      </c>
      <c r="B45" s="19">
        <f>F25</f>
        <v>416</v>
      </c>
      <c r="C45" s="39">
        <f>G25</f>
        <v>2656.800048828125</v>
      </c>
    </row>
  </sheetData>
  <sortState xmlns:xlrd2="http://schemas.microsoft.com/office/spreadsheetml/2017/richdata2" ref="A13:H116">
    <sortCondition ref="D13:D116"/>
    <sortCondition ref="E13:E116"/>
  </sortState>
  <mergeCells count="7">
    <mergeCell ref="A39:C39"/>
    <mergeCell ref="A11:G11"/>
    <mergeCell ref="A6:G6"/>
    <mergeCell ref="A7:G7"/>
    <mergeCell ref="A8:G8"/>
    <mergeCell ref="A10:G10"/>
    <mergeCell ref="A9:G9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showGridLines="0" topLeftCell="A19" workbookViewId="0">
      <selection activeCell="A8" sqref="A8:G8"/>
    </sheetView>
  </sheetViews>
  <sheetFormatPr baseColWidth="10" defaultColWidth="47.28515625" defaultRowHeight="15" x14ac:dyDescent="0.25"/>
  <cols>
    <col min="1" max="1" width="13.140625" customWidth="1"/>
    <col min="2" max="2" width="10" customWidth="1"/>
    <col min="3" max="3" width="12" bestFit="1" customWidth="1"/>
    <col min="4" max="4" width="23.140625" customWidth="1"/>
    <col min="5" max="5" width="19" bestFit="1" customWidth="1"/>
    <col min="6" max="6" width="10.5703125" style="3" bestFit="1" customWidth="1"/>
    <col min="7" max="7" width="14.42578125" style="1" bestFit="1" customWidth="1"/>
  </cols>
  <sheetData>
    <row r="1" spans="1:7" x14ac:dyDescent="0.25">
      <c r="A1" s="4"/>
    </row>
    <row r="2" spans="1:7" x14ac:dyDescent="0.25">
      <c r="A2" s="4"/>
    </row>
    <row r="3" spans="1:7" x14ac:dyDescent="0.25">
      <c r="A3" s="4"/>
    </row>
    <row r="8" spans="1:7" ht="22.5" x14ac:dyDescent="0.35">
      <c r="A8" s="54" t="s">
        <v>15</v>
      </c>
      <c r="B8" s="54"/>
      <c r="C8" s="54"/>
      <c r="D8" s="54"/>
      <c r="E8" s="54"/>
      <c r="F8" s="54"/>
      <c r="G8" s="54"/>
    </row>
    <row r="9" spans="1:7" ht="19.5" x14ac:dyDescent="0.35">
      <c r="A9" s="55" t="s">
        <v>100</v>
      </c>
      <c r="B9" s="55"/>
      <c r="C9" s="55"/>
      <c r="D9" s="55"/>
      <c r="E9" s="55"/>
      <c r="F9" s="55"/>
      <c r="G9" s="55"/>
    </row>
    <row r="10" spans="1:7" x14ac:dyDescent="0.25">
      <c r="A10" s="57" t="s">
        <v>24</v>
      </c>
      <c r="B10" s="57"/>
      <c r="C10" s="57"/>
      <c r="D10" s="57"/>
      <c r="E10" s="57"/>
      <c r="F10" s="57"/>
      <c r="G10" s="57"/>
    </row>
    <row r="11" spans="1:7" x14ac:dyDescent="0.25">
      <c r="A11" s="57" t="str">
        <f>Consolidado!A11</f>
        <v>Año 2023</v>
      </c>
      <c r="B11" s="57"/>
      <c r="C11" s="57"/>
      <c r="D11" s="57"/>
      <c r="E11" s="57"/>
      <c r="F11" s="57"/>
      <c r="G11" s="57"/>
    </row>
    <row r="12" spans="1:7" x14ac:dyDescent="0.25">
      <c r="A12" s="33" t="s">
        <v>4</v>
      </c>
      <c r="B12" s="33" t="s">
        <v>5</v>
      </c>
      <c r="C12" s="33" t="s">
        <v>6</v>
      </c>
      <c r="D12" s="33" t="s">
        <v>12</v>
      </c>
      <c r="E12" s="33" t="s">
        <v>17</v>
      </c>
      <c r="F12" s="34" t="s">
        <v>7</v>
      </c>
      <c r="G12" s="35" t="s">
        <v>8</v>
      </c>
    </row>
    <row r="13" spans="1:7" x14ac:dyDescent="0.25">
      <c r="A13" s="20" t="s">
        <v>27</v>
      </c>
      <c r="B13" s="20" t="s">
        <v>32</v>
      </c>
      <c r="C13" s="20" t="s">
        <v>1</v>
      </c>
      <c r="D13" s="20" t="s">
        <v>55</v>
      </c>
      <c r="E13" s="20" t="s">
        <v>54</v>
      </c>
      <c r="F13" s="19">
        <v>499.8900146484375</v>
      </c>
      <c r="G13" s="19">
        <v>6195.509765625</v>
      </c>
    </row>
    <row r="14" spans="1:7" x14ac:dyDescent="0.25">
      <c r="A14" s="20" t="s">
        <v>27</v>
      </c>
      <c r="B14" s="20" t="s">
        <v>32</v>
      </c>
      <c r="C14" s="20" t="s">
        <v>1</v>
      </c>
      <c r="D14" s="20" t="s">
        <v>53</v>
      </c>
      <c r="E14" s="20" t="s">
        <v>52</v>
      </c>
      <c r="F14" s="19">
        <v>2278.679931640625</v>
      </c>
      <c r="G14" s="19">
        <v>6662.60009765625</v>
      </c>
    </row>
    <row r="15" spans="1:7" x14ac:dyDescent="0.25">
      <c r="A15" s="20" t="s">
        <v>27</v>
      </c>
      <c r="B15" s="20" t="s">
        <v>32</v>
      </c>
      <c r="C15" s="20" t="s">
        <v>1</v>
      </c>
      <c r="D15" s="20" t="s">
        <v>51</v>
      </c>
      <c r="E15" s="20" t="s">
        <v>50</v>
      </c>
      <c r="F15" s="19">
        <v>6145</v>
      </c>
      <c r="G15" s="19">
        <v>16770.939453125</v>
      </c>
    </row>
    <row r="16" spans="1:7" x14ac:dyDescent="0.25">
      <c r="A16" s="36" t="s">
        <v>27</v>
      </c>
      <c r="B16" s="31"/>
      <c r="C16" s="31"/>
      <c r="D16" s="31"/>
      <c r="E16" s="31"/>
      <c r="F16" s="31">
        <f>SUM(F13:F15)</f>
        <v>8923.5699462890625</v>
      </c>
      <c r="G16" s="32">
        <f>SUM(G13:G15)</f>
        <v>29629.04931640625</v>
      </c>
    </row>
    <row r="17" spans="1:7" x14ac:dyDescent="0.25">
      <c r="A17" s="20" t="s">
        <v>72</v>
      </c>
      <c r="B17" s="20" t="s">
        <v>32</v>
      </c>
      <c r="C17" s="20" t="s">
        <v>1</v>
      </c>
      <c r="D17" s="20" t="s">
        <v>53</v>
      </c>
      <c r="E17" s="20" t="s">
        <v>39</v>
      </c>
      <c r="F17" s="19">
        <v>510.29998779296875</v>
      </c>
      <c r="G17" s="19">
        <v>639</v>
      </c>
    </row>
    <row r="18" spans="1:7" x14ac:dyDescent="0.25">
      <c r="A18" s="20" t="s">
        <v>72</v>
      </c>
      <c r="B18" s="20" t="s">
        <v>32</v>
      </c>
      <c r="C18" s="20" t="s">
        <v>1</v>
      </c>
      <c r="D18" s="20" t="s">
        <v>53</v>
      </c>
      <c r="E18" s="20" t="s">
        <v>67</v>
      </c>
      <c r="F18" s="19">
        <v>1066.02001953125</v>
      </c>
      <c r="G18" s="19">
        <v>2065.0500183105469</v>
      </c>
    </row>
    <row r="19" spans="1:7" x14ac:dyDescent="0.25">
      <c r="A19" s="20" t="s">
        <v>72</v>
      </c>
      <c r="B19" s="20" t="s">
        <v>32</v>
      </c>
      <c r="C19" s="20" t="s">
        <v>1</v>
      </c>
      <c r="D19" s="20" t="s">
        <v>53</v>
      </c>
      <c r="E19" s="20" t="s">
        <v>50</v>
      </c>
      <c r="F19" s="19">
        <v>670.20001220703125</v>
      </c>
      <c r="G19" s="19">
        <v>816</v>
      </c>
    </row>
    <row r="20" spans="1:7" x14ac:dyDescent="0.25">
      <c r="A20" s="20" t="s">
        <v>72</v>
      </c>
      <c r="B20" s="20" t="s">
        <v>32</v>
      </c>
      <c r="C20" s="20" t="s">
        <v>1</v>
      </c>
      <c r="D20" s="20" t="s">
        <v>53</v>
      </c>
      <c r="E20" s="20" t="s">
        <v>77</v>
      </c>
      <c r="F20" s="19">
        <v>389</v>
      </c>
      <c r="G20" s="19">
        <v>468.14999389648438</v>
      </c>
    </row>
    <row r="21" spans="1:7" x14ac:dyDescent="0.25">
      <c r="A21" s="20" t="s">
        <v>72</v>
      </c>
      <c r="B21" s="20" t="s">
        <v>32</v>
      </c>
      <c r="C21" s="20" t="s">
        <v>1</v>
      </c>
      <c r="D21" s="20" t="s">
        <v>53</v>
      </c>
      <c r="E21" s="20" t="s">
        <v>78</v>
      </c>
      <c r="F21" s="19">
        <v>50</v>
      </c>
      <c r="G21" s="19">
        <v>639</v>
      </c>
    </row>
    <row r="22" spans="1:7" x14ac:dyDescent="0.25">
      <c r="A22" s="20" t="s">
        <v>72</v>
      </c>
      <c r="B22" s="20" t="s">
        <v>32</v>
      </c>
      <c r="C22" s="20" t="s">
        <v>1</v>
      </c>
      <c r="D22" s="20" t="s">
        <v>53</v>
      </c>
      <c r="E22" s="20" t="s">
        <v>79</v>
      </c>
      <c r="F22" s="19">
        <v>455.94000244140625</v>
      </c>
      <c r="G22" s="19">
        <v>488.239990234375</v>
      </c>
    </row>
    <row r="23" spans="1:7" x14ac:dyDescent="0.25">
      <c r="A23" s="20" t="s">
        <v>72</v>
      </c>
      <c r="B23" s="20" t="s">
        <v>32</v>
      </c>
      <c r="C23" s="20" t="s">
        <v>1</v>
      </c>
      <c r="D23" s="20" t="s">
        <v>80</v>
      </c>
      <c r="E23" s="20" t="s">
        <v>54</v>
      </c>
      <c r="F23" s="19">
        <v>1106</v>
      </c>
      <c r="G23" s="19">
        <v>1285.949951171875</v>
      </c>
    </row>
    <row r="24" spans="1:7" x14ac:dyDescent="0.25">
      <c r="A24" s="20" t="s">
        <v>72</v>
      </c>
      <c r="B24" s="20" t="s">
        <v>32</v>
      </c>
      <c r="C24" s="20" t="s">
        <v>1</v>
      </c>
      <c r="D24" s="20" t="s">
        <v>80</v>
      </c>
      <c r="E24" s="20" t="s">
        <v>79</v>
      </c>
      <c r="F24" s="19">
        <v>608.72998046875</v>
      </c>
      <c r="G24" s="19">
        <v>1395.3599853515625</v>
      </c>
    </row>
    <row r="25" spans="1:7" x14ac:dyDescent="0.25">
      <c r="A25" s="20" t="s">
        <v>72</v>
      </c>
      <c r="B25" s="20" t="s">
        <v>32</v>
      </c>
      <c r="C25" s="20" t="s">
        <v>1</v>
      </c>
      <c r="D25" s="20" t="s">
        <v>81</v>
      </c>
      <c r="E25" s="20" t="s">
        <v>50</v>
      </c>
      <c r="F25" s="19">
        <v>199</v>
      </c>
      <c r="G25" s="19">
        <v>476.20001220703125</v>
      </c>
    </row>
    <row r="26" spans="1:7" x14ac:dyDescent="0.25">
      <c r="A26" s="20" t="s">
        <v>72</v>
      </c>
      <c r="B26" s="20" t="s">
        <v>32</v>
      </c>
      <c r="C26" s="20" t="s">
        <v>1</v>
      </c>
      <c r="D26" s="20" t="s">
        <v>82</v>
      </c>
      <c r="E26" s="20" t="s">
        <v>50</v>
      </c>
      <c r="F26" s="19">
        <v>129.24000549316406</v>
      </c>
      <c r="G26" s="19">
        <v>147.60000610351563</v>
      </c>
    </row>
    <row r="27" spans="1:7" x14ac:dyDescent="0.25">
      <c r="A27" s="20" t="s">
        <v>72</v>
      </c>
      <c r="B27" s="20" t="s">
        <v>32</v>
      </c>
      <c r="C27" s="20" t="s">
        <v>1</v>
      </c>
      <c r="D27" s="20" t="s">
        <v>83</v>
      </c>
      <c r="E27" s="20" t="s">
        <v>50</v>
      </c>
      <c r="F27" s="19">
        <v>517.91998291015625</v>
      </c>
      <c r="G27" s="19">
        <v>427.5</v>
      </c>
    </row>
    <row r="28" spans="1:7" x14ac:dyDescent="0.25">
      <c r="A28" s="20" t="s">
        <v>72</v>
      </c>
      <c r="B28" s="20" t="s">
        <v>32</v>
      </c>
      <c r="C28" s="20" t="s">
        <v>1</v>
      </c>
      <c r="D28" s="20" t="s">
        <v>83</v>
      </c>
      <c r="E28" s="20" t="s">
        <v>77</v>
      </c>
      <c r="F28" s="19">
        <v>846</v>
      </c>
      <c r="G28" s="19">
        <v>986.70001220703125</v>
      </c>
    </row>
    <row r="29" spans="1:7" x14ac:dyDescent="0.25">
      <c r="A29" s="20" t="s">
        <v>72</v>
      </c>
      <c r="B29" s="20" t="s">
        <v>32</v>
      </c>
      <c r="C29" s="20" t="s">
        <v>1</v>
      </c>
      <c r="D29" s="20" t="s">
        <v>83</v>
      </c>
      <c r="E29" s="20" t="s">
        <v>79</v>
      </c>
      <c r="F29" s="19">
        <v>1535.0999755859375</v>
      </c>
      <c r="G29" s="19">
        <v>1468.1199951171875</v>
      </c>
    </row>
    <row r="30" spans="1:7" x14ac:dyDescent="0.25">
      <c r="A30" s="36" t="s">
        <v>72</v>
      </c>
      <c r="B30" s="31"/>
      <c r="C30" s="31"/>
      <c r="D30" s="31"/>
      <c r="E30" s="31"/>
      <c r="F30" s="31">
        <f>SUM(F17:F29)</f>
        <v>8083.4499664306641</v>
      </c>
      <c r="G30" s="32">
        <f>SUM(G17:G29)</f>
        <v>11302.869964599609</v>
      </c>
    </row>
    <row r="31" spans="1:7" x14ac:dyDescent="0.25">
      <c r="A31" s="20" t="s">
        <v>74</v>
      </c>
      <c r="B31" s="20"/>
      <c r="C31" s="20"/>
      <c r="D31" s="20"/>
      <c r="E31" s="20"/>
      <c r="F31" s="23">
        <v>0</v>
      </c>
      <c r="G31" s="23">
        <v>0</v>
      </c>
    </row>
    <row r="32" spans="1:7" x14ac:dyDescent="0.25">
      <c r="A32" s="36" t="s">
        <v>74</v>
      </c>
      <c r="B32" s="31"/>
      <c r="C32" s="31"/>
      <c r="D32" s="31"/>
      <c r="E32" s="31"/>
      <c r="F32" s="31">
        <f>SUM(F31)</f>
        <v>0</v>
      </c>
      <c r="G32" s="32">
        <f>SUM(G31)</f>
        <v>0</v>
      </c>
    </row>
    <row r="33" spans="1:7" x14ac:dyDescent="0.25">
      <c r="A33" s="36" t="s">
        <v>0</v>
      </c>
      <c r="B33" s="31"/>
      <c r="C33" s="31"/>
      <c r="D33" s="31"/>
      <c r="E33" s="31"/>
      <c r="F33" s="31">
        <f>SUM(F32,F30,F16)</f>
        <v>17007.019912719727</v>
      </c>
      <c r="G33" s="32">
        <f>SUM(G32,G30,G16)</f>
        <v>40931.919281005859</v>
      </c>
    </row>
    <row r="35" spans="1:7" x14ac:dyDescent="0.25">
      <c r="A35" t="s">
        <v>21</v>
      </c>
    </row>
    <row r="37" spans="1:7" x14ac:dyDescent="0.25">
      <c r="A37" s="56" t="s">
        <v>105</v>
      </c>
      <c r="B37" s="56"/>
      <c r="C37" s="56"/>
    </row>
    <row r="38" spans="1:7" x14ac:dyDescent="0.25">
      <c r="A38" s="40" t="s">
        <v>108</v>
      </c>
      <c r="B38" s="40" t="s">
        <v>106</v>
      </c>
      <c r="C38" s="40" t="s">
        <v>109</v>
      </c>
    </row>
    <row r="39" spans="1:7" ht="30" x14ac:dyDescent="0.25">
      <c r="A39" s="20" t="s">
        <v>39</v>
      </c>
      <c r="B39" s="19">
        <v>510.29998779296875</v>
      </c>
      <c r="C39" s="39">
        <v>639</v>
      </c>
    </row>
    <row r="40" spans="1:7" x14ac:dyDescent="0.25">
      <c r="A40" s="20" t="s">
        <v>52</v>
      </c>
      <c r="B40" s="19">
        <v>2278.679931640625</v>
      </c>
      <c r="C40" s="39">
        <v>6662.60009765625</v>
      </c>
    </row>
    <row r="41" spans="1:7" x14ac:dyDescent="0.25">
      <c r="A41" s="20" t="s">
        <v>67</v>
      </c>
      <c r="B41" s="19">
        <v>1066.02001953125</v>
      </c>
      <c r="C41" s="39">
        <v>2065.0500183105469</v>
      </c>
    </row>
    <row r="42" spans="1:7" x14ac:dyDescent="0.25">
      <c r="A42" s="20" t="s">
        <v>50</v>
      </c>
      <c r="B42" s="19">
        <v>7661.3600006103516</v>
      </c>
      <c r="C42" s="39">
        <v>18638.239471435547</v>
      </c>
    </row>
    <row r="43" spans="1:7" x14ac:dyDescent="0.25">
      <c r="A43" s="20" t="s">
        <v>77</v>
      </c>
      <c r="B43" s="19">
        <v>1235</v>
      </c>
      <c r="C43" s="39">
        <v>1454.8500061035156</v>
      </c>
    </row>
    <row r="44" spans="1:7" ht="30" x14ac:dyDescent="0.25">
      <c r="A44" s="20" t="s">
        <v>78</v>
      </c>
      <c r="B44" s="19">
        <v>50</v>
      </c>
      <c r="C44" s="39">
        <v>639</v>
      </c>
    </row>
    <row r="45" spans="1:7" x14ac:dyDescent="0.25">
      <c r="A45" s="20" t="s">
        <v>54</v>
      </c>
      <c r="B45" s="19">
        <v>1605.8900146484375</v>
      </c>
      <c r="C45" s="39">
        <v>7481.459716796875</v>
      </c>
    </row>
    <row r="46" spans="1:7" x14ac:dyDescent="0.25">
      <c r="A46" s="20" t="s">
        <v>79</v>
      </c>
      <c r="B46" s="19">
        <v>2599.7699584960938</v>
      </c>
      <c r="C46" s="39">
        <v>3351.719970703125</v>
      </c>
    </row>
  </sheetData>
  <sortState xmlns:xlrd2="http://schemas.microsoft.com/office/spreadsheetml/2017/richdata2" ref="A36:C51">
    <sortCondition ref="A36"/>
  </sortState>
  <mergeCells count="5">
    <mergeCell ref="A37:C37"/>
    <mergeCell ref="A11:G11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1"/>
  <sheetViews>
    <sheetView showGridLines="0" topLeftCell="A16" workbookViewId="0">
      <selection activeCell="G51" sqref="G51"/>
    </sheetView>
  </sheetViews>
  <sheetFormatPr baseColWidth="10" defaultColWidth="49.42578125" defaultRowHeight="15" x14ac:dyDescent="0.25"/>
  <cols>
    <col min="1" max="1" width="13.140625" customWidth="1"/>
    <col min="2" max="2" width="9.85546875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3" bestFit="1" customWidth="1"/>
    <col min="7" max="7" width="15.5703125" style="1" bestFit="1" customWidth="1"/>
  </cols>
  <sheetData>
    <row r="1" spans="1:7" x14ac:dyDescent="0.25">
      <c r="A1" s="4"/>
    </row>
    <row r="6" spans="1:7" x14ac:dyDescent="0.25">
      <c r="A6" s="52"/>
      <c r="B6" s="52"/>
      <c r="C6" s="52"/>
      <c r="D6" s="52"/>
      <c r="E6" s="52"/>
      <c r="F6" s="52"/>
      <c r="G6" s="52"/>
    </row>
    <row r="7" spans="1:7" ht="15" customHeight="1" x14ac:dyDescent="0.35">
      <c r="A7" s="53"/>
      <c r="B7" s="53"/>
      <c r="C7" s="53"/>
      <c r="D7" s="53"/>
      <c r="E7" s="53"/>
      <c r="F7" s="53"/>
      <c r="G7" s="53"/>
    </row>
    <row r="8" spans="1:7" ht="15" customHeight="1" x14ac:dyDescent="0.35">
      <c r="A8" s="54"/>
      <c r="B8" s="54"/>
      <c r="C8" s="54"/>
      <c r="D8" s="54"/>
      <c r="E8" s="54"/>
      <c r="F8" s="54"/>
      <c r="G8" s="54"/>
    </row>
    <row r="9" spans="1:7" ht="22.5" x14ac:dyDescent="0.35">
      <c r="A9" s="54" t="s">
        <v>15</v>
      </c>
      <c r="B9" s="54"/>
      <c r="C9" s="54"/>
      <c r="D9" s="54"/>
      <c r="E9" s="54"/>
      <c r="F9" s="54"/>
      <c r="G9" s="54"/>
    </row>
    <row r="10" spans="1:7" ht="19.5" x14ac:dyDescent="0.35">
      <c r="A10" s="55" t="s">
        <v>100</v>
      </c>
      <c r="B10" s="55"/>
      <c r="C10" s="55"/>
      <c r="D10" s="55"/>
      <c r="E10" s="55"/>
      <c r="F10" s="55"/>
      <c r="G10" s="55"/>
    </row>
    <row r="11" spans="1:7" x14ac:dyDescent="0.25">
      <c r="A11" s="57" t="s">
        <v>25</v>
      </c>
      <c r="B11" s="57"/>
      <c r="C11" s="57"/>
      <c r="D11" s="57"/>
      <c r="E11" s="57"/>
      <c r="F11" s="57"/>
      <c r="G11" s="57"/>
    </row>
    <row r="12" spans="1:7" x14ac:dyDescent="0.25">
      <c r="A12" s="57" t="str">
        <f>Consolidado!A11</f>
        <v>Año 2023</v>
      </c>
      <c r="B12" s="57"/>
      <c r="C12" s="57"/>
      <c r="D12" s="57"/>
      <c r="E12" s="57"/>
      <c r="F12" s="57"/>
      <c r="G12" s="57"/>
    </row>
    <row r="13" spans="1:7" x14ac:dyDescent="0.25">
      <c r="A13" s="33" t="s">
        <v>4</v>
      </c>
      <c r="B13" s="33" t="s">
        <v>5</v>
      </c>
      <c r="C13" s="33" t="s">
        <v>6</v>
      </c>
      <c r="D13" s="33" t="s">
        <v>18</v>
      </c>
      <c r="E13" s="33" t="s">
        <v>17</v>
      </c>
      <c r="F13" s="34" t="s">
        <v>7</v>
      </c>
      <c r="G13" s="35" t="s">
        <v>8</v>
      </c>
    </row>
    <row r="14" spans="1:7" x14ac:dyDescent="0.25">
      <c r="A14" s="20" t="s">
        <v>27</v>
      </c>
      <c r="B14" s="20" t="s">
        <v>32</v>
      </c>
      <c r="C14" s="20" t="s">
        <v>58</v>
      </c>
      <c r="D14" s="20" t="s">
        <v>57</v>
      </c>
      <c r="E14" s="20" t="s">
        <v>40</v>
      </c>
      <c r="F14" s="19">
        <v>217.79000091552734</v>
      </c>
      <c r="G14" s="19">
        <v>8356.010009765625</v>
      </c>
    </row>
    <row r="15" spans="1:7" x14ac:dyDescent="0.25">
      <c r="A15" s="20" t="s">
        <v>27</v>
      </c>
      <c r="B15" s="20" t="s">
        <v>32</v>
      </c>
      <c r="C15" s="20" t="s">
        <v>58</v>
      </c>
      <c r="D15" s="20" t="s">
        <v>57</v>
      </c>
      <c r="E15" s="20" t="s">
        <v>60</v>
      </c>
      <c r="F15" s="19">
        <v>6851.47998046875</v>
      </c>
      <c r="G15" s="19">
        <v>75481.8515625</v>
      </c>
    </row>
    <row r="16" spans="1:7" x14ac:dyDescent="0.25">
      <c r="A16" s="20" t="s">
        <v>27</v>
      </c>
      <c r="B16" s="20" t="s">
        <v>32</v>
      </c>
      <c r="C16" s="20" t="s">
        <v>58</v>
      </c>
      <c r="D16" s="20" t="s">
        <v>57</v>
      </c>
      <c r="E16" s="20" t="s">
        <v>59</v>
      </c>
      <c r="F16" s="19">
        <v>5477.5498046875</v>
      </c>
      <c r="G16" s="19">
        <v>140799.015625</v>
      </c>
    </row>
    <row r="17" spans="1:7" x14ac:dyDescent="0.25">
      <c r="A17" s="20" t="s">
        <v>27</v>
      </c>
      <c r="B17" s="20" t="s">
        <v>32</v>
      </c>
      <c r="C17" s="20" t="s">
        <v>58</v>
      </c>
      <c r="D17" s="20" t="s">
        <v>57</v>
      </c>
      <c r="E17" s="20" t="s">
        <v>56</v>
      </c>
      <c r="F17" s="19">
        <v>6130.93017578125</v>
      </c>
      <c r="G17" s="19">
        <v>125357.6572265625</v>
      </c>
    </row>
    <row r="18" spans="1:7" x14ac:dyDescent="0.25">
      <c r="A18" s="36" t="s">
        <v>27</v>
      </c>
      <c r="B18" s="31"/>
      <c r="C18" s="31"/>
      <c r="D18" s="31"/>
      <c r="E18" s="31"/>
      <c r="F18" s="31">
        <f>SUM(F14:F17)</f>
        <v>18677.749961853027</v>
      </c>
      <c r="G18" s="32">
        <f>SUM(G14:G17)</f>
        <v>349994.53442382813</v>
      </c>
    </row>
    <row r="19" spans="1:7" x14ac:dyDescent="0.25">
      <c r="A19" s="20" t="s">
        <v>72</v>
      </c>
      <c r="B19" s="20" t="s">
        <v>32</v>
      </c>
      <c r="C19" s="20" t="s">
        <v>58</v>
      </c>
      <c r="D19" s="20" t="s">
        <v>57</v>
      </c>
      <c r="E19" s="20" t="s">
        <v>87</v>
      </c>
      <c r="F19" s="19">
        <v>16940.259765625</v>
      </c>
      <c r="G19" s="19">
        <v>317498.15625</v>
      </c>
    </row>
    <row r="20" spans="1:7" x14ac:dyDescent="0.25">
      <c r="A20" s="20" t="s">
        <v>72</v>
      </c>
      <c r="B20" s="20" t="s">
        <v>32</v>
      </c>
      <c r="C20" s="20" t="s">
        <v>58</v>
      </c>
      <c r="D20" s="20" t="s">
        <v>57</v>
      </c>
      <c r="E20" s="20" t="s">
        <v>88</v>
      </c>
      <c r="F20" s="19">
        <v>392</v>
      </c>
      <c r="G20" s="19">
        <v>9016.4501953125</v>
      </c>
    </row>
    <row r="21" spans="1:7" x14ac:dyDescent="0.25">
      <c r="A21" s="20" t="s">
        <v>72</v>
      </c>
      <c r="B21" s="20" t="s">
        <v>32</v>
      </c>
      <c r="C21" s="20" t="s">
        <v>58</v>
      </c>
      <c r="D21" s="20" t="s">
        <v>57</v>
      </c>
      <c r="E21" s="20" t="s">
        <v>40</v>
      </c>
      <c r="F21" s="19">
        <v>5536.699951171875</v>
      </c>
      <c r="G21" s="19">
        <v>68216.160400390625</v>
      </c>
    </row>
    <row r="22" spans="1:7" x14ac:dyDescent="0.25">
      <c r="A22" s="20" t="s">
        <v>72</v>
      </c>
      <c r="B22" s="20" t="s">
        <v>32</v>
      </c>
      <c r="C22" s="20" t="s">
        <v>58</v>
      </c>
      <c r="D22" s="20" t="s">
        <v>57</v>
      </c>
      <c r="E22" s="20" t="s">
        <v>89</v>
      </c>
      <c r="F22" s="19">
        <v>6</v>
      </c>
      <c r="G22" s="19">
        <v>107.47000122070313</v>
      </c>
    </row>
    <row r="23" spans="1:7" x14ac:dyDescent="0.25">
      <c r="A23" s="20" t="s">
        <v>72</v>
      </c>
      <c r="B23" s="20" t="s">
        <v>32</v>
      </c>
      <c r="C23" s="20" t="s">
        <v>58</v>
      </c>
      <c r="D23" s="20" t="s">
        <v>57</v>
      </c>
      <c r="E23" s="20" t="s">
        <v>29</v>
      </c>
      <c r="F23" s="19">
        <v>159</v>
      </c>
      <c r="G23" s="19">
        <v>3026.52001953125</v>
      </c>
    </row>
    <row r="24" spans="1:7" x14ac:dyDescent="0.25">
      <c r="A24" s="20" t="s">
        <v>72</v>
      </c>
      <c r="B24" s="20" t="s">
        <v>32</v>
      </c>
      <c r="C24" s="20" t="s">
        <v>58</v>
      </c>
      <c r="D24" s="20" t="s">
        <v>57</v>
      </c>
      <c r="E24" s="20" t="s">
        <v>85</v>
      </c>
      <c r="F24" s="19">
        <v>2461.659912109375</v>
      </c>
      <c r="G24" s="19">
        <v>49842.33984375</v>
      </c>
    </row>
    <row r="25" spans="1:7" x14ac:dyDescent="0.25">
      <c r="A25" s="20" t="s">
        <v>72</v>
      </c>
      <c r="B25" s="20" t="s">
        <v>32</v>
      </c>
      <c r="C25" s="20" t="s">
        <v>58</v>
      </c>
      <c r="D25" s="20" t="s">
        <v>57</v>
      </c>
      <c r="E25" s="20" t="s">
        <v>60</v>
      </c>
      <c r="F25" s="19">
        <v>13618.419921875</v>
      </c>
      <c r="G25" s="19">
        <v>147955.390625</v>
      </c>
    </row>
    <row r="26" spans="1:7" x14ac:dyDescent="0.25">
      <c r="A26" s="20" t="s">
        <v>72</v>
      </c>
      <c r="B26" s="20" t="s">
        <v>32</v>
      </c>
      <c r="C26" s="20" t="s">
        <v>58</v>
      </c>
      <c r="D26" s="20" t="s">
        <v>57</v>
      </c>
      <c r="E26" s="20" t="s">
        <v>59</v>
      </c>
      <c r="F26" s="19">
        <v>8160</v>
      </c>
      <c r="G26" s="19">
        <v>74091.578117370605</v>
      </c>
    </row>
    <row r="27" spans="1:7" ht="30" x14ac:dyDescent="0.25">
      <c r="A27" s="20" t="s">
        <v>72</v>
      </c>
      <c r="B27" s="20" t="s">
        <v>32</v>
      </c>
      <c r="C27" s="20" t="s">
        <v>58</v>
      </c>
      <c r="D27" s="20" t="s">
        <v>84</v>
      </c>
      <c r="E27" s="20" t="s">
        <v>88</v>
      </c>
      <c r="F27" s="19">
        <v>59550</v>
      </c>
      <c r="G27" s="19">
        <v>25979.060546875</v>
      </c>
    </row>
    <row r="28" spans="1:7" ht="30" x14ac:dyDescent="0.25">
      <c r="A28" s="20" t="s">
        <v>72</v>
      </c>
      <c r="B28" s="20" t="s">
        <v>32</v>
      </c>
      <c r="C28" s="20" t="s">
        <v>58</v>
      </c>
      <c r="D28" s="20" t="s">
        <v>84</v>
      </c>
      <c r="E28" s="20" t="s">
        <v>86</v>
      </c>
      <c r="F28" s="19">
        <v>72130</v>
      </c>
      <c r="G28" s="19">
        <v>9900</v>
      </c>
    </row>
    <row r="29" spans="1:7" ht="30" x14ac:dyDescent="0.25">
      <c r="A29" s="20" t="s">
        <v>72</v>
      </c>
      <c r="B29" s="20" t="s">
        <v>32</v>
      </c>
      <c r="C29" s="20" t="s">
        <v>58</v>
      </c>
      <c r="D29" s="20" t="s">
        <v>90</v>
      </c>
      <c r="E29" s="20" t="s">
        <v>91</v>
      </c>
      <c r="F29" s="19">
        <v>36000</v>
      </c>
      <c r="G29" s="19">
        <v>36000</v>
      </c>
    </row>
    <row r="30" spans="1:7" x14ac:dyDescent="0.25">
      <c r="A30" s="20" t="s">
        <v>72</v>
      </c>
      <c r="B30" s="20" t="s">
        <v>32</v>
      </c>
      <c r="C30" s="20" t="s">
        <v>58</v>
      </c>
      <c r="D30" s="20" t="s">
        <v>92</v>
      </c>
      <c r="E30" s="20" t="s">
        <v>93</v>
      </c>
      <c r="F30" s="19">
        <v>52553</v>
      </c>
      <c r="G30" s="19">
        <v>55051.8515625</v>
      </c>
    </row>
    <row r="31" spans="1:7" x14ac:dyDescent="0.25">
      <c r="A31" s="20" t="s">
        <v>72</v>
      </c>
      <c r="B31" s="20" t="s">
        <v>32</v>
      </c>
      <c r="C31" s="20" t="s">
        <v>58</v>
      </c>
      <c r="D31" s="20" t="s">
        <v>92</v>
      </c>
      <c r="E31" s="20" t="s">
        <v>60</v>
      </c>
      <c r="F31" s="19">
        <v>953</v>
      </c>
      <c r="G31" s="19">
        <v>15</v>
      </c>
    </row>
    <row r="32" spans="1:7" x14ac:dyDescent="0.25">
      <c r="A32" s="20" t="s">
        <v>72</v>
      </c>
      <c r="B32" s="20" t="s">
        <v>32</v>
      </c>
      <c r="C32" s="20" t="s">
        <v>58</v>
      </c>
      <c r="D32" s="20" t="s">
        <v>92</v>
      </c>
      <c r="E32" s="20" t="s">
        <v>94</v>
      </c>
      <c r="F32" s="19">
        <v>24000</v>
      </c>
      <c r="G32" s="19">
        <v>15600</v>
      </c>
    </row>
    <row r="33" spans="1:7" x14ac:dyDescent="0.25">
      <c r="A33" s="20" t="s">
        <v>72</v>
      </c>
      <c r="B33" s="20" t="s">
        <v>95</v>
      </c>
      <c r="C33" s="20" t="s">
        <v>58</v>
      </c>
      <c r="D33" s="20" t="s">
        <v>57</v>
      </c>
      <c r="E33" s="20" t="s">
        <v>59</v>
      </c>
      <c r="F33" s="19">
        <v>3723.989990234375</v>
      </c>
      <c r="G33" s="19">
        <v>94248.359375</v>
      </c>
    </row>
    <row r="34" spans="1:7" x14ac:dyDescent="0.25">
      <c r="A34" s="36" t="s">
        <v>72</v>
      </c>
      <c r="B34" s="31"/>
      <c r="C34" s="31"/>
      <c r="D34" s="31"/>
      <c r="E34" s="31"/>
      <c r="F34" s="31">
        <f>SUM(F19:F33)</f>
        <v>296184.02954101563</v>
      </c>
      <c r="G34" s="32">
        <f>SUM(G19:G33)</f>
        <v>906548.33693695068</v>
      </c>
    </row>
    <row r="35" spans="1:7" ht="30" x14ac:dyDescent="0.25">
      <c r="A35" s="21" t="s">
        <v>74</v>
      </c>
      <c r="B35" s="21" t="s">
        <v>32</v>
      </c>
      <c r="C35" s="21" t="s">
        <v>58</v>
      </c>
      <c r="D35" s="21" t="s">
        <v>84</v>
      </c>
      <c r="E35" s="21" t="s">
        <v>50</v>
      </c>
      <c r="F35" s="22">
        <v>25000</v>
      </c>
      <c r="G35" s="22">
        <v>21134</v>
      </c>
    </row>
    <row r="36" spans="1:7" ht="30" x14ac:dyDescent="0.25">
      <c r="A36" s="21" t="s">
        <v>74</v>
      </c>
      <c r="B36" s="21" t="s">
        <v>32</v>
      </c>
      <c r="C36" s="21" t="s">
        <v>58</v>
      </c>
      <c r="D36" s="21" t="s">
        <v>84</v>
      </c>
      <c r="E36" s="21" t="s">
        <v>85</v>
      </c>
      <c r="F36" s="22">
        <v>74712</v>
      </c>
      <c r="G36" s="22">
        <v>36362.328125</v>
      </c>
    </row>
    <row r="37" spans="1:7" ht="30" x14ac:dyDescent="0.25">
      <c r="A37" s="21" t="s">
        <v>74</v>
      </c>
      <c r="B37" s="21" t="s">
        <v>32</v>
      </c>
      <c r="C37" s="21" t="s">
        <v>58</v>
      </c>
      <c r="D37" s="21" t="s">
        <v>84</v>
      </c>
      <c r="E37" s="21" t="s">
        <v>86</v>
      </c>
      <c r="F37" s="22">
        <v>124115</v>
      </c>
      <c r="G37" s="22">
        <v>20973.39990234375</v>
      </c>
    </row>
    <row r="38" spans="1:7" ht="30" x14ac:dyDescent="0.25">
      <c r="A38" s="21" t="s">
        <v>74</v>
      </c>
      <c r="B38" s="21" t="s">
        <v>32</v>
      </c>
      <c r="C38" s="21" t="s">
        <v>58</v>
      </c>
      <c r="D38" s="21" t="s">
        <v>90</v>
      </c>
      <c r="E38" s="21" t="s">
        <v>88</v>
      </c>
      <c r="F38" s="22">
        <v>24950</v>
      </c>
      <c r="G38" s="22">
        <v>2744.5</v>
      </c>
    </row>
    <row r="39" spans="1:7" ht="30" x14ac:dyDescent="0.25">
      <c r="A39" s="21" t="s">
        <v>74</v>
      </c>
      <c r="B39" s="21" t="s">
        <v>32</v>
      </c>
      <c r="C39" s="21" t="s">
        <v>58</v>
      </c>
      <c r="D39" s="21" t="s">
        <v>90</v>
      </c>
      <c r="E39" s="21" t="s">
        <v>86</v>
      </c>
      <c r="F39" s="22">
        <v>50360</v>
      </c>
      <c r="G39" s="22">
        <v>5539.60009765625</v>
      </c>
    </row>
    <row r="40" spans="1:7" x14ac:dyDescent="0.25">
      <c r="A40" s="36" t="s">
        <v>74</v>
      </c>
      <c r="B40" s="31"/>
      <c r="C40" s="31"/>
      <c r="D40" s="31"/>
      <c r="E40" s="31"/>
      <c r="F40" s="31">
        <f>SUM(F35:F39)</f>
        <v>299137</v>
      </c>
      <c r="G40" s="32">
        <f>SUM(G35:G39)</f>
        <v>86753.828125</v>
      </c>
    </row>
    <row r="41" spans="1:7" x14ac:dyDescent="0.25">
      <c r="A41" s="36" t="s">
        <v>0</v>
      </c>
      <c r="B41" s="31"/>
      <c r="C41" s="31"/>
      <c r="D41" s="31"/>
      <c r="E41" s="31"/>
      <c r="F41" s="31">
        <f>SUM(F40,F34,F18)</f>
        <v>613998.77950286865</v>
      </c>
      <c r="G41" s="32">
        <f>SUM(G40,G34,G18)</f>
        <v>1343296.6994857788</v>
      </c>
    </row>
    <row r="43" spans="1:7" x14ac:dyDescent="0.25">
      <c r="A43" t="s">
        <v>21</v>
      </c>
    </row>
    <row r="46" spans="1:7" x14ac:dyDescent="0.25">
      <c r="A46" s="56" t="s">
        <v>105</v>
      </c>
      <c r="B46" s="56"/>
      <c r="C46" s="56"/>
    </row>
    <row r="47" spans="1:7" x14ac:dyDescent="0.25">
      <c r="A47" s="40" t="s">
        <v>108</v>
      </c>
      <c r="B47" s="40" t="s">
        <v>106</v>
      </c>
      <c r="C47" s="40" t="s">
        <v>109</v>
      </c>
    </row>
    <row r="48" spans="1:7" x14ac:dyDescent="0.25">
      <c r="A48" s="20" t="s">
        <v>87</v>
      </c>
      <c r="B48" s="19">
        <v>16940.259765625</v>
      </c>
      <c r="C48" s="19">
        <v>317498.15625</v>
      </c>
    </row>
    <row r="49" spans="1:5" x14ac:dyDescent="0.25">
      <c r="A49" s="20" t="s">
        <v>88</v>
      </c>
      <c r="B49" s="22">
        <v>84892</v>
      </c>
      <c r="C49" s="22">
        <v>37740.0107421875</v>
      </c>
    </row>
    <row r="50" spans="1:5" x14ac:dyDescent="0.25">
      <c r="A50" s="20" t="s">
        <v>93</v>
      </c>
      <c r="B50" s="19">
        <v>52553</v>
      </c>
      <c r="C50" s="19">
        <v>55051.8515625</v>
      </c>
    </row>
    <row r="51" spans="1:5" x14ac:dyDescent="0.25">
      <c r="A51" s="20" t="s">
        <v>91</v>
      </c>
      <c r="B51" s="19">
        <v>36000</v>
      </c>
      <c r="C51" s="19">
        <v>36000</v>
      </c>
    </row>
    <row r="52" spans="1:5" ht="30" x14ac:dyDescent="0.25">
      <c r="A52" s="20" t="s">
        <v>40</v>
      </c>
      <c r="B52" s="19">
        <v>5754.4899520874023</v>
      </c>
      <c r="C52" s="19">
        <v>76572.17041015625</v>
      </c>
    </row>
    <row r="53" spans="1:5" x14ac:dyDescent="0.25">
      <c r="A53" s="20" t="s">
        <v>89</v>
      </c>
      <c r="B53" s="19">
        <v>6</v>
      </c>
      <c r="C53" s="19">
        <v>107.47000122070313</v>
      </c>
    </row>
    <row r="54" spans="1:5" x14ac:dyDescent="0.25">
      <c r="A54" s="20" t="s">
        <v>29</v>
      </c>
      <c r="B54" s="19">
        <v>159</v>
      </c>
      <c r="C54" s="19">
        <v>3026.52001953125</v>
      </c>
    </row>
    <row r="55" spans="1:5" x14ac:dyDescent="0.25">
      <c r="A55" s="21" t="s">
        <v>50</v>
      </c>
      <c r="B55" s="22">
        <v>25000</v>
      </c>
      <c r="C55" s="22">
        <v>21134</v>
      </c>
    </row>
    <row r="56" spans="1:5" x14ac:dyDescent="0.25">
      <c r="A56" s="21" t="s">
        <v>85</v>
      </c>
      <c r="B56" s="22">
        <v>77173.659912109375</v>
      </c>
      <c r="C56" s="22">
        <v>86204.66796875</v>
      </c>
    </row>
    <row r="57" spans="1:5" x14ac:dyDescent="0.25">
      <c r="A57" s="20" t="s">
        <v>60</v>
      </c>
      <c r="B57" s="19">
        <v>21422.89990234375</v>
      </c>
      <c r="C57" s="19">
        <v>223452.2421875</v>
      </c>
      <c r="D57" s="47"/>
      <c r="E57" s="48"/>
    </row>
    <row r="58" spans="1:5" x14ac:dyDescent="0.25">
      <c r="A58" s="20" t="s">
        <v>94</v>
      </c>
      <c r="B58" s="19">
        <v>24000</v>
      </c>
      <c r="C58" s="19">
        <v>15600</v>
      </c>
      <c r="D58" s="47"/>
      <c r="E58" s="48"/>
    </row>
    <row r="59" spans="1:5" x14ac:dyDescent="0.25">
      <c r="A59" s="20" t="s">
        <v>59</v>
      </c>
      <c r="B59" s="19">
        <v>13637.5498046875</v>
      </c>
      <c r="C59" s="19">
        <v>214890.59374237061</v>
      </c>
      <c r="D59" s="49"/>
      <c r="E59" s="50"/>
    </row>
    <row r="60" spans="1:5" x14ac:dyDescent="0.25">
      <c r="A60" s="20" t="s">
        <v>56</v>
      </c>
      <c r="B60" s="19">
        <v>6130.93017578125</v>
      </c>
      <c r="C60" s="19">
        <v>125357.6572265625</v>
      </c>
    </row>
    <row r="61" spans="1:5" x14ac:dyDescent="0.25">
      <c r="A61" s="21" t="s">
        <v>86</v>
      </c>
      <c r="B61" s="22">
        <v>246605</v>
      </c>
      <c r="C61" s="22">
        <v>36413</v>
      </c>
    </row>
  </sheetData>
  <sortState xmlns:xlrd2="http://schemas.microsoft.com/office/spreadsheetml/2017/richdata2" ref="A47:C71">
    <sortCondition ref="A47"/>
  </sortState>
  <mergeCells count="8">
    <mergeCell ref="A46:C46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4"/>
  <sheetViews>
    <sheetView showGridLines="0" topLeftCell="A10" workbookViewId="0">
      <selection activeCell="F28" sqref="F28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52"/>
      <c r="B6" s="52"/>
      <c r="C6" s="52"/>
      <c r="D6" s="52"/>
      <c r="E6" s="52"/>
      <c r="F6" s="52"/>
      <c r="G6" s="52"/>
    </row>
    <row r="7" spans="1:7" ht="23.25" x14ac:dyDescent="0.35">
      <c r="A7" s="53"/>
      <c r="B7" s="53"/>
      <c r="C7" s="53"/>
      <c r="D7" s="53"/>
      <c r="E7" s="53"/>
      <c r="F7" s="53"/>
      <c r="G7" s="53"/>
    </row>
    <row r="8" spans="1:7" ht="22.5" x14ac:dyDescent="0.35">
      <c r="A8" s="54" t="s">
        <v>15</v>
      </c>
      <c r="B8" s="54"/>
      <c r="C8" s="54"/>
      <c r="D8" s="54"/>
      <c r="E8" s="54"/>
      <c r="F8" s="54"/>
      <c r="G8" s="54"/>
    </row>
    <row r="9" spans="1:7" ht="19.5" x14ac:dyDescent="0.35">
      <c r="A9" s="55" t="s">
        <v>100</v>
      </c>
      <c r="B9" s="55"/>
      <c r="C9" s="55"/>
      <c r="D9" s="55"/>
      <c r="E9" s="55"/>
      <c r="F9" s="55"/>
      <c r="G9" s="55"/>
    </row>
    <row r="10" spans="1:7" x14ac:dyDescent="0.25">
      <c r="A10" s="57" t="s">
        <v>26</v>
      </c>
      <c r="B10" s="57"/>
      <c r="C10" s="57"/>
      <c r="D10" s="57"/>
      <c r="E10" s="57"/>
      <c r="F10" s="57"/>
      <c r="G10" s="57"/>
    </row>
    <row r="11" spans="1:7" x14ac:dyDescent="0.25">
      <c r="A11" s="57" t="str">
        <f>Consolidado!A11</f>
        <v>Año 2023</v>
      </c>
      <c r="B11" s="57"/>
      <c r="C11" s="57"/>
      <c r="D11" s="57"/>
      <c r="E11" s="57"/>
      <c r="F11" s="57"/>
      <c r="G11" s="57"/>
    </row>
    <row r="12" spans="1:7" x14ac:dyDescent="0.25">
      <c r="A12" s="33" t="s">
        <v>4</v>
      </c>
      <c r="B12" s="33" t="s">
        <v>5</v>
      </c>
      <c r="C12" s="33" t="s">
        <v>6</v>
      </c>
      <c r="D12" s="33" t="s">
        <v>12</v>
      </c>
      <c r="E12" s="33" t="s">
        <v>17</v>
      </c>
      <c r="F12" s="34" t="s">
        <v>7</v>
      </c>
      <c r="G12" s="35" t="s">
        <v>8</v>
      </c>
    </row>
    <row r="13" spans="1:7" x14ac:dyDescent="0.25">
      <c r="A13" s="20" t="s">
        <v>27</v>
      </c>
      <c r="B13" s="20" t="s">
        <v>62</v>
      </c>
      <c r="C13" s="20" t="s">
        <v>3</v>
      </c>
      <c r="D13" s="20" t="s">
        <v>61</v>
      </c>
      <c r="E13" s="20" t="s">
        <v>52</v>
      </c>
      <c r="F13" s="19">
        <v>5.1390000000000002</v>
      </c>
      <c r="G13" s="19">
        <v>1</v>
      </c>
    </row>
    <row r="14" spans="1:7" x14ac:dyDescent="0.25">
      <c r="A14" s="36" t="s">
        <v>27</v>
      </c>
      <c r="B14" s="31"/>
      <c r="C14" s="31"/>
      <c r="D14" s="31"/>
      <c r="E14" s="31"/>
      <c r="F14" s="31">
        <f>SUM(F13)</f>
        <v>5.1390000000000002</v>
      </c>
      <c r="G14" s="32">
        <f>SUM(G13)</f>
        <v>1</v>
      </c>
    </row>
    <row r="15" spans="1:7" x14ac:dyDescent="0.25">
      <c r="A15" s="20" t="s">
        <v>72</v>
      </c>
      <c r="B15" s="20" t="s">
        <v>32</v>
      </c>
      <c r="C15" s="20" t="s">
        <v>3</v>
      </c>
      <c r="D15" s="20" t="s">
        <v>96</v>
      </c>
      <c r="E15" s="20" t="s">
        <v>97</v>
      </c>
      <c r="F15" s="19">
        <v>1178.97998046875</v>
      </c>
      <c r="G15" s="19">
        <v>1811.760009765625</v>
      </c>
    </row>
    <row r="16" spans="1:7" x14ac:dyDescent="0.25">
      <c r="A16" s="36" t="s">
        <v>72</v>
      </c>
      <c r="B16" s="31"/>
      <c r="C16" s="31"/>
      <c r="D16" s="31"/>
      <c r="E16" s="31"/>
      <c r="F16" s="31">
        <f>SUM(F15:F15)</f>
        <v>1178.97998046875</v>
      </c>
      <c r="G16" s="32">
        <f>SUM(G15:G15)</f>
        <v>1811.760009765625</v>
      </c>
    </row>
    <row r="17" spans="1:7" x14ac:dyDescent="0.25">
      <c r="A17" s="36" t="s">
        <v>0</v>
      </c>
      <c r="B17" s="31"/>
      <c r="C17" s="31"/>
      <c r="D17" s="31"/>
      <c r="E17" s="31"/>
      <c r="F17" s="31">
        <f>SUM(F13:F16)</f>
        <v>2368.2379609375002</v>
      </c>
      <c r="G17" s="32">
        <f>SUM(G13:G16)</f>
        <v>3625.52001953125</v>
      </c>
    </row>
    <row r="19" spans="1:7" x14ac:dyDescent="0.25">
      <c r="A19" t="s">
        <v>21</v>
      </c>
    </row>
    <row r="21" spans="1:7" x14ac:dyDescent="0.25">
      <c r="A21" s="56" t="s">
        <v>105</v>
      </c>
      <c r="B21" s="56"/>
      <c r="C21" s="56"/>
    </row>
    <row r="22" spans="1:7" x14ac:dyDescent="0.25">
      <c r="A22" s="40" t="s">
        <v>108</v>
      </c>
      <c r="B22" s="40" t="s">
        <v>106</v>
      </c>
      <c r="C22" s="40" t="s">
        <v>109</v>
      </c>
    </row>
    <row r="23" spans="1:7" x14ac:dyDescent="0.25">
      <c r="A23" s="20" t="s">
        <v>52</v>
      </c>
      <c r="B23" s="19">
        <v>5.1390000000000002</v>
      </c>
      <c r="C23" s="19">
        <v>1</v>
      </c>
    </row>
    <row r="24" spans="1:7" x14ac:dyDescent="0.25">
      <c r="A24" s="20" t="s">
        <v>97</v>
      </c>
      <c r="B24" s="19">
        <v>1178.97998046875</v>
      </c>
      <c r="C24" s="19">
        <v>1811.760009765625</v>
      </c>
    </row>
  </sheetData>
  <sortState xmlns:xlrd2="http://schemas.microsoft.com/office/spreadsheetml/2017/richdata2" ref="A12:H22">
    <sortCondition ref="D12:D22"/>
  </sortState>
  <mergeCells count="7">
    <mergeCell ref="A21:C21"/>
    <mergeCell ref="A9:G9"/>
    <mergeCell ref="A11:G11"/>
    <mergeCell ref="A6:G6"/>
    <mergeCell ref="A7:G7"/>
    <mergeCell ref="A8:G8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showGridLines="0" topLeftCell="A10" workbookViewId="0">
      <selection activeCell="G36" sqref="G36"/>
    </sheetView>
  </sheetViews>
  <sheetFormatPr baseColWidth="10" defaultColWidth="37.425781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3" bestFit="1" customWidth="1"/>
    <col min="7" max="7" width="16.85546875" style="1" bestFit="1" customWidth="1"/>
  </cols>
  <sheetData>
    <row r="1" spans="1:7" x14ac:dyDescent="0.25">
      <c r="A1" s="4"/>
    </row>
    <row r="6" spans="1:7" x14ac:dyDescent="0.25">
      <c r="A6" s="52"/>
      <c r="B6" s="52"/>
      <c r="C6" s="52"/>
      <c r="D6" s="52"/>
      <c r="E6" s="52"/>
      <c r="F6" s="52"/>
      <c r="G6" s="52"/>
    </row>
    <row r="7" spans="1:7" ht="20.25" customHeight="1" x14ac:dyDescent="0.35">
      <c r="A7" s="53"/>
      <c r="B7" s="53"/>
      <c r="C7" s="53"/>
      <c r="D7" s="53"/>
      <c r="E7" s="53"/>
      <c r="F7" s="53"/>
      <c r="G7" s="53"/>
    </row>
    <row r="8" spans="1:7" ht="22.5" x14ac:dyDescent="0.35">
      <c r="A8" s="54" t="s">
        <v>15</v>
      </c>
      <c r="B8" s="54"/>
      <c r="C8" s="54"/>
      <c r="D8" s="54"/>
      <c r="E8" s="54"/>
      <c r="F8" s="54"/>
      <c r="G8" s="54"/>
    </row>
    <row r="9" spans="1:7" ht="19.5" x14ac:dyDescent="0.35">
      <c r="A9" s="55" t="s">
        <v>100</v>
      </c>
      <c r="B9" s="55"/>
      <c r="C9" s="55"/>
      <c r="D9" s="55"/>
      <c r="E9" s="55"/>
      <c r="F9" s="55"/>
      <c r="G9" s="55"/>
    </row>
    <row r="10" spans="1:7" x14ac:dyDescent="0.25">
      <c r="A10" s="57" t="s">
        <v>22</v>
      </c>
      <c r="B10" s="57"/>
      <c r="C10" s="57"/>
      <c r="D10" s="57"/>
      <c r="E10" s="57"/>
      <c r="F10" s="57"/>
      <c r="G10" s="57"/>
    </row>
    <row r="11" spans="1:7" x14ac:dyDescent="0.25">
      <c r="A11" s="57" t="str">
        <f>Consolidado!A11</f>
        <v>Año 2023</v>
      </c>
      <c r="B11" s="57"/>
      <c r="C11" s="57"/>
      <c r="D11" s="57"/>
      <c r="E11" s="57"/>
      <c r="F11" s="57"/>
      <c r="G11" s="57"/>
    </row>
    <row r="12" spans="1:7" x14ac:dyDescent="0.25">
      <c r="A12" s="33" t="s">
        <v>4</v>
      </c>
      <c r="B12" s="33" t="s">
        <v>5</v>
      </c>
      <c r="C12" s="33" t="s">
        <v>6</v>
      </c>
      <c r="D12" s="33" t="s">
        <v>12</v>
      </c>
      <c r="E12" s="33" t="s">
        <v>17</v>
      </c>
      <c r="F12" s="34" t="s">
        <v>7</v>
      </c>
      <c r="G12" s="35" t="s">
        <v>8</v>
      </c>
    </row>
    <row r="13" spans="1:7" x14ac:dyDescent="0.25">
      <c r="A13" s="20" t="s">
        <v>27</v>
      </c>
      <c r="B13" s="20" t="s">
        <v>2</v>
      </c>
      <c r="C13" s="20" t="s">
        <v>64</v>
      </c>
      <c r="D13" s="20" t="s">
        <v>70</v>
      </c>
      <c r="E13" s="20" t="s">
        <v>40</v>
      </c>
      <c r="F13" s="19">
        <v>725.760009765625</v>
      </c>
      <c r="G13" s="19">
        <v>1184.4300537109375</v>
      </c>
    </row>
    <row r="14" spans="1:7" x14ac:dyDescent="0.25">
      <c r="A14" s="20" t="s">
        <v>27</v>
      </c>
      <c r="B14" s="20" t="s">
        <v>2</v>
      </c>
      <c r="C14" s="20" t="s">
        <v>64</v>
      </c>
      <c r="D14" s="20" t="s">
        <v>69</v>
      </c>
      <c r="E14" s="20" t="s">
        <v>59</v>
      </c>
      <c r="F14" s="19">
        <v>39916.51953125</v>
      </c>
      <c r="G14" s="19">
        <v>40000</v>
      </c>
    </row>
    <row r="15" spans="1:7" x14ac:dyDescent="0.25">
      <c r="A15" s="20" t="s">
        <v>27</v>
      </c>
      <c r="B15" s="20" t="s">
        <v>2</v>
      </c>
      <c r="C15" s="20" t="s">
        <v>64</v>
      </c>
      <c r="D15" s="20" t="s">
        <v>68</v>
      </c>
      <c r="E15" s="20" t="s">
        <v>50</v>
      </c>
      <c r="F15" s="19">
        <v>691.20001220703125</v>
      </c>
      <c r="G15" s="19">
        <v>11612.16015625</v>
      </c>
    </row>
    <row r="16" spans="1:7" x14ac:dyDescent="0.25">
      <c r="A16" s="20" t="s">
        <v>27</v>
      </c>
      <c r="B16" s="20" t="s">
        <v>2</v>
      </c>
      <c r="C16" s="20" t="s">
        <v>64</v>
      </c>
      <c r="D16" s="20" t="s">
        <v>66</v>
      </c>
      <c r="E16" s="20" t="s">
        <v>67</v>
      </c>
      <c r="F16" s="19">
        <v>11616</v>
      </c>
      <c r="G16" s="19">
        <v>22418.650390625</v>
      </c>
    </row>
    <row r="17" spans="1:7" x14ac:dyDescent="0.25">
      <c r="A17" s="20" t="s">
        <v>27</v>
      </c>
      <c r="B17" s="20" t="s">
        <v>2</v>
      </c>
      <c r="C17" s="20" t="s">
        <v>64</v>
      </c>
      <c r="D17" s="20" t="s">
        <v>66</v>
      </c>
      <c r="E17" s="20" t="s">
        <v>40</v>
      </c>
      <c r="F17" s="19">
        <v>725.760009765625</v>
      </c>
      <c r="G17" s="19">
        <v>1974.050048828125</v>
      </c>
    </row>
    <row r="18" spans="1:7" x14ac:dyDescent="0.25">
      <c r="A18" s="20" t="s">
        <v>27</v>
      </c>
      <c r="B18" s="20" t="s">
        <v>2</v>
      </c>
      <c r="C18" s="20" t="s">
        <v>64</v>
      </c>
      <c r="D18" s="20" t="s">
        <v>65</v>
      </c>
      <c r="E18" s="20" t="s">
        <v>40</v>
      </c>
      <c r="F18" s="19">
        <v>4440</v>
      </c>
      <c r="G18" s="19">
        <v>29981.689453125</v>
      </c>
    </row>
    <row r="19" spans="1:7" x14ac:dyDescent="0.25">
      <c r="A19" s="20" t="s">
        <v>27</v>
      </c>
      <c r="B19" s="20" t="s">
        <v>2</v>
      </c>
      <c r="C19" s="20" t="s">
        <v>64</v>
      </c>
      <c r="D19" s="20" t="s">
        <v>65</v>
      </c>
      <c r="E19" s="20" t="s">
        <v>38</v>
      </c>
      <c r="F19" s="19">
        <v>86381.759765625</v>
      </c>
      <c r="G19" s="19">
        <v>387751.923828125</v>
      </c>
    </row>
    <row r="20" spans="1:7" x14ac:dyDescent="0.25">
      <c r="A20" s="20" t="s">
        <v>27</v>
      </c>
      <c r="B20" s="20" t="s">
        <v>2</v>
      </c>
      <c r="C20" s="20" t="s">
        <v>64</v>
      </c>
      <c r="D20" s="20" t="s">
        <v>65</v>
      </c>
      <c r="E20" s="20" t="s">
        <v>35</v>
      </c>
      <c r="F20" s="19">
        <v>22507.580078125</v>
      </c>
      <c r="G20" s="19">
        <v>116636.798828125</v>
      </c>
    </row>
    <row r="21" spans="1:7" x14ac:dyDescent="0.25">
      <c r="A21" s="20" t="s">
        <v>27</v>
      </c>
      <c r="B21" s="20" t="s">
        <v>2</v>
      </c>
      <c r="C21" s="20" t="s">
        <v>64</v>
      </c>
      <c r="D21" s="20" t="s">
        <v>63</v>
      </c>
      <c r="E21" s="20" t="s">
        <v>38</v>
      </c>
      <c r="F21" s="19">
        <v>5451.43994140625</v>
      </c>
      <c r="G21" s="19">
        <v>116868.3984375</v>
      </c>
    </row>
    <row r="22" spans="1:7" x14ac:dyDescent="0.25">
      <c r="A22" s="20" t="s">
        <v>27</v>
      </c>
      <c r="B22" s="20" t="s">
        <v>2</v>
      </c>
      <c r="C22" s="20" t="s">
        <v>64</v>
      </c>
      <c r="D22" s="20" t="s">
        <v>63</v>
      </c>
      <c r="E22" s="20" t="s">
        <v>35</v>
      </c>
      <c r="F22" s="19">
        <v>18264.23974609375</v>
      </c>
      <c r="G22" s="19">
        <v>129903.5908203125</v>
      </c>
    </row>
    <row r="23" spans="1:7" x14ac:dyDescent="0.25">
      <c r="A23" s="36" t="s">
        <v>27</v>
      </c>
      <c r="B23" s="31"/>
      <c r="C23" s="31"/>
      <c r="D23" s="31"/>
      <c r="E23" s="31"/>
      <c r="F23" s="31">
        <f>SUM(F13:F22)</f>
        <v>190720.25909423828</v>
      </c>
      <c r="G23" s="32">
        <f>SUM(G13:G22)</f>
        <v>858331.69201660156</v>
      </c>
    </row>
    <row r="24" spans="1:7" x14ac:dyDescent="0.25">
      <c r="A24" s="20" t="s">
        <v>72</v>
      </c>
      <c r="B24" s="20" t="s">
        <v>2</v>
      </c>
      <c r="C24" s="20" t="s">
        <v>64</v>
      </c>
      <c r="D24" s="20" t="s">
        <v>65</v>
      </c>
      <c r="E24" s="20" t="s">
        <v>98</v>
      </c>
      <c r="F24" s="19">
        <v>13560</v>
      </c>
      <c r="G24" s="19">
        <v>37629.3984375</v>
      </c>
    </row>
    <row r="25" spans="1:7" x14ac:dyDescent="0.25">
      <c r="A25" s="20" t="s">
        <v>72</v>
      </c>
      <c r="B25" s="20" t="s">
        <v>2</v>
      </c>
      <c r="C25" s="20" t="s">
        <v>64</v>
      </c>
      <c r="D25" s="20" t="s">
        <v>65</v>
      </c>
      <c r="E25" s="20" t="s">
        <v>38</v>
      </c>
      <c r="F25" s="19">
        <v>13291.2001953125</v>
      </c>
      <c r="G25" s="19">
        <v>37063.80078125</v>
      </c>
    </row>
    <row r="26" spans="1:7" x14ac:dyDescent="0.25">
      <c r="A26" s="20" t="s">
        <v>72</v>
      </c>
      <c r="B26" s="20" t="s">
        <v>2</v>
      </c>
      <c r="C26" s="20" t="s">
        <v>64</v>
      </c>
      <c r="D26" s="20" t="s">
        <v>63</v>
      </c>
      <c r="E26" s="20" t="s">
        <v>38</v>
      </c>
      <c r="F26" s="19">
        <v>7056</v>
      </c>
      <c r="G26" s="19">
        <v>17723.69921875</v>
      </c>
    </row>
    <row r="27" spans="1:7" x14ac:dyDescent="0.25">
      <c r="A27" s="20" t="s">
        <v>72</v>
      </c>
      <c r="B27" s="20" t="s">
        <v>2</v>
      </c>
      <c r="C27" s="20" t="s">
        <v>64</v>
      </c>
      <c r="D27" s="20" t="s">
        <v>63</v>
      </c>
      <c r="E27" s="20" t="s">
        <v>35</v>
      </c>
      <c r="F27" s="19">
        <v>6866.39990234375</v>
      </c>
      <c r="G27" s="19">
        <v>15427.349609375</v>
      </c>
    </row>
    <row r="28" spans="1:7" x14ac:dyDescent="0.25">
      <c r="A28" s="36" t="s">
        <v>72</v>
      </c>
      <c r="B28" s="31"/>
      <c r="C28" s="31"/>
      <c r="D28" s="31"/>
      <c r="E28" s="31"/>
      <c r="F28" s="31">
        <f>SUM(F24:F27)</f>
        <v>40773.60009765625</v>
      </c>
      <c r="G28" s="32">
        <f>SUM(G24:G27)</f>
        <v>107844.248046875</v>
      </c>
    </row>
    <row r="29" spans="1:7" x14ac:dyDescent="0.25">
      <c r="A29" s="21" t="s">
        <v>74</v>
      </c>
      <c r="B29" s="21" t="s">
        <v>2</v>
      </c>
      <c r="C29" s="21" t="s">
        <v>64</v>
      </c>
      <c r="D29" s="21" t="s">
        <v>65</v>
      </c>
      <c r="E29" s="21" t="s">
        <v>38</v>
      </c>
      <c r="F29" s="22">
        <v>20510.400390625</v>
      </c>
      <c r="G29" s="22">
        <v>57785.6484375</v>
      </c>
    </row>
    <row r="30" spans="1:7" x14ac:dyDescent="0.25">
      <c r="A30" s="36" t="s">
        <v>74</v>
      </c>
      <c r="B30" s="31"/>
      <c r="C30" s="31"/>
      <c r="D30" s="31"/>
      <c r="E30" s="31"/>
      <c r="F30" s="31">
        <f>SUM(F29)</f>
        <v>20510.400390625</v>
      </c>
      <c r="G30" s="32">
        <f>SUM(G29)</f>
        <v>57785.6484375</v>
      </c>
    </row>
    <row r="31" spans="1:7" x14ac:dyDescent="0.25">
      <c r="A31" s="36" t="s">
        <v>0</v>
      </c>
      <c r="B31" s="31"/>
      <c r="C31" s="31"/>
      <c r="D31" s="31"/>
      <c r="E31" s="31"/>
      <c r="F31" s="31">
        <f>SUM(F30,F28,F23)</f>
        <v>252004.25958251953</v>
      </c>
      <c r="G31" s="32">
        <f>SUM(G30,G28,G23)</f>
        <v>1023961.5885009766</v>
      </c>
    </row>
    <row r="33" spans="1:3" x14ac:dyDescent="0.25">
      <c r="A33" t="s">
        <v>21</v>
      </c>
    </row>
    <row r="35" spans="1:3" x14ac:dyDescent="0.25">
      <c r="A35" s="56" t="s">
        <v>105</v>
      </c>
      <c r="B35" s="56"/>
      <c r="C35" s="56"/>
    </row>
    <row r="36" spans="1:3" x14ac:dyDescent="0.25">
      <c r="A36" s="40" t="s">
        <v>108</v>
      </c>
      <c r="B36" s="40" t="s">
        <v>106</v>
      </c>
      <c r="C36" s="40" t="s">
        <v>109</v>
      </c>
    </row>
    <row r="37" spans="1:3" x14ac:dyDescent="0.25">
      <c r="A37" s="20" t="s">
        <v>67</v>
      </c>
      <c r="B37" s="19">
        <v>11616</v>
      </c>
      <c r="C37" s="19">
        <v>22418.650390625</v>
      </c>
    </row>
    <row r="38" spans="1:3" ht="30" x14ac:dyDescent="0.25">
      <c r="A38" s="20" t="s">
        <v>40</v>
      </c>
      <c r="B38" s="19">
        <v>5891.52001953125</v>
      </c>
      <c r="C38" s="19">
        <v>33140.169555664063</v>
      </c>
    </row>
    <row r="39" spans="1:3" x14ac:dyDescent="0.25">
      <c r="A39" s="20" t="s">
        <v>98</v>
      </c>
      <c r="B39" s="19">
        <v>13560</v>
      </c>
      <c r="C39" s="19">
        <v>37629.3984375</v>
      </c>
    </row>
    <row r="40" spans="1:3" x14ac:dyDescent="0.25">
      <c r="A40" s="20" t="s">
        <v>50</v>
      </c>
      <c r="B40" s="19">
        <v>691.20001220703125</v>
      </c>
      <c r="C40" s="19">
        <v>11612.16015625</v>
      </c>
    </row>
    <row r="41" spans="1:3" x14ac:dyDescent="0.25">
      <c r="A41" s="21" t="s">
        <v>38</v>
      </c>
      <c r="B41" s="22">
        <v>132690.80029296875</v>
      </c>
      <c r="C41" s="22">
        <v>617193.470703125</v>
      </c>
    </row>
    <row r="42" spans="1:3" x14ac:dyDescent="0.25">
      <c r="A42" s="20" t="s">
        <v>59</v>
      </c>
      <c r="B42" s="19">
        <v>39916.51953125</v>
      </c>
      <c r="C42" s="19">
        <v>40000</v>
      </c>
    </row>
    <row r="43" spans="1:3" ht="30" x14ac:dyDescent="0.25">
      <c r="A43" s="20" t="s">
        <v>35</v>
      </c>
      <c r="B43" s="19">
        <v>47638.2197265625</v>
      </c>
      <c r="C43" s="19">
        <v>261967.7392578125</v>
      </c>
    </row>
  </sheetData>
  <sortState xmlns:xlrd2="http://schemas.microsoft.com/office/spreadsheetml/2017/richdata2" ref="A36:C50">
    <sortCondition ref="A36"/>
  </sortState>
  <mergeCells count="7">
    <mergeCell ref="A35:C35"/>
    <mergeCell ref="A8:G8"/>
    <mergeCell ref="A11:G11"/>
    <mergeCell ref="A6:G6"/>
    <mergeCell ref="A7:G7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3" bestFit="1" customWidth="1"/>
    <col min="6" max="6" width="11.5703125" style="3" bestFit="1" customWidth="1"/>
    <col min="7" max="7" width="14.42578125" style="7" bestFit="1" customWidth="1"/>
  </cols>
  <sheetData>
    <row r="1" spans="1:7" x14ac:dyDescent="0.25">
      <c r="A1" s="4"/>
    </row>
    <row r="6" spans="1:7" x14ac:dyDescent="0.25">
      <c r="A6" s="52" t="s">
        <v>13</v>
      </c>
      <c r="B6" s="52"/>
      <c r="C6" s="52"/>
      <c r="D6" s="52"/>
      <c r="E6" s="52"/>
      <c r="F6" s="52"/>
      <c r="G6" s="52"/>
    </row>
    <row r="7" spans="1:7" ht="23.25" x14ac:dyDescent="0.35">
      <c r="A7" s="53" t="s">
        <v>14</v>
      </c>
      <c r="B7" s="53"/>
      <c r="C7" s="53"/>
      <c r="D7" s="53"/>
      <c r="E7" s="53"/>
      <c r="F7" s="53"/>
      <c r="G7" s="53"/>
    </row>
    <row r="8" spans="1:7" ht="22.5" x14ac:dyDescent="0.35">
      <c r="A8" s="54" t="s">
        <v>15</v>
      </c>
      <c r="B8" s="54"/>
      <c r="C8" s="54"/>
      <c r="D8" s="54"/>
      <c r="E8" s="54"/>
      <c r="F8" s="54"/>
      <c r="G8" s="54"/>
    </row>
    <row r="9" spans="1:7" ht="20.25" thickBot="1" x14ac:dyDescent="0.4">
      <c r="A9" s="55" t="e">
        <f>Consolidado!#REF!</f>
        <v>#REF!</v>
      </c>
      <c r="B9" s="55"/>
      <c r="C9" s="55"/>
      <c r="D9" s="55"/>
      <c r="E9" s="55"/>
      <c r="F9" s="55"/>
      <c r="G9" s="55"/>
    </row>
    <row r="10" spans="1:7" ht="15.75" thickBot="1" x14ac:dyDescent="0.3">
      <c r="A10" s="59" t="s">
        <v>20</v>
      </c>
      <c r="B10" s="60"/>
      <c r="C10" s="60"/>
      <c r="D10" s="60"/>
      <c r="E10" s="60"/>
      <c r="F10" s="60"/>
      <c r="G10" s="61"/>
    </row>
    <row r="11" spans="1:7" ht="15.75" thickBot="1" x14ac:dyDescent="0.3">
      <c r="A11" s="2" t="s">
        <v>4</v>
      </c>
      <c r="B11" s="11" t="s">
        <v>5</v>
      </c>
      <c r="C11" s="11" t="s">
        <v>6</v>
      </c>
      <c r="D11" s="11" t="s">
        <v>12</v>
      </c>
      <c r="E11" s="11" t="s">
        <v>19</v>
      </c>
      <c r="F11" s="12" t="s">
        <v>7</v>
      </c>
      <c r="G11" s="13" t="s">
        <v>8</v>
      </c>
    </row>
    <row r="12" spans="1:7" x14ac:dyDescent="0.25">
      <c r="A12" s="8"/>
      <c r="B12" s="8"/>
      <c r="C12" s="8"/>
      <c r="D12" s="8"/>
      <c r="E12" s="8"/>
      <c r="F12" s="17"/>
      <c r="G12" s="18"/>
    </row>
    <row r="13" spans="1:7" x14ac:dyDescent="0.25">
      <c r="A13" s="14"/>
      <c r="B13" s="15"/>
      <c r="C13" s="15"/>
      <c r="D13" s="15"/>
      <c r="E13" s="15"/>
      <c r="F13" s="15"/>
      <c r="G13" s="16"/>
    </row>
    <row r="14" spans="1:7" x14ac:dyDescent="0.25">
      <c r="A14" s="8"/>
      <c r="B14" s="8"/>
      <c r="C14" s="8"/>
      <c r="D14" s="8"/>
      <c r="E14" s="8"/>
      <c r="F14" s="9"/>
      <c r="G14" s="10"/>
    </row>
    <row r="15" spans="1:7" ht="15.75" thickBot="1" x14ac:dyDescent="0.3">
      <c r="A15" s="14"/>
      <c r="B15" s="15"/>
      <c r="C15" s="15"/>
      <c r="D15" s="15"/>
      <c r="E15" s="15"/>
      <c r="F15" s="15"/>
      <c r="G15" s="16"/>
    </row>
    <row r="16" spans="1:7" ht="16.5" thickBot="1" x14ac:dyDescent="0.3">
      <c r="A16" s="5" t="s">
        <v>0</v>
      </c>
      <c r="B16" s="5"/>
      <c r="C16" s="5"/>
      <c r="D16" s="5"/>
      <c r="E16" s="5"/>
      <c r="F16" s="5">
        <f>SUM(F15,F13)</f>
        <v>0</v>
      </c>
      <c r="G16" s="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"/>
  <sheetViews>
    <sheetView showGridLines="0" topLeftCell="B4" workbookViewId="0">
      <selection activeCell="H8" sqref="H8"/>
    </sheetView>
  </sheetViews>
  <sheetFormatPr baseColWidth="10" defaultColWidth="24.140625" defaultRowHeight="15" x14ac:dyDescent="0.25"/>
  <cols>
    <col min="1" max="1" width="16.7109375" hidden="1" customWidth="1"/>
    <col min="2" max="2" width="13.7109375" customWidth="1"/>
    <col min="3" max="3" width="10.140625" bestFit="1" customWidth="1"/>
    <col min="4" max="4" width="20.140625" bestFit="1" customWidth="1"/>
    <col min="5" max="5" width="22.42578125" customWidth="1"/>
  </cols>
  <sheetData>
    <row r="1" spans="2:8" x14ac:dyDescent="0.25">
      <c r="B1" s="4"/>
      <c r="E1" s="7"/>
    </row>
    <row r="2" spans="2:8" x14ac:dyDescent="0.25">
      <c r="E2" s="7"/>
    </row>
    <row r="3" spans="2:8" x14ac:dyDescent="0.25">
      <c r="E3" s="7"/>
    </row>
    <row r="4" spans="2:8" x14ac:dyDescent="0.25">
      <c r="E4" s="7"/>
    </row>
    <row r="5" spans="2:8" x14ac:dyDescent="0.25">
      <c r="E5" s="7"/>
    </row>
    <row r="6" spans="2:8" x14ac:dyDescent="0.25">
      <c r="B6" s="52"/>
      <c r="C6" s="52"/>
      <c r="D6" s="52"/>
      <c r="E6" s="52"/>
    </row>
    <row r="7" spans="2:8" ht="23.25" x14ac:dyDescent="0.35">
      <c r="B7" s="53"/>
      <c r="C7" s="53"/>
      <c r="D7" s="53"/>
      <c r="E7" s="53"/>
    </row>
    <row r="8" spans="2:8" ht="22.5" x14ac:dyDescent="0.35">
      <c r="B8" s="54" t="s">
        <v>15</v>
      </c>
      <c r="C8" s="54"/>
      <c r="D8" s="54"/>
      <c r="E8" s="54"/>
      <c r="F8" s="46"/>
      <c r="G8" s="46"/>
      <c r="H8" s="46"/>
    </row>
    <row r="9" spans="2:8" ht="22.5" x14ac:dyDescent="0.35">
      <c r="B9" s="62" t="s">
        <v>100</v>
      </c>
      <c r="C9" s="62"/>
      <c r="D9" s="62"/>
      <c r="E9" s="62"/>
      <c r="F9" s="46"/>
      <c r="G9" s="46"/>
      <c r="H9" s="46"/>
    </row>
    <row r="10" spans="2:8" x14ac:dyDescent="0.25">
      <c r="B10" s="63" t="s">
        <v>23</v>
      </c>
      <c r="C10" s="64"/>
      <c r="D10" s="64"/>
      <c r="E10" s="65"/>
    </row>
    <row r="11" spans="2:8" x14ac:dyDescent="0.25">
      <c r="B11" s="63" t="str">
        <f>Consolidado!A11</f>
        <v>Año 2023</v>
      </c>
      <c r="C11" s="64"/>
      <c r="D11" s="64"/>
      <c r="E11" s="65"/>
    </row>
    <row r="12" spans="2:8" ht="18" customHeight="1" x14ac:dyDescent="0.25">
      <c r="B12" s="43" t="s">
        <v>4</v>
      </c>
      <c r="C12" s="43" t="s">
        <v>12</v>
      </c>
      <c r="D12" s="43" t="s">
        <v>110</v>
      </c>
      <c r="E12" s="44" t="s">
        <v>8</v>
      </c>
    </row>
    <row r="13" spans="2:8" x14ac:dyDescent="0.25">
      <c r="B13" s="41" t="s">
        <v>27</v>
      </c>
      <c r="C13" s="41" t="s">
        <v>71</v>
      </c>
      <c r="D13" s="41" t="s">
        <v>54</v>
      </c>
      <c r="E13" s="42">
        <v>43940</v>
      </c>
    </row>
    <row r="14" spans="2:8" x14ac:dyDescent="0.25">
      <c r="B14" s="31" t="s">
        <v>27</v>
      </c>
      <c r="C14" s="31"/>
      <c r="D14" s="31"/>
      <c r="E14" s="32">
        <f>SUM(E13)</f>
        <v>43940</v>
      </c>
    </row>
    <row r="15" spans="2:8" x14ac:dyDescent="0.25">
      <c r="B15" s="41" t="s">
        <v>72</v>
      </c>
      <c r="C15" s="41" t="s">
        <v>71</v>
      </c>
      <c r="D15" s="41" t="s">
        <v>73</v>
      </c>
      <c r="E15" s="42">
        <v>61750</v>
      </c>
    </row>
    <row r="16" spans="2:8" x14ac:dyDescent="0.25">
      <c r="B16" s="31" t="s">
        <v>72</v>
      </c>
      <c r="C16" s="31"/>
      <c r="D16" s="31"/>
      <c r="E16" s="32">
        <f>SUM(E15)</f>
        <v>61750</v>
      </c>
    </row>
    <row r="17" spans="2:5" x14ac:dyDescent="0.25">
      <c r="B17" s="41" t="s">
        <v>74</v>
      </c>
      <c r="C17" s="41" t="s">
        <v>71</v>
      </c>
      <c r="D17" s="41" t="s">
        <v>75</v>
      </c>
      <c r="E17" s="42">
        <v>85200</v>
      </c>
    </row>
    <row r="18" spans="2:5" x14ac:dyDescent="0.25">
      <c r="B18" s="31" t="s">
        <v>74</v>
      </c>
      <c r="C18" s="31"/>
      <c r="D18" s="31"/>
      <c r="E18" s="32">
        <f>SUM(E17)</f>
        <v>85200</v>
      </c>
    </row>
    <row r="19" spans="2:5" x14ac:dyDescent="0.25">
      <c r="B19" s="31" t="s">
        <v>0</v>
      </c>
      <c r="C19" s="31"/>
      <c r="D19" s="31"/>
      <c r="E19" s="32">
        <f>SUM(E18,E16,E14)</f>
        <v>190890</v>
      </c>
    </row>
    <row r="21" spans="2:5" x14ac:dyDescent="0.25">
      <c r="B21" t="s">
        <v>21</v>
      </c>
    </row>
    <row r="23" spans="2:5" x14ac:dyDescent="0.25">
      <c r="B23" s="56" t="s">
        <v>105</v>
      </c>
      <c r="C23" s="56"/>
      <c r="D23" s="45"/>
    </row>
    <row r="24" spans="2:5" x14ac:dyDescent="0.25">
      <c r="B24" s="40" t="s">
        <v>108</v>
      </c>
      <c r="C24" s="40" t="s">
        <v>109</v>
      </c>
    </row>
    <row r="25" spans="2:5" x14ac:dyDescent="0.25">
      <c r="B25" s="41" t="s">
        <v>54</v>
      </c>
      <c r="C25" s="42">
        <v>43940</v>
      </c>
    </row>
    <row r="26" spans="2:5" x14ac:dyDescent="0.25">
      <c r="B26" s="41" t="s">
        <v>73</v>
      </c>
      <c r="C26" s="42">
        <v>61750</v>
      </c>
    </row>
    <row r="27" spans="2:5" x14ac:dyDescent="0.25">
      <c r="B27" s="41" t="s">
        <v>75</v>
      </c>
      <c r="C27" s="42">
        <v>85200</v>
      </c>
    </row>
  </sheetData>
  <sortState xmlns:xlrd2="http://schemas.microsoft.com/office/spreadsheetml/2017/richdata2" ref="B12:F20">
    <sortCondition ref="B12"/>
  </sortState>
  <mergeCells count="7">
    <mergeCell ref="B23:C23"/>
    <mergeCell ref="B9:E9"/>
    <mergeCell ref="B11:E11"/>
    <mergeCell ref="B6:E6"/>
    <mergeCell ref="B7:E7"/>
    <mergeCell ref="B8:E8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2020-10-16T17:58:30Z</cp:lastPrinted>
  <dcterms:created xsi:type="dcterms:W3CDTF">2013-05-27T12:29:06Z</dcterms:created>
  <dcterms:modified xsi:type="dcterms:W3CDTF">2025-06-04T16:30:02Z</dcterms:modified>
</cp:coreProperties>
</file>