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3\"/>
    </mc:Choice>
  </mc:AlternateContent>
  <xr:revisionPtr revIDLastSave="0" documentId="8_{A2BBB60C-40AE-4A69-AC13-85FC38C775BD}" xr6:coauthVersionLast="47" xr6:coauthVersionMax="47" xr10:uidLastSave="{00000000-0000-0000-0000-000000000000}"/>
  <bookViews>
    <workbookView xWindow="9705" yWindow="9705" windowWidth="27675" windowHeight="8940" tabRatio="918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ieles" sheetId="11" r:id="rId5"/>
    <sheet name="Embutidos" sheetId="12" r:id="rId6"/>
    <sheet name="Otro Origen" sheetId="14" r:id="rId7"/>
    <sheet name="Huevo" sheetId="21" state="hidden" r:id="rId8"/>
    <sheet name="Pro vet" sheetId="20" r:id="rId9"/>
  </sheets>
  <definedNames>
    <definedName name="_xlnm._FilterDatabase" localSheetId="5" hidden="1">Embutidos!#REF!</definedName>
    <definedName name="_xlnm.Print_Titles" localSheetId="1">'Bovino Carnico'!$11:$13</definedName>
    <definedName name="_xlnm.Print_Titles" localSheetId="2">'Bovino Lacteo'!$10:$12</definedName>
    <definedName name="_xlnm.Print_Titles" localSheetId="5">Embutidos!$10:$12</definedName>
    <definedName name="_xlnm.Print_Titles" localSheetId="7">Huevo!$10:$11</definedName>
    <definedName name="_xlnm.Print_Titles" localSheetId="3">Leche!$10:$12</definedName>
    <definedName name="_xlnm.Print_Titles" localSheetId="6">'Otro Origen'!$10:$12</definedName>
    <definedName name="_xlnm.Print_Titles" localSheetId="4">Pieles!$11:$13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0" l="1"/>
  <c r="E21" i="20"/>
  <c r="E17" i="20"/>
  <c r="E15" i="20"/>
  <c r="C35" i="14"/>
  <c r="B35" i="14"/>
  <c r="C34" i="14"/>
  <c r="B34" i="14"/>
  <c r="F16" i="12"/>
  <c r="F19" i="12" s="1"/>
  <c r="G16" i="12"/>
  <c r="G19" i="12" s="1"/>
  <c r="C58" i="11"/>
  <c r="B58" i="11"/>
  <c r="C57" i="11"/>
  <c r="B57" i="11"/>
  <c r="C54" i="11"/>
  <c r="B54" i="11"/>
  <c r="C53" i="11"/>
  <c r="B53" i="11"/>
  <c r="C49" i="11"/>
  <c r="B49" i="11"/>
  <c r="C48" i="11"/>
  <c r="B48" i="11"/>
  <c r="F40" i="11"/>
  <c r="F35" i="11"/>
  <c r="G35" i="11"/>
  <c r="F26" i="11"/>
  <c r="G26" i="11"/>
  <c r="C50" i="7"/>
  <c r="B50" i="7"/>
  <c r="C47" i="7"/>
  <c r="B47" i="7"/>
  <c r="C45" i="7"/>
  <c r="B45" i="7"/>
  <c r="C41" i="7"/>
  <c r="B41" i="7"/>
  <c r="F34" i="7"/>
  <c r="G34" i="7"/>
  <c r="F30" i="7"/>
  <c r="F35" i="7" s="1"/>
  <c r="G30" i="7"/>
  <c r="F28" i="6"/>
  <c r="G28" i="6"/>
  <c r="F36" i="6"/>
  <c r="G36" i="6"/>
  <c r="C49" i="6"/>
  <c r="B49" i="6"/>
  <c r="F42" i="6"/>
  <c r="G42" i="6"/>
  <c r="F43" i="6" l="1"/>
  <c r="G43" i="6"/>
  <c r="F24" i="14"/>
  <c r="G24" i="14"/>
  <c r="G40" i="11"/>
  <c r="F22" i="5" l="1"/>
  <c r="G22" i="5"/>
  <c r="F22" i="14"/>
  <c r="G22" i="14"/>
  <c r="F14" i="12"/>
  <c r="G14" i="12"/>
  <c r="G35" i="7"/>
  <c r="F20" i="5"/>
  <c r="G20" i="5"/>
  <c r="F20" i="14"/>
  <c r="F25" i="14" s="1"/>
  <c r="G20" i="14"/>
  <c r="F41" i="11"/>
  <c r="G41" i="11"/>
  <c r="F18" i="5"/>
  <c r="G18" i="5"/>
  <c r="G25" i="14" l="1"/>
  <c r="G23" i="5"/>
  <c r="C13" i="15" s="1"/>
  <c r="F23" i="5"/>
  <c r="E22" i="20"/>
  <c r="C14" i="15" l="1"/>
  <c r="B14" i="15"/>
  <c r="B11" i="20" l="1"/>
  <c r="A11" i="14"/>
  <c r="A11" i="12"/>
  <c r="A12" i="11"/>
  <c r="A11" i="7"/>
  <c r="A11" i="6"/>
  <c r="A12" i="5"/>
  <c r="B13" i="15" l="1"/>
  <c r="A9" i="21" l="1"/>
  <c r="F16" i="21" l="1"/>
  <c r="G16" i="21"/>
  <c r="C19" i="15" l="1"/>
  <c r="B16" i="15" l="1"/>
  <c r="C16" i="15"/>
  <c r="B18" i="15"/>
  <c r="B17" i="15"/>
  <c r="C17" i="15"/>
  <c r="C15" i="15" l="1"/>
  <c r="B15" i="15"/>
  <c r="B20" i="15" l="1"/>
  <c r="C18" i="15" l="1"/>
  <c r="C20" i="15" s="1"/>
</calcChain>
</file>

<file path=xl/sharedStrings.xml><?xml version="1.0" encoding="utf-8"?>
<sst xmlns="http://schemas.openxmlformats.org/spreadsheetml/2006/main" count="621" uniqueCount="113">
  <si>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</si>
  <si>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</si>
  <si>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</si>
  <si>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</si>
  <si>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</si>
  <si>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</si>
  <si>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</si>
  <si>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</si>
  <si>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</si>
  <si>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</si>
  <si>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</si>
  <si>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</si>
  <si>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</si>
  <si>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</si>
  <si>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</si>
  <si>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</si>
  <si>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</si>
  <si>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</si>
  <si>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</si>
  <si>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</si>
  <si>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Consolidado de Importaciones de Huevos del Año 2017</t>
  </si>
  <si>
    <t>Nota: Los meses con asterisco (*) estan sujetos a cambios</t>
  </si>
  <si>
    <t>Consolidado de Exportaciones de Pieles</t>
  </si>
  <si>
    <t>Consolidado de Exportaciones de Embutidos</t>
  </si>
  <si>
    <t>Guatemala</t>
  </si>
  <si>
    <t>Cárnico</t>
  </si>
  <si>
    <t>Bovino</t>
  </si>
  <si>
    <t>Trinidad &amp; Tobago</t>
  </si>
  <si>
    <t>Helados</t>
  </si>
  <si>
    <t>Lácteo</t>
  </si>
  <si>
    <t>Jamaica</t>
  </si>
  <si>
    <t>Antigua y Barbuda</t>
  </si>
  <si>
    <t>Estados Unidos</t>
  </si>
  <si>
    <t>Flan</t>
  </si>
  <si>
    <t>Dulce de leche</t>
  </si>
  <si>
    <t>Crema de leche</t>
  </si>
  <si>
    <t>Queso</t>
  </si>
  <si>
    <t>Danes</t>
  </si>
  <si>
    <t>Holandes</t>
  </si>
  <si>
    <t>Queso Amarillo</t>
  </si>
  <si>
    <t>Queso Blanco</t>
  </si>
  <si>
    <t>Queso de hoja</t>
  </si>
  <si>
    <t>Haiti</t>
  </si>
  <si>
    <t>Leche maternizada</t>
  </si>
  <si>
    <t>Cuba</t>
  </si>
  <si>
    <t>Leche con Chocolate</t>
  </si>
  <si>
    <t>Portugal</t>
  </si>
  <si>
    <t>Curtidas o Curadas</t>
  </si>
  <si>
    <t>Piel Animal</t>
  </si>
  <si>
    <t>Mexico</t>
  </si>
  <si>
    <t>Italia</t>
  </si>
  <si>
    <t>Salchichas</t>
  </si>
  <si>
    <t>Sopa</t>
  </si>
  <si>
    <t>Otro Tipo</t>
  </si>
  <si>
    <t>Sazones</t>
  </si>
  <si>
    <t>Mayonesa</t>
  </si>
  <si>
    <t>Curazao</t>
  </si>
  <si>
    <t>Bebida nutritiva</t>
  </si>
  <si>
    <t>Adereso</t>
  </si>
  <si>
    <t>PVET</t>
  </si>
  <si>
    <t>Marzo</t>
  </si>
  <si>
    <t>Ecuador</t>
  </si>
  <si>
    <t>Lengua</t>
  </si>
  <si>
    <t>Honduras</t>
  </si>
  <si>
    <t>San Martin</t>
  </si>
  <si>
    <t>Leche entera liquida</t>
  </si>
  <si>
    <t>Leche UHT</t>
  </si>
  <si>
    <t>Pieles Bovinas Frescas Saladas</t>
  </si>
  <si>
    <t>Indonesia</t>
  </si>
  <si>
    <t>Turquia</t>
  </si>
  <si>
    <t>Alemania</t>
  </si>
  <si>
    <t>Guadalupe</t>
  </si>
  <si>
    <t>Pieles Bovinas Secas y Saladas</t>
  </si>
  <si>
    <t>España</t>
  </si>
  <si>
    <t>Semicurtidas o semicuradas</t>
  </si>
  <si>
    <t>China</t>
  </si>
  <si>
    <t>Bonaire</t>
  </si>
  <si>
    <t>N/A</t>
  </si>
  <si>
    <t>Depto. de Planificacion y Desarrollo</t>
  </si>
  <si>
    <t>Consolidado por pais</t>
  </si>
  <si>
    <t>kg</t>
  </si>
  <si>
    <t>Pais</t>
  </si>
  <si>
    <t xml:space="preserve">Valor US </t>
  </si>
  <si>
    <t>Procedencia</t>
  </si>
  <si>
    <t>Abril</t>
  </si>
  <si>
    <t>Mayo</t>
  </si>
  <si>
    <t>Junio</t>
  </si>
  <si>
    <t>Carne de res</t>
  </si>
  <si>
    <t>Carne Deshuesada</t>
  </si>
  <si>
    <t>Carne deshuesada</t>
  </si>
  <si>
    <t>Consolidado General de Exportaciones T2</t>
  </si>
  <si>
    <t>Aruba</t>
  </si>
  <si>
    <t>Barbados</t>
  </si>
  <si>
    <t>Guayana Francesa</t>
  </si>
  <si>
    <t>Guyana</t>
  </si>
  <si>
    <t>Granada</t>
  </si>
  <si>
    <t>San Tomas</t>
  </si>
  <si>
    <t>Leche condensada</t>
  </si>
  <si>
    <t>Leche semidescremada en polvo</t>
  </si>
  <si>
    <t>Brasil</t>
  </si>
  <si>
    <t>India</t>
  </si>
  <si>
    <t>Vietnam</t>
  </si>
  <si>
    <t>Belgica</t>
  </si>
  <si>
    <t>Piel Bovina terminada</t>
  </si>
  <si>
    <t>Caldo de pollo</t>
  </si>
  <si>
    <t>Mozambique</t>
  </si>
  <si>
    <t>Chile</t>
  </si>
  <si>
    <t xml:space="preserve">Consolidado de Exportaciones de Productos veterinarios </t>
  </si>
  <si>
    <t xml:space="preserve">Consolidado de Exportaciones de Mercancia de Otro Origen </t>
  </si>
  <si>
    <t xml:space="preserve">Consolidado de Exportaciones de Leche </t>
  </si>
  <si>
    <t xml:space="preserve">Consolidado de Exportaciones de Lacteos </t>
  </si>
  <si>
    <t xml:space="preserve">Consolidado de Exportaciones de Carne de Res </t>
  </si>
  <si>
    <t>2do Trimestre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</si>
</sst>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4"/>
      <color theme="1"/>
      <name val="Times New Roman"/>
      <family val="1"/>
    </font>
    <font>
      <sz val="11"/>
      <color indexed="8"/>
      <name val="Calibri"/>
      <family val="2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64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164" fontId="4" fillId="0" borderId="0" xfId="1" applyNumberFormat="1" applyFont="1"/>
    <xf numFmtId="0" fontId="6" fillId="0" borderId="0" xfId="0" applyFont="1" applyAlignment="1">
      <alignment horizontal="center"/>
    </xf>
    <xf numFmtId="164" fontId="7" fillId="4" borderId="2" xfId="1" applyNumberFormat="1" applyFont="1" applyFill="1" applyBorder="1"/>
    <xf numFmtId="43" fontId="7" fillId="4" borderId="2" xfId="1" applyFont="1" applyFill="1" applyBorder="1"/>
    <xf numFmtId="43" fontId="0" fillId="0" borderId="0" xfId="1" applyFont="1"/>
    <xf numFmtId="0" fontId="1" fillId="0" borderId="7" xfId="2" applyFont="1" applyBorder="1" applyAlignment="1">
      <alignment wrapText="1"/>
    </xf>
    <xf numFmtId="164" fontId="1" fillId="0" borderId="7" xfId="1" applyNumberFormat="1" applyFont="1" applyFill="1" applyBorder="1" applyAlignment="1">
      <alignment horizontal="right" wrapText="1"/>
    </xf>
    <xf numFmtId="43" fontId="1" fillId="0" borderId="7" xfId="1" applyFont="1" applyFill="1" applyBorder="1" applyAlignment="1">
      <alignment horizontal="right" wrapText="1"/>
    </xf>
    <xf numFmtId="0" fontId="2" fillId="2" borderId="8" xfId="4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0" fontId="2" fillId="3" borderId="3" xfId="3" applyFont="1" applyFill="1" applyBorder="1" applyAlignment="1">
      <alignment wrapText="1"/>
    </xf>
    <xf numFmtId="164" fontId="5" fillId="3" borderId="3" xfId="1" applyNumberFormat="1" applyFont="1" applyFill="1" applyBorder="1"/>
    <xf numFmtId="43" fontId="5" fillId="3" borderId="3" xfId="1" applyFont="1" applyFill="1" applyBorder="1"/>
    <xf numFmtId="164" fontId="1" fillId="0" borderId="7" xfId="1" applyNumberFormat="1" applyFont="1" applyFill="1" applyBorder="1" applyAlignment="1">
      <alignment horizontal="right"/>
    </xf>
    <xf numFmtId="43" fontId="1" fillId="0" borderId="7" xfId="1" applyFont="1" applyFill="1" applyBorder="1" applyAlignment="1">
      <alignment horizontal="right"/>
    </xf>
    <xf numFmtId="4" fontId="1" fillId="0" borderId="10" xfId="5" applyNumberFormat="1" applyFont="1" applyBorder="1" applyAlignment="1">
      <alignment horizontal="right" wrapText="1"/>
    </xf>
    <xf numFmtId="0" fontId="1" fillId="0" borderId="10" xfId="5" applyFont="1" applyBorder="1" applyAlignment="1">
      <alignment wrapText="1"/>
    </xf>
    <xf numFmtId="0" fontId="11" fillId="0" borderId="10" xfId="5" applyFont="1" applyBorder="1" applyAlignment="1">
      <alignment wrapText="1"/>
    </xf>
    <xf numFmtId="4" fontId="11" fillId="0" borderId="10" xfId="5" applyNumberFormat="1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2" fillId="5" borderId="10" xfId="4" applyFont="1" applyFill="1" applyBorder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43" fontId="4" fillId="0" borderId="10" xfId="1" applyFont="1" applyBorder="1"/>
    <xf numFmtId="164" fontId="4" fillId="0" borderId="10" xfId="1" applyNumberFormat="1" applyFont="1" applyBorder="1" applyAlignment="1">
      <alignment horizontal="center"/>
    </xf>
    <xf numFmtId="0" fontId="5" fillId="6" borderId="10" xfId="0" applyFont="1" applyFill="1" applyBorder="1"/>
    <xf numFmtId="164" fontId="5" fillId="6" borderId="10" xfId="1" applyNumberFormat="1" applyFont="1" applyFill="1" applyBorder="1"/>
    <xf numFmtId="43" fontId="5" fillId="6" borderId="10" xfId="1" applyFont="1" applyFill="1" applyBorder="1"/>
    <xf numFmtId="0" fontId="2" fillId="7" borderId="10" xfId="4" applyFont="1" applyFill="1" applyBorder="1" applyAlignment="1">
      <alignment horizontal="center"/>
    </xf>
    <xf numFmtId="164" fontId="2" fillId="7" borderId="10" xfId="1" applyNumberFormat="1" applyFont="1" applyFill="1" applyBorder="1" applyAlignment="1">
      <alignment horizontal="center"/>
    </xf>
    <xf numFmtId="43" fontId="2" fillId="7" borderId="10" xfId="1" applyFont="1" applyFill="1" applyBorder="1" applyAlignment="1">
      <alignment horizontal="center"/>
    </xf>
    <xf numFmtId="0" fontId="2" fillId="6" borderId="10" xfId="3" applyFont="1" applyFill="1" applyBorder="1" applyAlignment="1">
      <alignment wrapText="1"/>
    </xf>
    <xf numFmtId="164" fontId="7" fillId="6" borderId="10" xfId="1" applyNumberFormat="1" applyFont="1" applyFill="1" applyBorder="1"/>
    <xf numFmtId="43" fontId="7" fillId="6" borderId="10" xfId="1" applyFont="1" applyFill="1" applyBorder="1"/>
    <xf numFmtId="0" fontId="5" fillId="0" borderId="10" xfId="0" applyFont="1" applyBorder="1" applyAlignment="1">
      <alignment horizontal="center" vertical="center"/>
    </xf>
    <xf numFmtId="0" fontId="1" fillId="0" borderId="10" xfId="2" applyFont="1" applyBorder="1" applyAlignment="1">
      <alignment wrapText="1"/>
    </xf>
    <xf numFmtId="43" fontId="1" fillId="0" borderId="10" xfId="1" applyFont="1" applyFill="1" applyBorder="1" applyAlignment="1">
      <alignment wrapText="1"/>
    </xf>
    <xf numFmtId="164" fontId="5" fillId="6" borderId="10" xfId="1" applyNumberFormat="1" applyFont="1" applyFill="1" applyBorder="1" applyAlignment="1">
      <alignment wrapText="1"/>
    </xf>
    <xf numFmtId="43" fontId="5" fillId="6" borderId="10" xfId="1" applyFont="1" applyFill="1" applyBorder="1" applyAlignment="1">
      <alignment wrapText="1"/>
    </xf>
    <xf numFmtId="0" fontId="5" fillId="0" borderId="0" xfId="0" applyFont="1"/>
    <xf numFmtId="0" fontId="9" fillId="0" borderId="0" xfId="0" applyFont="1"/>
    <xf numFmtId="4" fontId="1" fillId="0" borderId="15" xfId="5" applyNumberFormat="1" applyFont="1" applyBorder="1" applyAlignment="1">
      <alignment horizontal="right" wrapText="1"/>
    </xf>
    <xf numFmtId="4" fontId="1" fillId="0" borderId="0" xfId="5" applyNumberFormat="1" applyFont="1" applyAlignment="1">
      <alignment horizontal="right" wrapText="1"/>
    </xf>
    <xf numFmtId="4" fontId="0" fillId="0" borderId="15" xfId="0" applyNumberFormat="1" applyBorder="1"/>
    <xf numFmtId="4" fontId="0" fillId="0" borderId="0" xfId="0" applyNumberFormat="1"/>
    <xf numFmtId="0" fontId="2" fillId="5" borderId="10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2" fillId="7" borderId="10" xfId="4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2" borderId="4" xfId="4" applyFont="1" applyFill="1" applyBorder="1" applyAlignment="1">
      <alignment horizontal="center"/>
    </xf>
    <xf numFmtId="0" fontId="2" fillId="2" borderId="5" xfId="4" applyFont="1" applyFill="1" applyBorder="1" applyAlignment="1">
      <alignment horizontal="center"/>
    </xf>
    <xf numFmtId="0" fontId="2" fillId="2" borderId="6" xfId="4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164" fontId="5" fillId="6" borderId="11" xfId="1" applyNumberFormat="1" applyFont="1" applyFill="1" applyBorder="1" applyAlignment="1">
      <alignment horizontal="center"/>
    </xf>
    <xf numFmtId="164" fontId="5" fillId="6" borderId="12" xfId="1" applyNumberFormat="1" applyFont="1" applyFill="1" applyBorder="1" applyAlignment="1">
      <alignment horizontal="center"/>
    </xf>
    <xf numFmtId="164" fontId="5" fillId="6" borderId="13" xfId="1" applyNumberFormat="1" applyFont="1" applyFill="1" applyBorder="1" applyAlignment="1">
      <alignment horizontal="center"/>
    </xf>
  </cellXfs>
  <cellStyles count="6">
    <cellStyle name="Millares" xfId="1" builtinId="3"/>
    <cellStyle name="Normal" xfId="0" builtinId="0"/>
    <cellStyle name="Normal_Bovino Carnico" xfId="5" xr:uid="{00000000-0005-0000-0000-000002000000}"/>
    <cellStyle name="Normal_Bovino Lacteo" xfId="2" xr:uid="{00000000-0005-0000-0000-000003000000}"/>
    <cellStyle name="Normal_Hoja14" xfId="3" xr:uid="{00000000-0005-0000-0000-000004000000}"/>
    <cellStyle name="Normal_Hoja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Exportaciones</a:t>
            </a:r>
            <a:r>
              <a:rPr lang="en-US" b="1" baseline="0"/>
              <a:t> de Productos Pecuarios </a:t>
            </a:r>
          </a:p>
          <a:p>
            <a:pPr>
              <a:defRPr/>
            </a:pPr>
            <a:r>
              <a:rPr lang="en-US" b="1" baseline="0"/>
              <a:t>Kg  / T2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Consolidado!$B$12</c:f>
              <c:strCache>
                <c:ptCount val="1"/>
                <c:pt idx="0">
                  <c:v>Kilos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Consolidado!$B$13:$B$19</c:f>
              <c:numCache>
                <c:formatCode>_(* #,##0_);_(* \(#,##0\);_(* "-"??_);_(@_)</c:formatCode>
                <c:ptCount val="7"/>
                <c:pt idx="0">
                  <c:v>105105.59999999999</c:v>
                </c:pt>
                <c:pt idx="1">
                  <c:v>225369.99078178406</c:v>
                </c:pt>
                <c:pt idx="2">
                  <c:v>71357.618423461914</c:v>
                </c:pt>
                <c:pt idx="3">
                  <c:v>670323.38072967529</c:v>
                </c:pt>
                <c:pt idx="4">
                  <c:v>45524</c:v>
                </c:pt>
                <c:pt idx="5">
                  <c:v>130837.561378479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9D-4C8A-B4AC-4F489D72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26896832"/>
        <c:axId val="-1226898464"/>
      </c:barChart>
      <c:catAx>
        <c:axId val="-1226896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6898464"/>
        <c:crosses val="autoZero"/>
        <c:auto val="1"/>
        <c:lblAlgn val="ctr"/>
        <c:lblOffset val="100"/>
        <c:noMultiLvlLbl val="0"/>
      </c:catAx>
      <c:valAx>
        <c:axId val="-122689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6896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pieles  /  T2 valores en $US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Pieles!$C$47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9704862701080111E-3"/>
                  <c:y val="-3.72670807453416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EB-41A3-B398-F6D72B5CDFFA}"/>
                </c:ext>
              </c:extLst>
            </c:dLbl>
            <c:dLbl>
              <c:idx val="5"/>
              <c:layout>
                <c:manualLayout>
                  <c:x val="0"/>
                  <c:y val="2.07039337474120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EB-41A3-B398-F6D72B5CDFFA}"/>
                </c:ext>
              </c:extLst>
            </c:dLbl>
            <c:dLbl>
              <c:idx val="6"/>
              <c:layout>
                <c:manualLayout>
                  <c:x val="7.4557294051619477E-3"/>
                  <c:y val="-2.4844720496894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EB-41A3-B398-F6D72B5CDFFA}"/>
                </c:ext>
              </c:extLst>
            </c:dLbl>
            <c:dLbl>
              <c:idx val="7"/>
              <c:layout>
                <c:manualLayout>
                  <c:x val="0"/>
                  <c:y val="-4.55486542443064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EB-41A3-B398-F6D72B5CDF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Pieles!$A$48:$A$59</c:f>
              <c:strCache>
                <c:ptCount val="12"/>
                <c:pt idx="0">
                  <c:v>Alemania</c:v>
                </c:pt>
                <c:pt idx="1">
                  <c:v>Brasil</c:v>
                </c:pt>
                <c:pt idx="2">
                  <c:v>China</c:v>
                </c:pt>
                <c:pt idx="3">
                  <c:v>Guatemala</c:v>
                </c:pt>
                <c:pt idx="4">
                  <c:v>India</c:v>
                </c:pt>
                <c:pt idx="5">
                  <c:v>Italia</c:v>
                </c:pt>
                <c:pt idx="6">
                  <c:v>Mexico</c:v>
                </c:pt>
                <c:pt idx="7">
                  <c:v>Vietnam</c:v>
                </c:pt>
                <c:pt idx="8">
                  <c:v>Belgica</c:v>
                </c:pt>
                <c:pt idx="9">
                  <c:v>Indonesia</c:v>
                </c:pt>
                <c:pt idx="10">
                  <c:v>Turquia</c:v>
                </c:pt>
                <c:pt idx="11">
                  <c:v>Portugal</c:v>
                </c:pt>
              </c:strCache>
            </c:strRef>
          </c:cat>
          <c:val>
            <c:numRef>
              <c:f>Pieles!$C$48:$C$59</c:f>
              <c:numCache>
                <c:formatCode>#,##0.00</c:formatCode>
                <c:ptCount val="12"/>
                <c:pt idx="0">
                  <c:v>319873.6962890625</c:v>
                </c:pt>
                <c:pt idx="1">
                  <c:v>105356.40625</c:v>
                </c:pt>
                <c:pt idx="2">
                  <c:v>19910.9609375</c:v>
                </c:pt>
                <c:pt idx="3">
                  <c:v>30159.810546875</c:v>
                </c:pt>
                <c:pt idx="4">
                  <c:v>3813.239990234375</c:v>
                </c:pt>
                <c:pt idx="5">
                  <c:v>444529.1875</c:v>
                </c:pt>
                <c:pt idx="6">
                  <c:v>122666.5703125</c:v>
                </c:pt>
                <c:pt idx="7">
                  <c:v>200</c:v>
                </c:pt>
                <c:pt idx="8">
                  <c:v>11550</c:v>
                </c:pt>
                <c:pt idx="9">
                  <c:v>63415</c:v>
                </c:pt>
                <c:pt idx="10">
                  <c:v>34545.799560546875</c:v>
                </c:pt>
                <c:pt idx="11">
                  <c:v>36000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EB-41A3-B398-F6D72B5CDF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096235152"/>
        <c:axId val="-10962237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Pieles!$B$47</c15:sqref>
                        </c15:formulaRef>
                      </c:ext>
                    </c:extLst>
                    <c:strCache>
                      <c:ptCount val="1"/>
                      <c:pt idx="0">
                        <c:v>kg</c:v>
                      </c:pt>
                    </c:strCache>
                  </c:strRef>
                </c:tx>
                <c:spPr>
                  <a:solidFill>
                    <a:schemeClr val="accent1">
                      <a:shade val="7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Pieles!$A$48:$A$59</c15:sqref>
                        </c15:formulaRef>
                      </c:ext>
                    </c:extLst>
                    <c:strCache>
                      <c:ptCount val="12"/>
                      <c:pt idx="0">
                        <c:v>Alemania</c:v>
                      </c:pt>
                      <c:pt idx="1">
                        <c:v>Brasil</c:v>
                      </c:pt>
                      <c:pt idx="2">
                        <c:v>China</c:v>
                      </c:pt>
                      <c:pt idx="3">
                        <c:v>Guatemala</c:v>
                      </c:pt>
                      <c:pt idx="4">
                        <c:v>India</c:v>
                      </c:pt>
                      <c:pt idx="5">
                        <c:v>Italia</c:v>
                      </c:pt>
                      <c:pt idx="6">
                        <c:v>Mexico</c:v>
                      </c:pt>
                      <c:pt idx="7">
                        <c:v>Vietnam</c:v>
                      </c:pt>
                      <c:pt idx="8">
                        <c:v>Belgica</c:v>
                      </c:pt>
                      <c:pt idx="9">
                        <c:v>Indonesia</c:v>
                      </c:pt>
                      <c:pt idx="10">
                        <c:v>Turquia</c:v>
                      </c:pt>
                      <c:pt idx="11">
                        <c:v>Portugal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Pieles!$B$48:$B$59</c15:sqref>
                        </c15:formulaRef>
                      </c:ext>
                    </c:extLst>
                    <c:numCache>
                      <c:formatCode>#,##0.00</c:formatCode>
                      <c:ptCount val="12"/>
                      <c:pt idx="0">
                        <c:v>41611.270721435547</c:v>
                      </c:pt>
                      <c:pt idx="1">
                        <c:v>6974.550048828125</c:v>
                      </c:pt>
                      <c:pt idx="2">
                        <c:v>69330</c:v>
                      </c:pt>
                      <c:pt idx="3">
                        <c:v>1975</c:v>
                      </c:pt>
                      <c:pt idx="4">
                        <c:v>205</c:v>
                      </c:pt>
                      <c:pt idx="5">
                        <c:v>41382.2099609375</c:v>
                      </c:pt>
                      <c:pt idx="6">
                        <c:v>7090</c:v>
                      </c:pt>
                      <c:pt idx="7">
                        <c:v>40</c:v>
                      </c:pt>
                      <c:pt idx="8">
                        <c:v>21000</c:v>
                      </c:pt>
                      <c:pt idx="9">
                        <c:v>126830</c:v>
                      </c:pt>
                      <c:pt idx="10">
                        <c:v>268990</c:v>
                      </c:pt>
                      <c:pt idx="11">
                        <c:v>48000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DEB-41A3-B398-F6D72B5CDFFA}"/>
                  </c:ext>
                </c:extLst>
              </c15:ser>
            </c15:filteredBarSeries>
          </c:ext>
        </c:extLst>
      </c:barChart>
      <c:catAx>
        <c:axId val="-109623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96223728"/>
        <c:crosses val="autoZero"/>
        <c:auto val="1"/>
        <c:lblAlgn val="ctr"/>
        <c:lblOffset val="100"/>
        <c:noMultiLvlLbl val="0"/>
      </c:catAx>
      <c:valAx>
        <c:axId val="-109622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96235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Embutido  / Kg - T2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Embutidos!$B$24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B3-442A-B947-8FB9A68FECF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B3-442A-B947-8FB9A68FEC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Embutidos!$A$25:$A$25</c:f>
              <c:strCache>
                <c:ptCount val="1"/>
                <c:pt idx="0">
                  <c:v>Haiti</c:v>
                </c:pt>
              </c:strCache>
            </c:strRef>
          </c:cat>
          <c:val>
            <c:numRef>
              <c:f>Embutidos!$B$25:$B$25</c:f>
              <c:numCache>
                <c:formatCode>#,##0.00</c:formatCode>
                <c:ptCount val="1"/>
                <c:pt idx="0">
                  <c:v>45524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B3-442A-B947-8FB9A68FECF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Embutidos  /  T2 valores en $US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Embutidos!$C$24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Embutidos!$A$25:$A$25</c:f>
              <c:strCache>
                <c:ptCount val="1"/>
                <c:pt idx="0">
                  <c:v>Haiti</c:v>
                </c:pt>
              </c:strCache>
            </c:strRef>
          </c:cat>
          <c:val>
            <c:numRef>
              <c:f>Embutidos!$C$25:$C$25</c:f>
              <c:numCache>
                <c:formatCode>#,##0.00</c:formatCode>
                <c:ptCount val="1"/>
                <c:pt idx="0">
                  <c:v>84864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1-4194-B958-33835586BA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096235696"/>
        <c:axId val="-1096230256"/>
      </c:barChart>
      <c:catAx>
        <c:axId val="-1096235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96230256"/>
        <c:crosses val="autoZero"/>
        <c:auto val="1"/>
        <c:lblAlgn val="ctr"/>
        <c:lblOffset val="100"/>
        <c:noMultiLvlLbl val="0"/>
      </c:catAx>
      <c:valAx>
        <c:axId val="-109623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9623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Otro Origen / Kg - T2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'Otro Origen'!$B$30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1A-408D-B9BE-ACC16FDE6D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1A-408D-B9BE-ACC16FDE6DD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1A-408D-B9BE-ACC16FDE6DD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E1A-408D-B9BE-ACC16FDE6DD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E1A-408D-B9BE-ACC16FDE6DD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E1A-408D-B9BE-ACC16FDE6DD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E1A-408D-B9BE-ACC16FDE6D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'Otro Origen'!$A$31:$A$35</c:f>
              <c:strCache>
                <c:ptCount val="5"/>
                <c:pt idx="0">
                  <c:v>Cuba</c:v>
                </c:pt>
                <c:pt idx="1">
                  <c:v>Curazao</c:v>
                </c:pt>
                <c:pt idx="2">
                  <c:v>Estados Unidos</c:v>
                </c:pt>
                <c:pt idx="3">
                  <c:v>Haiti</c:v>
                </c:pt>
                <c:pt idx="4">
                  <c:v>Jamaica</c:v>
                </c:pt>
              </c:strCache>
            </c:strRef>
          </c:cat>
          <c:val>
            <c:numRef>
              <c:f>'Otro Origen'!$B$31:$B$35</c:f>
              <c:numCache>
                <c:formatCode>#,##0.00</c:formatCode>
                <c:ptCount val="5"/>
                <c:pt idx="0">
                  <c:v>4118.39990234375</c:v>
                </c:pt>
                <c:pt idx="1">
                  <c:v>7965.10009765625</c:v>
                </c:pt>
                <c:pt idx="2">
                  <c:v>960</c:v>
                </c:pt>
                <c:pt idx="3">
                  <c:v>101090.08129882813</c:v>
                </c:pt>
                <c:pt idx="4">
                  <c:v>16703.980079650879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1A-408D-B9BE-ACC16FDE6DD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Otro Origen  /  T2 valores en $US</a:t>
            </a:r>
            <a:r>
              <a:rPr lang="en-US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'Otro Origen'!$C$30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'Otro Origen'!$A$31:$A$35</c:f>
              <c:strCache>
                <c:ptCount val="5"/>
                <c:pt idx="0">
                  <c:v>Cuba</c:v>
                </c:pt>
                <c:pt idx="1">
                  <c:v>Curazao</c:v>
                </c:pt>
                <c:pt idx="2">
                  <c:v>Estados Unidos</c:v>
                </c:pt>
                <c:pt idx="3">
                  <c:v>Haiti</c:v>
                </c:pt>
                <c:pt idx="4">
                  <c:v>Jamaica</c:v>
                </c:pt>
              </c:strCache>
            </c:strRef>
          </c:cat>
          <c:val>
            <c:numRef>
              <c:f>'Otro Origen'!$C$31:$C$35</c:f>
              <c:numCache>
                <c:formatCode>#,##0.00</c:formatCode>
                <c:ptCount val="5"/>
                <c:pt idx="0">
                  <c:v>11490</c:v>
                </c:pt>
                <c:pt idx="1">
                  <c:v>4091</c:v>
                </c:pt>
                <c:pt idx="2">
                  <c:v>1184.4300537109375</c:v>
                </c:pt>
                <c:pt idx="3">
                  <c:v>139964.546875</c:v>
                </c:pt>
                <c:pt idx="4">
                  <c:v>47509.459777832031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2C-46BF-BD7D-D1BC1775F0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096226448"/>
        <c:axId val="-1096233520"/>
      </c:barChart>
      <c:catAx>
        <c:axId val="-109622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96233520"/>
        <c:crosses val="autoZero"/>
        <c:auto val="1"/>
        <c:lblAlgn val="ctr"/>
        <c:lblOffset val="100"/>
        <c:noMultiLvlLbl val="0"/>
      </c:catAx>
      <c:valAx>
        <c:axId val="-109623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96226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Productos veterinarios /  T2 valores en $US</a:t>
            </a:r>
            <a:r>
              <a:rPr lang="en-US" sz="1800" b="1" i="0" baseline="0">
                <a:effectLst/>
              </a:rPr>
              <a:t> 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 vet'!$C$27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 vet'!$B$28:$B$32</c:f>
              <c:strCache>
                <c:ptCount val="5"/>
                <c:pt idx="0">
                  <c:v>Chile</c:v>
                </c:pt>
                <c:pt idx="1">
                  <c:v>Ecuador</c:v>
                </c:pt>
                <c:pt idx="2">
                  <c:v>Estados Unidos</c:v>
                </c:pt>
                <c:pt idx="3">
                  <c:v>Honduras</c:v>
                </c:pt>
                <c:pt idx="4">
                  <c:v>Mozambique</c:v>
                </c:pt>
              </c:strCache>
            </c:strRef>
          </c:cat>
          <c:val>
            <c:numRef>
              <c:f>'Pro vet'!$C$28:$C$32</c:f>
              <c:numCache>
                <c:formatCode>_(* #,##0.00_);_(* \(#,##0.00\);_(* "-"??_);_(@_)</c:formatCode>
                <c:ptCount val="5"/>
                <c:pt idx="0">
                  <c:v>48495</c:v>
                </c:pt>
                <c:pt idx="1">
                  <c:v>84630</c:v>
                </c:pt>
                <c:pt idx="2">
                  <c:v>17445.19921875</c:v>
                </c:pt>
                <c:pt idx="3">
                  <c:v>21470</c:v>
                </c:pt>
                <c:pt idx="4">
                  <c:v>9450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3-48C9-AA9D-F774DF87E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096229168"/>
        <c:axId val="-1096222640"/>
      </c:barChart>
      <c:catAx>
        <c:axId val="-109622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96222640"/>
        <c:crosses val="autoZero"/>
        <c:auto val="1"/>
        <c:lblAlgn val="ctr"/>
        <c:lblOffset val="100"/>
        <c:noMultiLvlLbl val="0"/>
      </c:catAx>
      <c:valAx>
        <c:axId val="-109622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9622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Exportaciones de Productos Pecuarios </a:t>
            </a:r>
          </a:p>
          <a:p>
            <a:pPr algn="ctr" rtl="0">
              <a:defRPr lang="en-US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Valor en $US  / T2</a:t>
            </a:r>
          </a:p>
        </c:rich>
      </c:tx>
      <c:layout>
        <c:manualLayout>
          <c:xMode val="edge"/>
          <c:yMode val="edge"/>
          <c:x val="0.25208127402526087"/>
          <c:y val="3.706914684444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Consolidado!$C$12</c:f>
              <c:strCache>
                <c:ptCount val="1"/>
                <c:pt idx="0">
                  <c:v>Valor US$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Consolidado!$A$13:$A$19</c:f>
              <c:strCache>
                <c:ptCount val="7"/>
                <c:pt idx="0">
                  <c:v>Res</c:v>
                </c:pt>
                <c:pt idx="1">
                  <c:v>Lacteo</c:v>
                </c:pt>
                <c:pt idx="2">
                  <c:v>Leche</c:v>
                </c:pt>
                <c:pt idx="3">
                  <c:v>Pieles</c:v>
                </c:pt>
                <c:pt idx="4">
                  <c:v>Embutidos</c:v>
                </c:pt>
                <c:pt idx="5">
                  <c:v>Otro Origen</c:v>
                </c:pt>
                <c:pt idx="6">
                  <c:v>Productos Veterinarios</c:v>
                </c:pt>
              </c:strCache>
            </c:strRef>
          </c:cat>
          <c:val>
            <c:numRef>
              <c:f>Consolidado!$C$13:$C$19</c:f>
              <c:numCache>
                <c:formatCode>_(* #,##0.00_);_(* \(#,##0.00\);_(* "-"??_);_(@_)</c:formatCode>
                <c:ptCount val="7"/>
                <c:pt idx="0">
                  <c:v>709094.19000000006</c:v>
                </c:pt>
                <c:pt idx="1">
                  <c:v>1059715.9111785889</c:v>
                </c:pt>
                <c:pt idx="2">
                  <c:v>336176.20199584961</c:v>
                </c:pt>
                <c:pt idx="3">
                  <c:v>1253919.0231323242</c:v>
                </c:pt>
                <c:pt idx="4">
                  <c:v>84864</c:v>
                </c:pt>
                <c:pt idx="5">
                  <c:v>204239.43670654297</c:v>
                </c:pt>
                <c:pt idx="6">
                  <c:v>181490.19921875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B-4964-9AB7-7470F6D1D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26892480"/>
        <c:axId val="-1226891392"/>
      </c:barChart>
      <c:catAx>
        <c:axId val="-122689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6891392"/>
        <c:crosses val="autoZero"/>
        <c:auto val="1"/>
        <c:lblAlgn val="ctr"/>
        <c:lblOffset val="100"/>
        <c:noMultiLvlLbl val="0"/>
      </c:catAx>
      <c:valAx>
        <c:axId val="-122689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689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Exportaciones de Carne de Res </a:t>
            </a:r>
            <a:r>
              <a:rPr lang="es-DO" b="1" baseline="0"/>
              <a:t> / Kg - T2</a:t>
            </a:r>
            <a:endParaRPr lang="es-DO" b="1"/>
          </a:p>
        </c:rich>
      </c:tx>
      <c:layout>
        <c:manualLayout>
          <c:xMode val="edge"/>
          <c:yMode val="edge"/>
          <c:x val="8.7021700416011843E-2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C7D-4415-9830-954F18E492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C7D-4415-9830-954F18E492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C7D-4415-9830-954F18E492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'Bovino Carnico'!$A$29:$A$31</c:f>
              <c:strCache>
                <c:ptCount val="3"/>
                <c:pt idx="0">
                  <c:v>Estados Unidos</c:v>
                </c:pt>
                <c:pt idx="1">
                  <c:v>Guadalupe</c:v>
                </c:pt>
                <c:pt idx="2">
                  <c:v>Guatemala</c:v>
                </c:pt>
              </c:strCache>
            </c:strRef>
          </c:cat>
          <c:val>
            <c:numRef>
              <c:f>'Bovino Carnico'!$B$29:$B$31</c:f>
              <c:numCache>
                <c:formatCode>#,##0.00</c:formatCode>
                <c:ptCount val="3"/>
                <c:pt idx="0">
                  <c:v>37104.480000000003</c:v>
                </c:pt>
                <c:pt idx="1">
                  <c:v>22670.78</c:v>
                </c:pt>
                <c:pt idx="2">
                  <c:v>45330.34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F7-48C6-997C-0538A106E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Carne de Res   / $US - T2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'Bovino Carnico'!$A$29:$A$31</c:f>
              <c:strCache>
                <c:ptCount val="3"/>
                <c:pt idx="0">
                  <c:v>Estados Unidos</c:v>
                </c:pt>
                <c:pt idx="1">
                  <c:v>Guadalupe</c:v>
                </c:pt>
                <c:pt idx="2">
                  <c:v>Guatemala</c:v>
                </c:pt>
              </c:strCache>
            </c:strRef>
          </c:cat>
          <c:val>
            <c:numRef>
              <c:f>'Bovino Carnico'!$C$29:$C$31</c:f>
              <c:numCache>
                <c:formatCode>#,##0.00</c:formatCode>
                <c:ptCount val="3"/>
                <c:pt idx="0">
                  <c:v>104098.79</c:v>
                </c:pt>
                <c:pt idx="1">
                  <c:v>97783.5</c:v>
                </c:pt>
                <c:pt idx="2">
                  <c:v>507211.9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8-40B5-B8DF-322F78AC0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26896288"/>
        <c:axId val="-1226895200"/>
      </c:barChart>
      <c:catAx>
        <c:axId val="-122689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6895200"/>
        <c:crosses val="autoZero"/>
        <c:auto val="1"/>
        <c:lblAlgn val="ctr"/>
        <c:lblOffset val="100"/>
        <c:noMultiLvlLbl val="0"/>
      </c:catAx>
      <c:valAx>
        <c:axId val="-122689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689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Exportaciones de Lacteos </a:t>
            </a:r>
            <a:r>
              <a:rPr lang="es-DO" b="1" baseline="0"/>
              <a:t> / Kg T2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'Bovino Lacteo'!$B$48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AB3-4FD0-AED9-3A160A30E8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AB3-4FD0-AED9-3A160A30E8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AB3-4FD0-AED9-3A160A30E8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AB3-4FD0-AED9-3A160A30E8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AB3-4FD0-AED9-3A160A30E8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AB3-4FD0-AED9-3A160A30E8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'Bovino Lacteo'!$A$49:$A$54</c:f>
              <c:strCache>
                <c:ptCount val="6"/>
                <c:pt idx="0">
                  <c:v>Estados Unidos</c:v>
                </c:pt>
                <c:pt idx="1">
                  <c:v>Aruba</c:v>
                </c:pt>
                <c:pt idx="2">
                  <c:v>Barbados</c:v>
                </c:pt>
                <c:pt idx="3">
                  <c:v>Jamaica</c:v>
                </c:pt>
                <c:pt idx="4">
                  <c:v>Guayana Francesa</c:v>
                </c:pt>
                <c:pt idx="5">
                  <c:v>Guyana</c:v>
                </c:pt>
              </c:strCache>
            </c:strRef>
          </c:cat>
          <c:val>
            <c:numRef>
              <c:f>'Bovino Lacteo'!$B$49:$B$54</c:f>
              <c:numCache>
                <c:formatCode>#,##0.00</c:formatCode>
                <c:ptCount val="6"/>
                <c:pt idx="0">
                  <c:v>86915.260362625122</c:v>
                </c:pt>
                <c:pt idx="1">
                  <c:v>4893</c:v>
                </c:pt>
                <c:pt idx="2">
                  <c:v>25041.5390625</c:v>
                </c:pt>
                <c:pt idx="3">
                  <c:v>76116.791271209717</c:v>
                </c:pt>
                <c:pt idx="4">
                  <c:v>3600</c:v>
                </c:pt>
                <c:pt idx="5">
                  <c:v>4619.759765625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9-4C4E-A58E-7B2762075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Lacteos  /  T2 valores en $US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'Bovino Lacteo'!$C$48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'Bovino Lacteo'!$A$49:$A$54</c:f>
              <c:strCache>
                <c:ptCount val="6"/>
                <c:pt idx="0">
                  <c:v>Estados Unidos</c:v>
                </c:pt>
                <c:pt idx="1">
                  <c:v>Aruba</c:v>
                </c:pt>
                <c:pt idx="2">
                  <c:v>Barbados</c:v>
                </c:pt>
                <c:pt idx="3">
                  <c:v>Jamaica</c:v>
                </c:pt>
                <c:pt idx="4">
                  <c:v>Guayana Francesa</c:v>
                </c:pt>
                <c:pt idx="5">
                  <c:v>Guyana</c:v>
                </c:pt>
              </c:strCache>
            </c:strRef>
          </c:cat>
          <c:val>
            <c:numRef>
              <c:f>'Bovino Lacteo'!$C$49:$C$54</c:f>
              <c:numCache>
                <c:formatCode>#,##0.00</c:formatCode>
                <c:ptCount val="6"/>
                <c:pt idx="0">
                  <c:v>604519.29789733887</c:v>
                </c:pt>
                <c:pt idx="1">
                  <c:v>23528.69921875</c:v>
                </c:pt>
                <c:pt idx="2">
                  <c:v>66026.046875</c:v>
                </c:pt>
                <c:pt idx="3">
                  <c:v>248728.6484375</c:v>
                </c:pt>
                <c:pt idx="4">
                  <c:v>1856</c:v>
                </c:pt>
                <c:pt idx="5">
                  <c:v>17203.94921875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4-451D-8002-23281128B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226887584"/>
        <c:axId val="-1226889760"/>
      </c:barChart>
      <c:catAx>
        <c:axId val="-122688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6889760"/>
        <c:crosses val="autoZero"/>
        <c:auto val="1"/>
        <c:lblAlgn val="ctr"/>
        <c:lblOffset val="100"/>
        <c:noMultiLvlLbl val="0"/>
      </c:catAx>
      <c:valAx>
        <c:axId val="-122688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688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Leche  /  T2 valores en $US</a:t>
            </a:r>
            <a:endParaRPr lang="es-DO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Leche!$C$40</c:f>
              <c:strCache>
                <c:ptCount val="1"/>
                <c:pt idx="0">
                  <c:v>Valor US 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Leche!$A$41:$A$50</c:f>
              <c:strCache>
                <c:ptCount val="10"/>
                <c:pt idx="0">
                  <c:v>Antigua y Barbuda</c:v>
                </c:pt>
                <c:pt idx="1">
                  <c:v>Aruba</c:v>
                </c:pt>
                <c:pt idx="2">
                  <c:v>Bonaire</c:v>
                </c:pt>
                <c:pt idx="3">
                  <c:v>Curazao</c:v>
                </c:pt>
                <c:pt idx="4">
                  <c:v>Estados Unidos</c:v>
                </c:pt>
                <c:pt idx="5">
                  <c:v>Granada</c:v>
                </c:pt>
                <c:pt idx="6">
                  <c:v>Haiti</c:v>
                </c:pt>
                <c:pt idx="7">
                  <c:v>San Martin</c:v>
                </c:pt>
                <c:pt idx="8">
                  <c:v>San Tomas</c:v>
                </c:pt>
                <c:pt idx="9">
                  <c:v>Trinidad &amp; Tobago</c:v>
                </c:pt>
              </c:strCache>
            </c:strRef>
          </c:cat>
          <c:val>
            <c:numRef>
              <c:f>Leche!$C$41:$C$50</c:f>
              <c:numCache>
                <c:formatCode>#,##0.00</c:formatCode>
                <c:ptCount val="10"/>
                <c:pt idx="0">
                  <c:v>2871.239990234375</c:v>
                </c:pt>
                <c:pt idx="1">
                  <c:v>1221.449951171875</c:v>
                </c:pt>
                <c:pt idx="2">
                  <c:v>538.5999755859375</c:v>
                </c:pt>
                <c:pt idx="3">
                  <c:v>1868.5999755859375</c:v>
                </c:pt>
                <c:pt idx="4">
                  <c:v>1157.239990234375</c:v>
                </c:pt>
                <c:pt idx="5">
                  <c:v>11453.8203125</c:v>
                </c:pt>
                <c:pt idx="6">
                  <c:v>279596.8125</c:v>
                </c:pt>
                <c:pt idx="7">
                  <c:v>488.239990234375</c:v>
                </c:pt>
                <c:pt idx="8">
                  <c:v>1364.699951171875</c:v>
                </c:pt>
                <c:pt idx="9">
                  <c:v>33595.259368896484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AB-42F4-B8EF-EA1B2B3D6D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226888128"/>
        <c:axId val="-12786238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Leche!$B$40</c15:sqref>
                        </c15:formulaRef>
                      </c:ext>
                    </c:extLst>
                    <c:strCache>
                      <c:ptCount val="1"/>
                      <c:pt idx="0">
                        <c:v>kg</c:v>
                      </c:pt>
                    </c:strCache>
                  </c:strRef>
                </c:tx>
                <c:spPr>
                  <a:solidFill>
                    <a:schemeClr val="accent1">
                      <a:shade val="7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Leche!$A$41:$A$50</c15:sqref>
                        </c15:formulaRef>
                      </c:ext>
                    </c:extLst>
                    <c:strCache>
                      <c:ptCount val="10"/>
                      <c:pt idx="0">
                        <c:v>Antigua y Barbuda</c:v>
                      </c:pt>
                      <c:pt idx="1">
                        <c:v>Aruba</c:v>
                      </c:pt>
                      <c:pt idx="2">
                        <c:v>Bonaire</c:v>
                      </c:pt>
                      <c:pt idx="3">
                        <c:v>Curazao</c:v>
                      </c:pt>
                      <c:pt idx="4">
                        <c:v>Estados Unidos</c:v>
                      </c:pt>
                      <c:pt idx="5">
                        <c:v>Granada</c:v>
                      </c:pt>
                      <c:pt idx="6">
                        <c:v>Haiti</c:v>
                      </c:pt>
                      <c:pt idx="7">
                        <c:v>San Martin</c:v>
                      </c:pt>
                      <c:pt idx="8">
                        <c:v>San Tomas</c:v>
                      </c:pt>
                      <c:pt idx="9">
                        <c:v>Trinidad &amp; Tobago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Leche!$B$41:$B$50</c15:sqref>
                        </c15:formulaRef>
                      </c:ext>
                    </c:extLst>
                    <c:numCache>
                      <c:formatCode>#,##0.00</c:formatCode>
                      <c:ptCount val="10"/>
                      <c:pt idx="0">
                        <c:v>2572.739990234375</c:v>
                      </c:pt>
                      <c:pt idx="1">
                        <c:v>1139.3399658203125</c:v>
                      </c:pt>
                      <c:pt idx="2">
                        <c:v>388.17001342773438</c:v>
                      </c:pt>
                      <c:pt idx="3">
                        <c:v>2129.699951171875</c:v>
                      </c:pt>
                      <c:pt idx="4">
                        <c:v>1125.8400268554688</c:v>
                      </c:pt>
                      <c:pt idx="5">
                        <c:v>2286.139892578125</c:v>
                      </c:pt>
                      <c:pt idx="6">
                        <c:v>33887.3994140625</c:v>
                      </c:pt>
                      <c:pt idx="7">
                        <c:v>1096.5</c:v>
                      </c:pt>
                      <c:pt idx="8">
                        <c:v>1281.719970703125</c:v>
                      </c:pt>
                      <c:pt idx="9">
                        <c:v>23239.529220581055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5AB-42F4-B8EF-EA1B2B3D6D4D}"/>
                  </c:ext>
                </c:extLst>
              </c15:ser>
            </c15:filteredBarSeries>
          </c:ext>
        </c:extLst>
      </c:barChart>
      <c:catAx>
        <c:axId val="-122688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78623840"/>
        <c:crosses val="autoZero"/>
        <c:auto val="1"/>
        <c:lblAlgn val="ctr"/>
        <c:lblOffset val="100"/>
        <c:noMultiLvlLbl val="0"/>
      </c:catAx>
      <c:valAx>
        <c:axId val="-127862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22688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Leche  / Kg - T2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Leche!$B$40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8F-49E3-8C65-B0D92A5E8A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8F-49E3-8C65-B0D92A5E8A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B8F-49E3-8C65-B0D92A5E8A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B8F-49E3-8C65-B0D92A5E8AE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B8F-49E3-8C65-B0D92A5E8AE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B8F-49E3-8C65-B0D92A5E8AE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B8F-49E3-8C65-B0D92A5E8AE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B8F-49E3-8C65-B0D92A5E8AE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B8F-49E3-8C65-B0D92A5E8AE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B8F-49E3-8C65-B0D92A5E8A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Leche!$A$41:$A$50</c:f>
              <c:strCache>
                <c:ptCount val="10"/>
                <c:pt idx="0">
                  <c:v>Antigua y Barbuda</c:v>
                </c:pt>
                <c:pt idx="1">
                  <c:v>Aruba</c:v>
                </c:pt>
                <c:pt idx="2">
                  <c:v>Bonaire</c:v>
                </c:pt>
                <c:pt idx="3">
                  <c:v>Curazao</c:v>
                </c:pt>
                <c:pt idx="4">
                  <c:v>Estados Unidos</c:v>
                </c:pt>
                <c:pt idx="5">
                  <c:v>Granada</c:v>
                </c:pt>
                <c:pt idx="6">
                  <c:v>Haiti</c:v>
                </c:pt>
                <c:pt idx="7">
                  <c:v>San Martin</c:v>
                </c:pt>
                <c:pt idx="8">
                  <c:v>San Tomas</c:v>
                </c:pt>
                <c:pt idx="9">
                  <c:v>Trinidad &amp; Tobago</c:v>
                </c:pt>
              </c:strCache>
            </c:strRef>
          </c:cat>
          <c:val>
            <c:numRef>
              <c:f>Leche!$B$41:$B$50</c:f>
              <c:numCache>
                <c:formatCode>#,##0.00</c:formatCode>
                <c:ptCount val="10"/>
                <c:pt idx="0">
                  <c:v>2572.739990234375</c:v>
                </c:pt>
                <c:pt idx="1">
                  <c:v>1139.3399658203125</c:v>
                </c:pt>
                <c:pt idx="2">
                  <c:v>388.17001342773438</c:v>
                </c:pt>
                <c:pt idx="3">
                  <c:v>2129.699951171875</c:v>
                </c:pt>
                <c:pt idx="4">
                  <c:v>1125.8400268554688</c:v>
                </c:pt>
                <c:pt idx="5">
                  <c:v>2286.139892578125</c:v>
                </c:pt>
                <c:pt idx="6">
                  <c:v>33887.3994140625</c:v>
                </c:pt>
                <c:pt idx="7">
                  <c:v>1096.5</c:v>
                </c:pt>
                <c:pt idx="8">
                  <c:v>1281.719970703125</c:v>
                </c:pt>
                <c:pt idx="9">
                  <c:v>23239.529220581055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B8F-49E3-8C65-B0D92A5E8AEE}"/>
            </c:ext>
          </c:extLst>
        </c:ser>
        <c:ser>
          <c:idx val="1"/>
          <c:order val="1"/>
          <c:tx>
            <c:strRef>
              <c:f>Leche!$C$40</c:f>
              <c:strCache>
                <c:ptCount val="1"/>
                <c:pt idx="0">
                  <c:v>Valor US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4B8F-49E3-8C65-B0D92A5E8A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4B8F-49E3-8C65-B0D92A5E8A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4B8F-49E3-8C65-B0D92A5E8A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4B8F-49E3-8C65-B0D92A5E8AE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4B8F-49E3-8C65-B0D92A5E8AE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4B8F-49E3-8C65-B0D92A5E8AE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4B8F-49E3-8C65-B0D92A5E8AE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4B8F-49E3-8C65-B0D92A5E8AE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4B8F-49E3-8C65-B0D92A5E8AE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4B8F-49E3-8C65-B0D92A5E8A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Leche!$A$41:$A$50</c:f>
              <c:strCache>
                <c:ptCount val="10"/>
                <c:pt idx="0">
                  <c:v>Antigua y Barbuda</c:v>
                </c:pt>
                <c:pt idx="1">
                  <c:v>Aruba</c:v>
                </c:pt>
                <c:pt idx="2">
                  <c:v>Bonaire</c:v>
                </c:pt>
                <c:pt idx="3">
                  <c:v>Curazao</c:v>
                </c:pt>
                <c:pt idx="4">
                  <c:v>Estados Unidos</c:v>
                </c:pt>
                <c:pt idx="5">
                  <c:v>Granada</c:v>
                </c:pt>
                <c:pt idx="6">
                  <c:v>Haiti</c:v>
                </c:pt>
                <c:pt idx="7">
                  <c:v>San Martin</c:v>
                </c:pt>
                <c:pt idx="8">
                  <c:v>San Tomas</c:v>
                </c:pt>
                <c:pt idx="9">
                  <c:v>Trinidad &amp; Tobago</c:v>
                </c:pt>
              </c:strCache>
            </c:strRef>
          </c:cat>
          <c:val>
            <c:numRef>
              <c:f>Leche!$C$41:$C$50</c:f>
              <c:numCache>
                <c:formatCode>#,##0.00</c:formatCode>
                <c:ptCount val="10"/>
                <c:pt idx="0">
                  <c:v>2871.239990234375</c:v>
                </c:pt>
                <c:pt idx="1">
                  <c:v>1221.449951171875</c:v>
                </c:pt>
                <c:pt idx="2">
                  <c:v>538.5999755859375</c:v>
                </c:pt>
                <c:pt idx="3">
                  <c:v>1868.5999755859375</c:v>
                </c:pt>
                <c:pt idx="4">
                  <c:v>1157.239990234375</c:v>
                </c:pt>
                <c:pt idx="5">
                  <c:v>11453.8203125</c:v>
                </c:pt>
                <c:pt idx="6">
                  <c:v>279596.8125</c:v>
                </c:pt>
                <c:pt idx="7">
                  <c:v>488.239990234375</c:v>
                </c:pt>
                <c:pt idx="8">
                  <c:v>1364.699951171875</c:v>
                </c:pt>
                <c:pt idx="9">
                  <c:v>33595.259368896484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B8F-49E3-8C65-B0D92A5E8AE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800" b="1" i="0" baseline="0">
                <a:effectLst/>
              </a:rPr>
              <a:t>Exportaciones de Pieles  / Kg - T2</a:t>
            </a:r>
            <a:endParaRPr lang="es-DO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Pieles!$B$47</c:f>
              <c:strCache>
                <c:ptCount val="1"/>
                <c:pt idx="0">
                  <c:v>kg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6-4D1F-936A-38F33E86E8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46-4D1F-936A-38F33E86E8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A46-4D1F-936A-38F33E86E8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46-4D1F-936A-38F33E86E8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A46-4D1F-936A-38F33E86E8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A46-4D1F-936A-38F33E86E8A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A46-4D1F-936A-38F33E86E8A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A46-4D1F-936A-38F33E86E8A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A46-4D1F-936A-38F33E86E8A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A46-4D1F-936A-38F33E86E8A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A46-4D1F-936A-38F33E86E8A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A46-4D1F-936A-38F33E86E8A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A46-4D1F-936A-38F33E86E8A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A46-4D1F-936A-38F33E86E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Pieles!$A$48:$A$59</c:f>
              <c:strCache>
                <c:ptCount val="12"/>
                <c:pt idx="0">
                  <c:v>Alemania</c:v>
                </c:pt>
                <c:pt idx="1">
                  <c:v>Brasil</c:v>
                </c:pt>
                <c:pt idx="2">
                  <c:v>China</c:v>
                </c:pt>
                <c:pt idx="3">
                  <c:v>Guatemala</c:v>
                </c:pt>
                <c:pt idx="4">
                  <c:v>India</c:v>
                </c:pt>
                <c:pt idx="5">
                  <c:v>Italia</c:v>
                </c:pt>
                <c:pt idx="6">
                  <c:v>Mexico</c:v>
                </c:pt>
                <c:pt idx="7">
                  <c:v>Vietnam</c:v>
                </c:pt>
                <c:pt idx="8">
                  <c:v>Belgica</c:v>
                </c:pt>
                <c:pt idx="9">
                  <c:v>Indonesia</c:v>
                </c:pt>
                <c:pt idx="10">
                  <c:v>Turquia</c:v>
                </c:pt>
                <c:pt idx="11">
                  <c:v>Portugal</c:v>
                </c:pt>
              </c:strCache>
            </c:strRef>
          </c:cat>
          <c:val>
            <c:numRef>
              <c:f>Pieles!$B$48:$B$59</c:f>
              <c:numCache>
                <c:formatCode>#,##0.00</c:formatCode>
                <c:ptCount val="12"/>
                <c:pt idx="0">
                  <c:v>41611.270721435547</c:v>
                </c:pt>
                <c:pt idx="1">
                  <c:v>6974.550048828125</c:v>
                </c:pt>
                <c:pt idx="2">
                  <c:v>69330</c:v>
                </c:pt>
                <c:pt idx="3">
                  <c:v>1975</c:v>
                </c:pt>
                <c:pt idx="4">
                  <c:v>205</c:v>
                </c:pt>
                <c:pt idx="5">
                  <c:v>41382.2099609375</c:v>
                </c:pt>
                <c:pt idx="6">
                  <c:v>7090</c:v>
                </c:pt>
                <c:pt idx="7">
                  <c:v>40</c:v>
                </c:pt>
                <c:pt idx="8">
                  <c:v>21000</c:v>
                </c:pt>
                <c:pt idx="9">
                  <c:v>126830</c:v>
                </c:pt>
                <c:pt idx="10">
                  <c:v>268990</c:v>
                </c:pt>
                <c:pt idx="11">
                  <c:v>48000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A46-4D1F-936A-38F33E86E8AC}"/>
            </c:ext>
          </c:extLst>
        </c:ser>
        <c:ser>
          <c:idx val="1"/>
          <c:order val="1"/>
          <c:tx>
            <c:strRef>
              <c:f>Pieles!$C$47</c:f>
              <c:strCache>
                <c:ptCount val="1"/>
                <c:pt idx="0">
                  <c:v>Valor US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0A46-4D1F-936A-38F33E86E8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0A46-4D1F-936A-38F33E86E8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0A46-4D1F-936A-38F33E86E8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0A46-4D1F-936A-38F33E86E8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6-0A46-4D1F-936A-38F33E86E8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0A46-4D1F-936A-38F33E86E8A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0A46-4D1F-936A-38F33E86E8A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0A46-4D1F-936A-38F33E86E8A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0A46-4D1F-936A-38F33E86E8A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0A46-4D1F-936A-38F33E86E8A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0A46-4D1F-936A-38F33E86E8AC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0A46-4D1F-936A-38F33E86E8A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0A46-4D1F-936A-38F33E86E8A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0A46-4D1F-936A-38F33E86E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Pieles!$A$48:$A$59</c:f>
              <c:strCache>
                <c:ptCount val="12"/>
                <c:pt idx="0">
                  <c:v>Alemania</c:v>
                </c:pt>
                <c:pt idx="1">
                  <c:v>Brasil</c:v>
                </c:pt>
                <c:pt idx="2">
                  <c:v>China</c:v>
                </c:pt>
                <c:pt idx="3">
                  <c:v>Guatemala</c:v>
                </c:pt>
                <c:pt idx="4">
                  <c:v>India</c:v>
                </c:pt>
                <c:pt idx="5">
                  <c:v>Italia</c:v>
                </c:pt>
                <c:pt idx="6">
                  <c:v>Mexico</c:v>
                </c:pt>
                <c:pt idx="7">
                  <c:v>Vietnam</c:v>
                </c:pt>
                <c:pt idx="8">
                  <c:v>Belgica</c:v>
                </c:pt>
                <c:pt idx="9">
                  <c:v>Indonesia</c:v>
                </c:pt>
                <c:pt idx="10">
                  <c:v>Turquia</c:v>
                </c:pt>
                <c:pt idx="11">
                  <c:v>Portugal</c:v>
                </c:pt>
              </c:strCache>
            </c:strRef>
          </c:cat>
          <c:val>
            <c:numRef>
              <c:f>Pieles!$C$48:$C$59</c:f>
              <c:numCache>
                <c:formatCode>#,##0.00</c:formatCode>
                <c:ptCount val="12"/>
                <c:pt idx="0">
                  <c:v>319873.6962890625</c:v>
                </c:pt>
                <c:pt idx="1">
                  <c:v>105356.40625</c:v>
                </c:pt>
                <c:pt idx="2">
                  <c:v>19910.9609375</c:v>
                </c:pt>
                <c:pt idx="3">
                  <c:v>30159.810546875</c:v>
                </c:pt>
                <c:pt idx="4">
                  <c:v>3813.239990234375</c:v>
                </c:pt>
                <c:pt idx="5">
                  <c:v>444529.1875</c:v>
                </c:pt>
                <c:pt idx="6">
                  <c:v>122666.5703125</c:v>
                </c:pt>
                <c:pt idx="7">
                  <c:v>200</c:v>
                </c:pt>
                <c:pt idx="8">
                  <c:v>11550</c:v>
                </c:pt>
                <c:pt idx="9">
                  <c:v>63415</c:v>
                </c:pt>
                <c:pt idx="10">
                  <c:v>34545.799560546875</c:v>
                </c:pt>
                <c:pt idx="11">
                  <c:v>36000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0A46-4D1F-936A-38F33E86E8A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1009651</xdr:colOff>
      <xdr:row>0</xdr:row>
      <xdr:rowOff>0</xdr:rowOff>
    </xdr:from>
    <xdr:to>
      <xdr:col>2</xdr:col>
      <xdr:colOff>66676</xdr:colOff>
      <xdr:row>6</xdr:row>
      <xdr:rowOff>246499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1" y="0"/>
          <a:ext cx="1981200" cy="1389499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9</xdr:row>
      <xdr:rowOff>109537</xdr:rowOff>
    </xdr:from>
    <xdr:to>
      <xdr:col>11</xdr:col>
      <xdr:colOff>381000</xdr:colOff>
      <xdr:row>25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57149</xdr:colOff>
      <xdr:row>25</xdr:row>
      <xdr:rowOff>100012</xdr:rowOff>
    </xdr:from>
    <xdr:to>
      <xdr:col>11</xdr:col>
      <xdr:colOff>504824</xdr:colOff>
      <xdr:row>39</xdr:row>
      <xdr:rowOff>166687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</xdr:colOff>
      <xdr:row>0</xdr:row>
      <xdr:rowOff>0</xdr:rowOff>
    </xdr:from>
    <xdr:to>
      <xdr:col>4</xdr:col>
      <xdr:colOff>514350</xdr:colOff>
      <xdr:row>7</xdr:row>
      <xdr:rowOff>55999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0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909637</xdr:colOff>
      <xdr:row>13</xdr:row>
      <xdr:rowOff>52387</xdr:rowOff>
    </xdr:from>
    <xdr:to>
      <xdr:col>9</xdr:col>
      <xdr:colOff>2095500</xdr:colOff>
      <xdr:row>26</xdr:row>
      <xdr:rowOff>119062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919162</xdr:colOff>
      <xdr:row>27</xdr:row>
      <xdr:rowOff>119062</xdr:rowOff>
    </xdr:from>
    <xdr:to>
      <xdr:col>10</xdr:col>
      <xdr:colOff>685800</xdr:colOff>
      <xdr:row>41</xdr:row>
      <xdr:rowOff>4762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0</xdr:row>
      <xdr:rowOff>85725</xdr:rowOff>
    </xdr:from>
    <xdr:to>
      <xdr:col>4</xdr:col>
      <xdr:colOff>771525</xdr:colOff>
      <xdr:row>7</xdr:row>
      <xdr:rowOff>36949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425" y="85725"/>
          <a:ext cx="1981200" cy="1389499"/>
        </a:xfrm>
        <a:prstGeom prst="rect">
          <a:avLst/>
        </a:prstGeom>
      </xdr:spPr>
    </xdr:pic>
    <xdr:clientData/>
  </xdr:twoCellAnchor>
  <xdr:twoCellAnchor>
    <xdr:from>
      <xdr:col>7</xdr:col>
      <xdr:colOff>500062</xdr:colOff>
      <xdr:row>9</xdr:row>
      <xdr:rowOff>128587</xdr:rowOff>
    </xdr:from>
    <xdr:to>
      <xdr:col>10</xdr:col>
      <xdr:colOff>42862</xdr:colOff>
      <xdr:row>22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500061</xdr:colOff>
      <xdr:row>22</xdr:row>
      <xdr:rowOff>4761</xdr:rowOff>
    </xdr:from>
    <xdr:to>
      <xdr:col>10</xdr:col>
      <xdr:colOff>1209675</xdr:colOff>
      <xdr:row>27</xdr:row>
      <xdr:rowOff>95249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24</xdr:row>
      <xdr:rowOff>109536</xdr:rowOff>
    </xdr:from>
    <xdr:to>
      <xdr:col>8</xdr:col>
      <xdr:colOff>1819275</xdr:colOff>
      <xdr:row>35</xdr:row>
      <xdr:rowOff>95249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414337</xdr:colOff>
      <xdr:row>9</xdr:row>
      <xdr:rowOff>52387</xdr:rowOff>
    </xdr:from>
    <xdr:to>
      <xdr:col>8</xdr:col>
      <xdr:colOff>1833562</xdr:colOff>
      <xdr:row>23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200025</xdr:colOff>
      <xdr:row>0</xdr:row>
      <xdr:rowOff>0</xdr:rowOff>
    </xdr:from>
    <xdr:to>
      <xdr:col>4</xdr:col>
      <xdr:colOff>638175</xdr:colOff>
      <xdr:row>7</xdr:row>
      <xdr:rowOff>55999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3175" y="0"/>
          <a:ext cx="1981200" cy="1389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271461</xdr:colOff>
      <xdr:row>11</xdr:row>
      <xdr:rowOff>142875</xdr:rowOff>
    </xdr:from>
    <xdr:to>
      <xdr:col>8</xdr:col>
      <xdr:colOff>2105025</xdr:colOff>
      <xdr:row>25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261937</xdr:colOff>
      <xdr:row>25</xdr:row>
      <xdr:rowOff>0</xdr:rowOff>
    </xdr:from>
    <xdr:to>
      <xdr:col>8</xdr:col>
      <xdr:colOff>2076451</xdr:colOff>
      <xdr:row>34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276225</xdr:colOff>
      <xdr:row>0</xdr:row>
      <xdr:rowOff>0</xdr:rowOff>
    </xdr:from>
    <xdr:to>
      <xdr:col>4</xdr:col>
      <xdr:colOff>542925</xdr:colOff>
      <xdr:row>7</xdr:row>
      <xdr:rowOff>122674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09850" y="0"/>
          <a:ext cx="1981200" cy="14561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309562</xdr:colOff>
      <xdr:row>10</xdr:row>
      <xdr:rowOff>52387</xdr:rowOff>
    </xdr:from>
    <xdr:to>
      <xdr:col>9</xdr:col>
      <xdr:colOff>1604962</xdr:colOff>
      <xdr:row>25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309562</xdr:colOff>
      <xdr:row>25</xdr:row>
      <xdr:rowOff>0</xdr:rowOff>
    </xdr:from>
    <xdr:to>
      <xdr:col>9</xdr:col>
      <xdr:colOff>1604962</xdr:colOff>
      <xdr:row>38</xdr:row>
      <xdr:rowOff>80962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514350</xdr:colOff>
      <xdr:row>0</xdr:row>
      <xdr:rowOff>0</xdr:rowOff>
    </xdr:from>
    <xdr:to>
      <xdr:col>4</xdr:col>
      <xdr:colOff>447675</xdr:colOff>
      <xdr:row>7</xdr:row>
      <xdr:rowOff>17899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24075" y="0"/>
          <a:ext cx="1981200" cy="14561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242886</xdr:colOff>
      <xdr:row>9</xdr:row>
      <xdr:rowOff>176211</xdr:rowOff>
    </xdr:from>
    <xdr:to>
      <xdr:col>9</xdr:col>
      <xdr:colOff>228599</xdr:colOff>
      <xdr:row>22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242887</xdr:colOff>
      <xdr:row>22</xdr:row>
      <xdr:rowOff>138111</xdr:rowOff>
    </xdr:from>
    <xdr:to>
      <xdr:col>9</xdr:col>
      <xdr:colOff>257175</xdr:colOff>
      <xdr:row>35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66675</xdr:colOff>
      <xdr:row>0</xdr:row>
      <xdr:rowOff>0</xdr:rowOff>
    </xdr:from>
    <xdr:to>
      <xdr:col>4</xdr:col>
      <xdr:colOff>800100</xdr:colOff>
      <xdr:row>6</xdr:row>
      <xdr:rowOff>247650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7450" y="0"/>
          <a:ext cx="1981200" cy="1390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204787</xdr:colOff>
      <xdr:row>9</xdr:row>
      <xdr:rowOff>147637</xdr:rowOff>
    </xdr:from>
    <xdr:to>
      <xdr:col>7</xdr:col>
      <xdr:colOff>1557337</xdr:colOff>
      <xdr:row>20</xdr:row>
      <xdr:rowOff>185737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638175</xdr:colOff>
      <xdr:row>6</xdr:row>
      <xdr:rowOff>247650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0675" y="0"/>
          <a:ext cx="1981200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showGridLines="0" tabSelected="1" workbookViewId="0">
      <selection activeCell="C28" sqref="C28"/>
    </sheetView>
  </sheetViews>
  <sheetFormatPr baseColWidth="10" defaultColWidth="11.42578125" defaultRowHeight="15" x14ac:dyDescent="0.25"/>
  <cols>
    <col min="1" max="1" width="22.5703125" bestFit="1" customWidth="1"/>
    <col min="2" max="2" width="21.28515625" style="3" customWidth="1"/>
    <col min="3" max="3" width="19.42578125" style="1" customWidth="1"/>
  </cols>
  <sheetData>
    <row r="1" spans="1:3" x14ac:dyDescent="0.25">
      <c r="A1" s="4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50"/>
      <c r="B6" s="50"/>
      <c r="C6" s="50"/>
    </row>
    <row r="7" spans="1:3" ht="23.25" x14ac:dyDescent="0.35">
      <c r="A7" s="51"/>
      <c r="B7" s="51"/>
      <c r="C7" s="51"/>
    </row>
    <row r="8" spans="1:3" ht="22.5" x14ac:dyDescent="0.35">
      <c r="A8" s="52" t="s">
        <v>15</v>
      </c>
      <c r="B8" s="52"/>
      <c r="C8" s="52"/>
    </row>
    <row r="9" spans="1:3" ht="19.5" x14ac:dyDescent="0.35">
      <c r="A9" s="53" t="s">
        <v>78</v>
      </c>
      <c r="B9" s="53"/>
      <c r="C9" s="53"/>
    </row>
    <row r="10" spans="1:3" x14ac:dyDescent="0.25">
      <c r="A10" s="49" t="s">
        <v>90</v>
      </c>
      <c r="B10" s="49"/>
      <c r="C10" s="49"/>
    </row>
    <row r="11" spans="1:3" x14ac:dyDescent="0.25">
      <c r="A11" s="49" t="s">
        <v>112</v>
      </c>
      <c r="B11" s="49"/>
      <c r="C11" s="49"/>
    </row>
    <row r="12" spans="1:3" x14ac:dyDescent="0.25">
      <c r="A12" s="24" t="s">
        <v>12</v>
      </c>
      <c r="B12" s="24" t="s">
        <v>7</v>
      </c>
      <c r="C12" s="24" t="s">
        <v>8</v>
      </c>
    </row>
    <row r="13" spans="1:3" x14ac:dyDescent="0.25">
      <c r="A13" s="25" t="s">
        <v>9</v>
      </c>
      <c r="B13" s="26">
        <f>'Bovino Carnico'!F23</f>
        <v>105105.59999999999</v>
      </c>
      <c r="C13" s="27">
        <f>'Bovino Carnico'!G23</f>
        <v>709094.19000000006</v>
      </c>
    </row>
    <row r="14" spans="1:3" x14ac:dyDescent="0.25">
      <c r="A14" s="25" t="s">
        <v>10</v>
      </c>
      <c r="B14" s="26">
        <f>'Bovino Lacteo'!F43</f>
        <v>225369.99078178406</v>
      </c>
      <c r="C14" s="27">
        <f>'Bovino Lacteo'!G43</f>
        <v>1059715.9111785889</v>
      </c>
    </row>
    <row r="15" spans="1:3" x14ac:dyDescent="0.25">
      <c r="A15" s="25" t="s">
        <v>1</v>
      </c>
      <c r="B15" s="26">
        <f>Leche!F35</f>
        <v>71357.618423461914</v>
      </c>
      <c r="C15" s="27">
        <f>Leche!G35</f>
        <v>336176.20199584961</v>
      </c>
    </row>
    <row r="16" spans="1:3" x14ac:dyDescent="0.25">
      <c r="A16" s="25" t="s">
        <v>11</v>
      </c>
      <c r="B16" s="26">
        <f>Pieles!F41</f>
        <v>670323.38072967529</v>
      </c>
      <c r="C16" s="27">
        <f>Pieles!G41</f>
        <v>1253919.0231323242</v>
      </c>
    </row>
    <row r="17" spans="1:3" x14ac:dyDescent="0.25">
      <c r="A17" s="25" t="s">
        <v>3</v>
      </c>
      <c r="B17" s="26">
        <f>Embutidos!F19</f>
        <v>45524</v>
      </c>
      <c r="C17" s="27">
        <f>Embutidos!G19</f>
        <v>84864</v>
      </c>
    </row>
    <row r="18" spans="1:3" x14ac:dyDescent="0.25">
      <c r="A18" s="25" t="s">
        <v>2</v>
      </c>
      <c r="B18" s="26">
        <f>'Otro Origen'!F25</f>
        <v>130837.561378479</v>
      </c>
      <c r="C18" s="27">
        <f>'Otro Origen'!G25</f>
        <v>204239.43670654297</v>
      </c>
    </row>
    <row r="19" spans="1:3" x14ac:dyDescent="0.25">
      <c r="A19" s="25" t="s">
        <v>16</v>
      </c>
      <c r="B19" s="28" t="s">
        <v>77</v>
      </c>
      <c r="C19" s="27">
        <f>'Pro vet'!E22</f>
        <v>181490.19921875</v>
      </c>
    </row>
    <row r="20" spans="1:3" x14ac:dyDescent="0.25">
      <c r="A20" s="29" t="s">
        <v>0</v>
      </c>
      <c r="B20" s="30">
        <f>SUM(B13:B19)</f>
        <v>1248518.1513134004</v>
      </c>
      <c r="C20" s="31">
        <f>SUM(C13:C19)</f>
        <v>3829498.9622320556</v>
      </c>
    </row>
  </sheetData>
  <mergeCells count="6">
    <mergeCell ref="A11:C11"/>
    <mergeCell ref="A6:C6"/>
    <mergeCell ref="A7:C7"/>
    <mergeCell ref="A8:C8"/>
    <mergeCell ref="A10:C10"/>
    <mergeCell ref="A9:C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topLeftCell="A16" workbookViewId="0">
      <selection activeCell="K20" sqref="K20"/>
    </sheetView>
  </sheetViews>
  <sheetFormatPr baseColWidth="10" defaultColWidth="36.140625" defaultRowHeight="15" x14ac:dyDescent="0.25"/>
  <cols>
    <col min="1" max="1" width="12.7109375" customWidth="1"/>
    <col min="2" max="2" width="10.1406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3" bestFit="1" customWidth="1"/>
    <col min="7" max="7" width="14.42578125" style="1" bestFit="1" customWidth="1"/>
    <col min="9" max="9" width="13.140625" customWidth="1"/>
  </cols>
  <sheetData>
    <row r="1" spans="1:7" x14ac:dyDescent="0.25">
      <c r="A1" s="4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15" customHeight="1" x14ac:dyDescent="0.35">
      <c r="A7" s="51"/>
      <c r="B7" s="51"/>
      <c r="C7" s="51"/>
      <c r="D7" s="51"/>
      <c r="E7" s="51"/>
      <c r="F7" s="51"/>
      <c r="G7" s="51"/>
    </row>
    <row r="8" spans="1:7" ht="15" customHeight="1" x14ac:dyDescent="0.35">
      <c r="A8" s="23"/>
      <c r="B8" s="23"/>
      <c r="C8" s="23"/>
      <c r="D8" s="23"/>
      <c r="E8" s="23"/>
      <c r="F8" s="23"/>
      <c r="G8" s="23"/>
    </row>
    <row r="9" spans="1:7" ht="22.5" x14ac:dyDescent="0.35">
      <c r="A9" s="52" t="s">
        <v>15</v>
      </c>
      <c r="B9" s="52"/>
      <c r="C9" s="52"/>
      <c r="D9" s="52"/>
      <c r="E9" s="52"/>
      <c r="F9" s="52"/>
      <c r="G9" s="52"/>
    </row>
    <row r="10" spans="1:7" ht="19.5" customHeight="1" x14ac:dyDescent="0.3">
      <c r="A10" s="56" t="s">
        <v>78</v>
      </c>
      <c r="B10" s="56"/>
      <c r="C10" s="56"/>
      <c r="D10" s="56"/>
      <c r="E10" s="56"/>
      <c r="F10" s="56"/>
      <c r="G10" s="56"/>
    </row>
    <row r="11" spans="1:7" x14ac:dyDescent="0.25">
      <c r="A11" s="55" t="s">
        <v>111</v>
      </c>
      <c r="B11" s="55"/>
      <c r="C11" s="55"/>
      <c r="D11" s="55"/>
      <c r="E11" s="55"/>
      <c r="F11" s="55"/>
      <c r="G11" s="55"/>
    </row>
    <row r="12" spans="1:7" x14ac:dyDescent="0.25">
      <c r="A12" s="55" t="str">
        <f>Consolidado!A11</f>
        <v>2do Trimestre Año 2023</v>
      </c>
      <c r="B12" s="55"/>
      <c r="C12" s="55"/>
      <c r="D12" s="55"/>
      <c r="E12" s="55"/>
      <c r="F12" s="55"/>
      <c r="G12" s="55"/>
    </row>
    <row r="13" spans="1:7" x14ac:dyDescent="0.25">
      <c r="A13" s="32" t="s">
        <v>4</v>
      </c>
      <c r="B13" s="32" t="s">
        <v>5</v>
      </c>
      <c r="C13" s="32" t="s">
        <v>6</v>
      </c>
      <c r="D13" s="32" t="s">
        <v>12</v>
      </c>
      <c r="E13" s="32" t="s">
        <v>17</v>
      </c>
      <c r="F13" s="33" t="s">
        <v>7</v>
      </c>
      <c r="G13" s="34" t="s">
        <v>8</v>
      </c>
    </row>
    <row r="14" spans="1:7" x14ac:dyDescent="0.25">
      <c r="A14" s="20" t="s">
        <v>84</v>
      </c>
      <c r="B14" s="20" t="s">
        <v>26</v>
      </c>
      <c r="C14" s="20" t="s">
        <v>25</v>
      </c>
      <c r="D14" s="20" t="s">
        <v>87</v>
      </c>
      <c r="E14" s="20" t="s">
        <v>32</v>
      </c>
      <c r="F14" s="19">
        <v>37104.480000000003</v>
      </c>
      <c r="G14" s="19">
        <v>104098.79</v>
      </c>
    </row>
    <row r="15" spans="1:7" ht="30" x14ac:dyDescent="0.25">
      <c r="A15" s="20" t="s">
        <v>84</v>
      </c>
      <c r="B15" s="20" t="s">
        <v>26</v>
      </c>
      <c r="C15" s="20" t="s">
        <v>25</v>
      </c>
      <c r="D15" s="20" t="s">
        <v>88</v>
      </c>
      <c r="E15" s="20" t="s">
        <v>71</v>
      </c>
      <c r="F15" s="19">
        <v>22670.78</v>
      </c>
      <c r="G15" s="19">
        <v>97783.5</v>
      </c>
    </row>
    <row r="16" spans="1:7" ht="30" x14ac:dyDescent="0.25">
      <c r="A16" s="20" t="s">
        <v>84</v>
      </c>
      <c r="B16" s="20" t="s">
        <v>26</v>
      </c>
      <c r="C16" s="20" t="s">
        <v>25</v>
      </c>
      <c r="D16" s="20" t="s">
        <v>89</v>
      </c>
      <c r="E16" s="20" t="s">
        <v>24</v>
      </c>
      <c r="F16" s="19">
        <v>44252.14</v>
      </c>
      <c r="G16" s="19">
        <v>498891</v>
      </c>
    </row>
    <row r="17" spans="1:7" x14ac:dyDescent="0.25">
      <c r="A17" s="20" t="s">
        <v>84</v>
      </c>
      <c r="B17" s="20" t="s">
        <v>26</v>
      </c>
      <c r="C17" s="20" t="s">
        <v>25</v>
      </c>
      <c r="D17" s="20" t="s">
        <v>62</v>
      </c>
      <c r="E17" s="20" t="s">
        <v>24</v>
      </c>
      <c r="F17" s="19">
        <v>1078.2</v>
      </c>
      <c r="G17" s="19">
        <v>8320.9</v>
      </c>
    </row>
    <row r="18" spans="1:7" x14ac:dyDescent="0.25">
      <c r="A18" s="35" t="s">
        <v>84</v>
      </c>
      <c r="B18" s="30"/>
      <c r="C18" s="30"/>
      <c r="D18" s="30"/>
      <c r="E18" s="30"/>
      <c r="F18" s="30">
        <f>SUM(F14:F17)</f>
        <v>105105.59999999999</v>
      </c>
      <c r="G18" s="31">
        <f>SUM(G14:G17)</f>
        <v>709094.19000000006</v>
      </c>
    </row>
    <row r="19" spans="1:7" x14ac:dyDescent="0.25">
      <c r="A19" s="20"/>
      <c r="B19" s="20"/>
      <c r="C19" s="20"/>
      <c r="D19" s="20"/>
      <c r="E19" s="20"/>
      <c r="F19" s="19"/>
      <c r="G19" s="19"/>
    </row>
    <row r="20" spans="1:7" x14ac:dyDescent="0.25">
      <c r="A20" s="35" t="s">
        <v>85</v>
      </c>
      <c r="B20" s="30"/>
      <c r="C20" s="30"/>
      <c r="D20" s="30"/>
      <c r="E20" s="30"/>
      <c r="F20" s="30">
        <f>SUM(F19:F19)</f>
        <v>0</v>
      </c>
      <c r="G20" s="31">
        <f>SUM(G19:G19)</f>
        <v>0</v>
      </c>
    </row>
    <row r="21" spans="1:7" x14ac:dyDescent="0.25">
      <c r="A21" s="20"/>
      <c r="B21" s="20"/>
      <c r="C21" s="20"/>
      <c r="D21" s="20"/>
      <c r="E21" s="20"/>
      <c r="F21" s="19"/>
      <c r="G21" s="19"/>
    </row>
    <row r="22" spans="1:7" x14ac:dyDescent="0.25">
      <c r="A22" s="35" t="s">
        <v>86</v>
      </c>
      <c r="B22" s="30"/>
      <c r="C22" s="30"/>
      <c r="D22" s="30"/>
      <c r="E22" s="30"/>
      <c r="F22" s="30">
        <f>SUM(F21)</f>
        <v>0</v>
      </c>
      <c r="G22" s="31">
        <f>SUM(G21)</f>
        <v>0</v>
      </c>
    </row>
    <row r="23" spans="1:7" ht="15.75" x14ac:dyDescent="0.25">
      <c r="A23" s="36" t="s">
        <v>0</v>
      </c>
      <c r="B23" s="36"/>
      <c r="C23" s="36"/>
      <c r="D23" s="36"/>
      <c r="E23" s="36"/>
      <c r="F23" s="36">
        <f>SUM(F22,F20,F18)</f>
        <v>105105.59999999999</v>
      </c>
      <c r="G23" s="37">
        <f>SUM(G22,G20,G18)</f>
        <v>709094.19000000006</v>
      </c>
    </row>
    <row r="25" spans="1:7" x14ac:dyDescent="0.25">
      <c r="A25" t="s">
        <v>21</v>
      </c>
    </row>
    <row r="27" spans="1:7" x14ac:dyDescent="0.25">
      <c r="A27" s="54" t="s">
        <v>79</v>
      </c>
      <c r="B27" s="54"/>
      <c r="C27" s="54"/>
    </row>
    <row r="28" spans="1:7" x14ac:dyDescent="0.25">
      <c r="A28" s="38" t="s">
        <v>81</v>
      </c>
      <c r="B28" s="38" t="s">
        <v>80</v>
      </c>
      <c r="C28" s="38" t="s">
        <v>82</v>
      </c>
    </row>
    <row r="29" spans="1:7" ht="30" x14ac:dyDescent="0.25">
      <c r="A29" s="20" t="s">
        <v>32</v>
      </c>
      <c r="B29" s="19">
        <v>37104.480000000003</v>
      </c>
      <c r="C29" s="19">
        <v>104098.79</v>
      </c>
    </row>
    <row r="30" spans="1:7" x14ac:dyDescent="0.25">
      <c r="A30" s="20" t="s">
        <v>71</v>
      </c>
      <c r="B30" s="19">
        <v>22670.78</v>
      </c>
      <c r="C30" s="19">
        <v>97783.5</v>
      </c>
    </row>
    <row r="31" spans="1:7" x14ac:dyDescent="0.25">
      <c r="A31" s="20" t="s">
        <v>24</v>
      </c>
      <c r="B31" s="19">
        <v>45330.34</v>
      </c>
      <c r="C31" s="19">
        <v>507211.9</v>
      </c>
    </row>
  </sheetData>
  <sortState xmlns:xlrd2="http://schemas.microsoft.com/office/spreadsheetml/2017/richdata2" ref="A14:H35">
    <sortCondition ref="D14:D35"/>
  </sortState>
  <mergeCells count="7">
    <mergeCell ref="A27:C27"/>
    <mergeCell ref="A12:G12"/>
    <mergeCell ref="A6:G6"/>
    <mergeCell ref="A7:G7"/>
    <mergeCell ref="A9:G9"/>
    <mergeCell ref="A11:G11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showGridLines="0" topLeftCell="A13" workbookViewId="0">
      <selection activeCell="J30" sqref="J30"/>
    </sheetView>
  </sheetViews>
  <sheetFormatPr baseColWidth="10" defaultColWidth="25.140625" defaultRowHeight="15" x14ac:dyDescent="0.25"/>
  <cols>
    <col min="1" max="1" width="13.28515625" customWidth="1"/>
    <col min="2" max="2" width="9.1406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3" bestFit="1" customWidth="1"/>
    <col min="7" max="7" width="14.42578125" style="1" bestFit="1" customWidth="1"/>
  </cols>
  <sheetData>
    <row r="1" spans="1:7" x14ac:dyDescent="0.25">
      <c r="A1" s="4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23.25" x14ac:dyDescent="0.35">
      <c r="A7" s="51"/>
      <c r="B7" s="51"/>
      <c r="C7" s="51"/>
      <c r="D7" s="51"/>
      <c r="E7" s="51"/>
      <c r="F7" s="51"/>
      <c r="G7" s="51"/>
    </row>
    <row r="8" spans="1:7" ht="22.5" x14ac:dyDescent="0.35">
      <c r="A8" s="52" t="s">
        <v>15</v>
      </c>
      <c r="B8" s="52"/>
      <c r="C8" s="52"/>
      <c r="D8" s="52"/>
      <c r="E8" s="52"/>
      <c r="F8" s="52"/>
      <c r="G8" s="52"/>
    </row>
    <row r="9" spans="1:7" ht="19.5" x14ac:dyDescent="0.35">
      <c r="A9" s="53" t="s">
        <v>78</v>
      </c>
      <c r="B9" s="53"/>
      <c r="C9" s="53"/>
      <c r="D9" s="53"/>
      <c r="E9" s="53"/>
      <c r="F9" s="53"/>
      <c r="G9" s="53"/>
    </row>
    <row r="10" spans="1:7" x14ac:dyDescent="0.25">
      <c r="A10" s="55" t="s">
        <v>110</v>
      </c>
      <c r="B10" s="55"/>
      <c r="C10" s="55"/>
      <c r="D10" s="55"/>
      <c r="E10" s="55"/>
      <c r="F10" s="55"/>
      <c r="G10" s="55"/>
    </row>
    <row r="11" spans="1:7" x14ac:dyDescent="0.25">
      <c r="A11" s="55" t="str">
        <f>Consolidado!A11</f>
        <v>2do Trimestre Año 2023</v>
      </c>
      <c r="B11" s="55"/>
      <c r="C11" s="55"/>
      <c r="D11" s="55"/>
      <c r="E11" s="55"/>
      <c r="F11" s="55"/>
      <c r="G11" s="55"/>
    </row>
    <row r="12" spans="1:7" x14ac:dyDescent="0.25">
      <c r="A12" s="32" t="s">
        <v>4</v>
      </c>
      <c r="B12" s="32" t="s">
        <v>5</v>
      </c>
      <c r="C12" s="32" t="s">
        <v>6</v>
      </c>
      <c r="D12" s="32" t="s">
        <v>12</v>
      </c>
      <c r="E12" s="32" t="s">
        <v>17</v>
      </c>
      <c r="F12" s="33" t="s">
        <v>7</v>
      </c>
      <c r="G12" s="34" t="s">
        <v>8</v>
      </c>
    </row>
    <row r="13" spans="1:7" x14ac:dyDescent="0.25">
      <c r="A13" s="20" t="s">
        <v>84</v>
      </c>
      <c r="B13" s="20" t="s">
        <v>26</v>
      </c>
      <c r="C13" s="20" t="s">
        <v>29</v>
      </c>
      <c r="D13" s="20" t="s">
        <v>35</v>
      </c>
      <c r="E13" s="20" t="s">
        <v>32</v>
      </c>
      <c r="F13" s="19">
        <v>3400.9599609375</v>
      </c>
      <c r="G13" s="19">
        <v>22794.650146484375</v>
      </c>
    </row>
    <row r="14" spans="1:7" x14ac:dyDescent="0.25">
      <c r="A14" s="20" t="s">
        <v>84</v>
      </c>
      <c r="B14" s="20" t="s">
        <v>26</v>
      </c>
      <c r="C14" s="20" t="s">
        <v>29</v>
      </c>
      <c r="D14" s="20" t="s">
        <v>34</v>
      </c>
      <c r="E14" s="20" t="s">
        <v>32</v>
      </c>
      <c r="F14" s="19">
        <v>8573.72021484375</v>
      </c>
      <c r="G14" s="19">
        <v>41572.6396484375</v>
      </c>
    </row>
    <row r="15" spans="1:7" x14ac:dyDescent="0.25">
      <c r="A15" s="20" t="s">
        <v>84</v>
      </c>
      <c r="B15" s="20" t="s">
        <v>26</v>
      </c>
      <c r="C15" s="20" t="s">
        <v>29</v>
      </c>
      <c r="D15" s="20" t="s">
        <v>33</v>
      </c>
      <c r="E15" s="20" t="s">
        <v>32</v>
      </c>
      <c r="F15" s="19">
        <v>873.16998291015625</v>
      </c>
      <c r="G15" s="19">
        <v>4671.47998046875</v>
      </c>
    </row>
    <row r="16" spans="1:7" x14ac:dyDescent="0.25">
      <c r="A16" s="20" t="s">
        <v>84</v>
      </c>
      <c r="B16" s="20" t="s">
        <v>26</v>
      </c>
      <c r="C16" s="20" t="s">
        <v>29</v>
      </c>
      <c r="D16" s="20" t="s">
        <v>28</v>
      </c>
      <c r="E16" s="20" t="s">
        <v>91</v>
      </c>
      <c r="F16" s="19">
        <v>4893</v>
      </c>
      <c r="G16" s="19">
        <v>23528.69921875</v>
      </c>
    </row>
    <row r="17" spans="1:7" x14ac:dyDescent="0.25">
      <c r="A17" s="20" t="s">
        <v>84</v>
      </c>
      <c r="B17" s="20" t="s">
        <v>26</v>
      </c>
      <c r="C17" s="20" t="s">
        <v>29</v>
      </c>
      <c r="D17" s="20" t="s">
        <v>28</v>
      </c>
      <c r="E17" s="20" t="s">
        <v>92</v>
      </c>
      <c r="F17" s="19">
        <v>25041.5390625</v>
      </c>
      <c r="G17" s="19">
        <v>66026.046875</v>
      </c>
    </row>
    <row r="18" spans="1:7" x14ac:dyDescent="0.25">
      <c r="A18" s="20" t="s">
        <v>84</v>
      </c>
      <c r="B18" s="20" t="s">
        <v>26</v>
      </c>
      <c r="C18" s="20" t="s">
        <v>29</v>
      </c>
      <c r="D18" s="20" t="s">
        <v>28</v>
      </c>
      <c r="E18" s="20" t="s">
        <v>32</v>
      </c>
      <c r="F18" s="19">
        <v>16228.1201171875</v>
      </c>
      <c r="G18" s="19">
        <v>65097.8984375</v>
      </c>
    </row>
    <row r="19" spans="1:7" x14ac:dyDescent="0.25">
      <c r="A19" s="20" t="s">
        <v>84</v>
      </c>
      <c r="B19" s="20" t="s">
        <v>26</v>
      </c>
      <c r="C19" s="20" t="s">
        <v>29</v>
      </c>
      <c r="D19" s="20" t="s">
        <v>28</v>
      </c>
      <c r="E19" s="20" t="s">
        <v>93</v>
      </c>
      <c r="F19" s="19">
        <v>3600</v>
      </c>
      <c r="G19" s="19">
        <v>1856</v>
      </c>
    </row>
    <row r="20" spans="1:7" x14ac:dyDescent="0.25">
      <c r="A20" s="20" t="s">
        <v>84</v>
      </c>
      <c r="B20" s="20" t="s">
        <v>26</v>
      </c>
      <c r="C20" s="20" t="s">
        <v>29</v>
      </c>
      <c r="D20" s="20" t="s">
        <v>28</v>
      </c>
      <c r="E20" s="20" t="s">
        <v>94</v>
      </c>
      <c r="F20" s="19">
        <v>4619.759765625</v>
      </c>
      <c r="G20" s="19">
        <v>17203.94921875</v>
      </c>
    </row>
    <row r="21" spans="1:7" x14ac:dyDescent="0.25">
      <c r="A21" s="20" t="s">
        <v>84</v>
      </c>
      <c r="B21" s="20" t="s">
        <v>26</v>
      </c>
      <c r="C21" s="20" t="s">
        <v>29</v>
      </c>
      <c r="D21" s="20" t="s">
        <v>28</v>
      </c>
      <c r="E21" s="20" t="s">
        <v>30</v>
      </c>
      <c r="F21" s="19">
        <v>76116.791271209717</v>
      </c>
      <c r="G21" s="19">
        <v>248728.6484375</v>
      </c>
    </row>
    <row r="22" spans="1:7" x14ac:dyDescent="0.25">
      <c r="A22" s="20" t="s">
        <v>84</v>
      </c>
      <c r="B22" s="20" t="s">
        <v>26</v>
      </c>
      <c r="C22" s="20" t="s">
        <v>29</v>
      </c>
      <c r="D22" s="20" t="s">
        <v>28</v>
      </c>
      <c r="E22" s="20" t="s">
        <v>27</v>
      </c>
      <c r="F22" s="19">
        <v>20834.280212402344</v>
      </c>
      <c r="G22" s="19">
        <v>68315.26953125</v>
      </c>
    </row>
    <row r="23" spans="1:7" x14ac:dyDescent="0.25">
      <c r="A23" s="20" t="s">
        <v>84</v>
      </c>
      <c r="B23" s="20" t="s">
        <v>26</v>
      </c>
      <c r="C23" s="20" t="s">
        <v>36</v>
      </c>
      <c r="D23" s="20" t="s">
        <v>37</v>
      </c>
      <c r="E23" s="20" t="s">
        <v>32</v>
      </c>
      <c r="F23" s="19">
        <v>3349.360107421875</v>
      </c>
      <c r="G23" s="19">
        <v>29538</v>
      </c>
    </row>
    <row r="24" spans="1:7" x14ac:dyDescent="0.25">
      <c r="A24" s="20" t="s">
        <v>84</v>
      </c>
      <c r="B24" s="20" t="s">
        <v>26</v>
      </c>
      <c r="C24" s="20" t="s">
        <v>36</v>
      </c>
      <c r="D24" s="20" t="s">
        <v>38</v>
      </c>
      <c r="E24" s="20" t="s">
        <v>32</v>
      </c>
      <c r="F24" s="19">
        <v>13611.469848632813</v>
      </c>
      <c r="G24" s="19">
        <v>124140.6416015625</v>
      </c>
    </row>
    <row r="25" spans="1:7" x14ac:dyDescent="0.25">
      <c r="A25" s="20" t="s">
        <v>84</v>
      </c>
      <c r="B25" s="20" t="s">
        <v>26</v>
      </c>
      <c r="C25" s="20" t="s">
        <v>36</v>
      </c>
      <c r="D25" s="20" t="s">
        <v>39</v>
      </c>
      <c r="E25" s="20" t="s">
        <v>32</v>
      </c>
      <c r="F25" s="19">
        <v>6295.9099731445313</v>
      </c>
      <c r="G25" s="19">
        <v>48494.60986328125</v>
      </c>
    </row>
    <row r="26" spans="1:7" x14ac:dyDescent="0.25">
      <c r="A26" s="20" t="s">
        <v>84</v>
      </c>
      <c r="B26" s="20" t="s">
        <v>26</v>
      </c>
      <c r="C26" s="20" t="s">
        <v>36</v>
      </c>
      <c r="D26" s="20" t="s">
        <v>40</v>
      </c>
      <c r="E26" s="20" t="s">
        <v>32</v>
      </c>
      <c r="F26" s="19">
        <v>523.90000915527344</v>
      </c>
      <c r="G26" s="19">
        <v>3931.8900146484375</v>
      </c>
    </row>
    <row r="27" spans="1:7" x14ac:dyDescent="0.25">
      <c r="A27" s="20" t="s">
        <v>84</v>
      </c>
      <c r="B27" s="20" t="s">
        <v>26</v>
      </c>
      <c r="C27" s="20" t="s">
        <v>36</v>
      </c>
      <c r="D27" s="20" t="s">
        <v>41</v>
      </c>
      <c r="E27" s="20" t="s">
        <v>32</v>
      </c>
      <c r="F27" s="19">
        <v>476.27999877929688</v>
      </c>
      <c r="G27" s="19">
        <v>3857.840087890625</v>
      </c>
    </row>
    <row r="28" spans="1:7" x14ac:dyDescent="0.25">
      <c r="A28" s="35" t="s">
        <v>84</v>
      </c>
      <c r="B28" s="30"/>
      <c r="C28" s="30"/>
      <c r="D28" s="30"/>
      <c r="E28" s="30"/>
      <c r="F28" s="30">
        <f>SUM(F13:F27)</f>
        <v>188438.26052474976</v>
      </c>
      <c r="G28" s="31">
        <f>SUM(G13:G27)</f>
        <v>769758.26306152344</v>
      </c>
    </row>
    <row r="29" spans="1:7" x14ac:dyDescent="0.25">
      <c r="A29" s="20" t="s">
        <v>85</v>
      </c>
      <c r="B29" s="20" t="s">
        <v>26</v>
      </c>
      <c r="C29" s="20" t="s">
        <v>29</v>
      </c>
      <c r="D29" s="20" t="s">
        <v>35</v>
      </c>
      <c r="E29" s="20" t="s">
        <v>32</v>
      </c>
      <c r="F29" s="19">
        <v>2714.780029296875</v>
      </c>
      <c r="G29" s="19">
        <v>24840.2294921875</v>
      </c>
    </row>
    <row r="30" spans="1:7" x14ac:dyDescent="0.25">
      <c r="A30" s="20" t="s">
        <v>85</v>
      </c>
      <c r="B30" s="20" t="s">
        <v>26</v>
      </c>
      <c r="C30" s="20" t="s">
        <v>29</v>
      </c>
      <c r="D30" s="20" t="s">
        <v>34</v>
      </c>
      <c r="E30" s="20" t="s">
        <v>32</v>
      </c>
      <c r="F30" s="19">
        <v>7497.2500152587891</v>
      </c>
      <c r="G30" s="19">
        <v>36440.759643554688</v>
      </c>
    </row>
    <row r="31" spans="1:7" x14ac:dyDescent="0.25">
      <c r="A31" s="20" t="s">
        <v>85</v>
      </c>
      <c r="B31" s="20" t="s">
        <v>26</v>
      </c>
      <c r="C31" s="20" t="s">
        <v>36</v>
      </c>
      <c r="D31" s="20" t="s">
        <v>37</v>
      </c>
      <c r="E31" s="20" t="s">
        <v>32</v>
      </c>
      <c r="F31" s="19">
        <v>3400.6201171875</v>
      </c>
      <c r="G31" s="19">
        <v>29988</v>
      </c>
    </row>
    <row r="32" spans="1:7" x14ac:dyDescent="0.25">
      <c r="A32" s="20" t="s">
        <v>85</v>
      </c>
      <c r="B32" s="20" t="s">
        <v>26</v>
      </c>
      <c r="C32" s="20" t="s">
        <v>36</v>
      </c>
      <c r="D32" s="20" t="s">
        <v>38</v>
      </c>
      <c r="E32" s="20" t="s">
        <v>32</v>
      </c>
      <c r="F32" s="19">
        <v>11720.589902877808</v>
      </c>
      <c r="G32" s="19">
        <v>107931.51863098145</v>
      </c>
    </row>
    <row r="33" spans="1:7" x14ac:dyDescent="0.25">
      <c r="A33" s="20" t="s">
        <v>85</v>
      </c>
      <c r="B33" s="20" t="s">
        <v>26</v>
      </c>
      <c r="C33" s="20" t="s">
        <v>36</v>
      </c>
      <c r="D33" s="20" t="s">
        <v>39</v>
      </c>
      <c r="E33" s="20" t="s">
        <v>32</v>
      </c>
      <c r="F33" s="19">
        <v>3379.7400817871094</v>
      </c>
      <c r="G33" s="19">
        <v>25698.00048828125</v>
      </c>
    </row>
    <row r="34" spans="1:7" x14ac:dyDescent="0.25">
      <c r="A34" s="20" t="s">
        <v>85</v>
      </c>
      <c r="B34" s="20" t="s">
        <v>26</v>
      </c>
      <c r="C34" s="20" t="s">
        <v>36</v>
      </c>
      <c r="D34" s="20" t="s">
        <v>40</v>
      </c>
      <c r="E34" s="20" t="s">
        <v>32</v>
      </c>
      <c r="F34" s="19">
        <v>225.88999557495117</v>
      </c>
      <c r="G34" s="19">
        <v>1805.5</v>
      </c>
    </row>
    <row r="35" spans="1:7" x14ac:dyDescent="0.25">
      <c r="A35" s="20" t="s">
        <v>85</v>
      </c>
      <c r="B35" s="20" t="s">
        <v>26</v>
      </c>
      <c r="C35" s="20" t="s">
        <v>36</v>
      </c>
      <c r="D35" s="20" t="s">
        <v>41</v>
      </c>
      <c r="E35" s="20" t="s">
        <v>32</v>
      </c>
      <c r="F35" s="19">
        <v>362.8800048828125</v>
      </c>
      <c r="G35" s="19">
        <v>2957.449951171875</v>
      </c>
    </row>
    <row r="36" spans="1:7" x14ac:dyDescent="0.25">
      <c r="A36" s="35" t="s">
        <v>85</v>
      </c>
      <c r="B36" s="30"/>
      <c r="C36" s="30"/>
      <c r="D36" s="30"/>
      <c r="E36" s="30"/>
      <c r="F36" s="30">
        <f>SUM(F29:F35)</f>
        <v>29301.750146865845</v>
      </c>
      <c r="G36" s="31">
        <f>SUM(G29:G35)</f>
        <v>229661.45820617676</v>
      </c>
    </row>
    <row r="37" spans="1:7" x14ac:dyDescent="0.25">
      <c r="A37" s="20" t="s">
        <v>86</v>
      </c>
      <c r="B37" s="20" t="s">
        <v>26</v>
      </c>
      <c r="C37" s="20" t="s">
        <v>29</v>
      </c>
      <c r="D37" s="20" t="s">
        <v>34</v>
      </c>
      <c r="E37" s="20" t="s">
        <v>32</v>
      </c>
      <c r="F37" s="19">
        <v>534.1400146484375</v>
      </c>
      <c r="G37" s="19">
        <v>2396.909912109375</v>
      </c>
    </row>
    <row r="38" spans="1:7" x14ac:dyDescent="0.25">
      <c r="A38" s="20" t="s">
        <v>86</v>
      </c>
      <c r="B38" s="20" t="s">
        <v>26</v>
      </c>
      <c r="C38" s="20" t="s">
        <v>36</v>
      </c>
      <c r="D38" s="20" t="s">
        <v>37</v>
      </c>
      <c r="E38" s="20" t="s">
        <v>32</v>
      </c>
      <c r="F38" s="19">
        <v>4296.02001953125</v>
      </c>
      <c r="G38" s="19">
        <v>37884</v>
      </c>
    </row>
    <row r="39" spans="1:7" x14ac:dyDescent="0.25">
      <c r="A39" s="20" t="s">
        <v>86</v>
      </c>
      <c r="B39" s="20" t="s">
        <v>26</v>
      </c>
      <c r="C39" s="20" t="s">
        <v>36</v>
      </c>
      <c r="D39" s="20" t="s">
        <v>38</v>
      </c>
      <c r="E39" s="20" t="s">
        <v>32</v>
      </c>
      <c r="F39" s="19">
        <v>32.430000305175781</v>
      </c>
      <c r="G39" s="19">
        <v>187.02999877929688</v>
      </c>
    </row>
    <row r="40" spans="1:7" x14ac:dyDescent="0.25">
      <c r="A40" s="20" t="s">
        <v>86</v>
      </c>
      <c r="B40" s="20" t="s">
        <v>26</v>
      </c>
      <c r="C40" s="20" t="s">
        <v>36</v>
      </c>
      <c r="D40" s="20" t="s">
        <v>39</v>
      </c>
      <c r="E40" s="20" t="s">
        <v>32</v>
      </c>
      <c r="F40" s="19">
        <v>2665.330078125</v>
      </c>
      <c r="G40" s="19">
        <v>19097</v>
      </c>
    </row>
    <row r="41" spans="1:7" x14ac:dyDescent="0.25">
      <c r="A41" s="20" t="s">
        <v>86</v>
      </c>
      <c r="B41" s="20" t="s">
        <v>26</v>
      </c>
      <c r="C41" s="20" t="s">
        <v>36</v>
      </c>
      <c r="D41" s="20" t="s">
        <v>40</v>
      </c>
      <c r="E41" s="20" t="s">
        <v>32</v>
      </c>
      <c r="F41" s="19">
        <v>102.05999755859375</v>
      </c>
      <c r="G41" s="19">
        <v>731.25</v>
      </c>
    </row>
    <row r="42" spans="1:7" x14ac:dyDescent="0.25">
      <c r="A42" s="35" t="s">
        <v>86</v>
      </c>
      <c r="B42" s="30"/>
      <c r="C42" s="30"/>
      <c r="D42" s="30"/>
      <c r="E42" s="30"/>
      <c r="F42" s="30">
        <f>SUM(F37:F41)</f>
        <v>7629.980110168457</v>
      </c>
      <c r="G42" s="31">
        <f>SUM(G37:G41)</f>
        <v>60296.189910888672</v>
      </c>
    </row>
    <row r="43" spans="1:7" ht="15.75" x14ac:dyDescent="0.25">
      <c r="A43" s="36" t="s">
        <v>0</v>
      </c>
      <c r="B43" s="36"/>
      <c r="C43" s="36"/>
      <c r="D43" s="36"/>
      <c r="E43" s="36"/>
      <c r="F43" s="36">
        <f>SUM(F42,F36,F28)</f>
        <v>225369.99078178406</v>
      </c>
      <c r="G43" s="36">
        <f>SUM(G42,G36,G28)</f>
        <v>1059715.9111785889</v>
      </c>
    </row>
    <row r="47" spans="1:7" x14ac:dyDescent="0.25">
      <c r="A47" s="54" t="s">
        <v>79</v>
      </c>
      <c r="B47" s="54"/>
      <c r="C47" s="54"/>
    </row>
    <row r="48" spans="1:7" x14ac:dyDescent="0.25">
      <c r="A48" s="38" t="s">
        <v>81</v>
      </c>
      <c r="B48" s="38" t="s">
        <v>80</v>
      </c>
      <c r="C48" s="38" t="s">
        <v>82</v>
      </c>
    </row>
    <row r="49" spans="1:3" ht="30" x14ac:dyDescent="0.25">
      <c r="A49" s="20" t="s">
        <v>32</v>
      </c>
      <c r="B49" s="19">
        <f>+F41+F40+F39+F38+F37+F35+F34+F33+F32+F31+F30+F29+F27+F26+F25+F24+F15+F14+F13+F18</f>
        <v>86915.260362625122</v>
      </c>
      <c r="C49" s="19">
        <f>+G41+G40+G39+G38+G37+G35+G34+G33+G32+G31+G30+G29+G27+G26+G25+G24+G15+G14+G13+G18</f>
        <v>604519.29789733887</v>
      </c>
    </row>
    <row r="50" spans="1:3" x14ac:dyDescent="0.25">
      <c r="A50" s="20" t="s">
        <v>91</v>
      </c>
      <c r="B50" s="19">
        <v>4893</v>
      </c>
      <c r="C50" s="19">
        <v>23528.69921875</v>
      </c>
    </row>
    <row r="51" spans="1:3" x14ac:dyDescent="0.25">
      <c r="A51" s="20" t="s">
        <v>92</v>
      </c>
      <c r="B51" s="19">
        <v>25041.5390625</v>
      </c>
      <c r="C51" s="19">
        <v>66026.046875</v>
      </c>
    </row>
    <row r="52" spans="1:3" x14ac:dyDescent="0.25">
      <c r="A52" s="20" t="s">
        <v>30</v>
      </c>
      <c r="B52" s="19">
        <v>76116.791271209717</v>
      </c>
      <c r="C52" s="19">
        <v>248728.6484375</v>
      </c>
    </row>
    <row r="53" spans="1:3" ht="30" x14ac:dyDescent="0.25">
      <c r="A53" s="20" t="s">
        <v>93</v>
      </c>
      <c r="B53" s="19">
        <v>3600</v>
      </c>
      <c r="C53" s="19">
        <v>1856</v>
      </c>
    </row>
    <row r="54" spans="1:3" x14ac:dyDescent="0.25">
      <c r="A54" s="20" t="s">
        <v>94</v>
      </c>
      <c r="B54" s="19">
        <v>4619.759765625</v>
      </c>
      <c r="C54" s="19">
        <v>17203.94921875</v>
      </c>
    </row>
  </sheetData>
  <sortState xmlns:xlrd2="http://schemas.microsoft.com/office/spreadsheetml/2017/richdata2" ref="A13:H116">
    <sortCondition ref="D13:D116"/>
    <sortCondition ref="E13:E116"/>
  </sortState>
  <mergeCells count="7">
    <mergeCell ref="A47:C47"/>
    <mergeCell ref="A11:G11"/>
    <mergeCell ref="A6:G6"/>
    <mergeCell ref="A7:G7"/>
    <mergeCell ref="A8:G8"/>
    <mergeCell ref="A10:G10"/>
    <mergeCell ref="A9:G9"/>
  </mergeCells>
  <pageMargins left="0.62992125984251968" right="0.43307086614173229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0"/>
  <sheetViews>
    <sheetView showGridLines="0" topLeftCell="E14" zoomScaleNormal="100" workbookViewId="0">
      <selection activeCell="J27" sqref="J27"/>
    </sheetView>
  </sheetViews>
  <sheetFormatPr baseColWidth="10" defaultColWidth="47.28515625" defaultRowHeight="15" x14ac:dyDescent="0.25"/>
  <cols>
    <col min="1" max="1" width="13.140625" customWidth="1"/>
    <col min="2" max="2" width="10" customWidth="1"/>
    <col min="3" max="3" width="12" bestFit="1" customWidth="1"/>
    <col min="4" max="4" width="23.140625" customWidth="1"/>
    <col min="5" max="5" width="19" bestFit="1" customWidth="1"/>
    <col min="6" max="6" width="10.5703125" style="3" bestFit="1" customWidth="1"/>
    <col min="7" max="7" width="14.42578125" style="1" bestFit="1" customWidth="1"/>
  </cols>
  <sheetData>
    <row r="1" spans="1:7" x14ac:dyDescent="0.25">
      <c r="A1" s="4"/>
    </row>
    <row r="2" spans="1:7" x14ac:dyDescent="0.25">
      <c r="A2" s="4"/>
    </row>
    <row r="3" spans="1:7" x14ac:dyDescent="0.25">
      <c r="A3" s="4"/>
    </row>
    <row r="8" spans="1:7" ht="22.5" x14ac:dyDescent="0.35">
      <c r="A8" s="52" t="s">
        <v>15</v>
      </c>
      <c r="B8" s="52"/>
      <c r="C8" s="52"/>
      <c r="D8" s="52"/>
      <c r="E8" s="52"/>
      <c r="F8" s="52"/>
      <c r="G8" s="52"/>
    </row>
    <row r="9" spans="1:7" ht="19.5" x14ac:dyDescent="0.35">
      <c r="A9" s="53" t="s">
        <v>78</v>
      </c>
      <c r="B9" s="53"/>
      <c r="C9" s="53"/>
      <c r="D9" s="53"/>
      <c r="E9" s="53"/>
      <c r="F9" s="53"/>
      <c r="G9" s="53"/>
    </row>
    <row r="10" spans="1:7" x14ac:dyDescent="0.25">
      <c r="A10" s="55" t="s">
        <v>109</v>
      </c>
      <c r="B10" s="55"/>
      <c r="C10" s="55"/>
      <c r="D10" s="55"/>
      <c r="E10" s="55"/>
      <c r="F10" s="55"/>
      <c r="G10" s="55"/>
    </row>
    <row r="11" spans="1:7" x14ac:dyDescent="0.25">
      <c r="A11" s="55" t="str">
        <f>Consolidado!A11</f>
        <v>2do Trimestre Año 2023</v>
      </c>
      <c r="B11" s="55"/>
      <c r="C11" s="55"/>
      <c r="D11" s="55"/>
      <c r="E11" s="55"/>
      <c r="F11" s="55"/>
      <c r="G11" s="55"/>
    </row>
    <row r="12" spans="1:7" x14ac:dyDescent="0.25">
      <c r="A12" s="32" t="s">
        <v>4</v>
      </c>
      <c r="B12" s="32" t="s">
        <v>5</v>
      </c>
      <c r="C12" s="32" t="s">
        <v>6</v>
      </c>
      <c r="D12" s="32" t="s">
        <v>12</v>
      </c>
      <c r="E12" s="32" t="s">
        <v>17</v>
      </c>
      <c r="F12" s="33" t="s">
        <v>7</v>
      </c>
      <c r="G12" s="34" t="s">
        <v>8</v>
      </c>
    </row>
    <row r="13" spans="1:7" x14ac:dyDescent="0.25">
      <c r="A13" s="20" t="s">
        <v>84</v>
      </c>
      <c r="B13" s="20" t="s">
        <v>26</v>
      </c>
      <c r="C13" s="20" t="s">
        <v>1</v>
      </c>
      <c r="D13" s="20" t="s">
        <v>45</v>
      </c>
      <c r="E13" s="20" t="s">
        <v>31</v>
      </c>
      <c r="F13" s="19">
        <v>1476.239990234375</v>
      </c>
      <c r="G13" s="19">
        <v>2383</v>
      </c>
    </row>
    <row r="14" spans="1:7" x14ac:dyDescent="0.25">
      <c r="A14" s="20" t="s">
        <v>84</v>
      </c>
      <c r="B14" s="20" t="s">
        <v>26</v>
      </c>
      <c r="C14" s="20" t="s">
        <v>1</v>
      </c>
      <c r="D14" s="20" t="s">
        <v>45</v>
      </c>
      <c r="E14" s="20" t="s">
        <v>91</v>
      </c>
      <c r="F14" s="19">
        <v>1139.3399658203125</v>
      </c>
      <c r="G14" s="19">
        <v>1221.449951171875</v>
      </c>
    </row>
    <row r="15" spans="1:7" x14ac:dyDescent="0.25">
      <c r="A15" s="20" t="s">
        <v>84</v>
      </c>
      <c r="B15" s="20" t="s">
        <v>26</v>
      </c>
      <c r="C15" s="20" t="s">
        <v>1</v>
      </c>
      <c r="D15" s="20" t="s">
        <v>45</v>
      </c>
      <c r="E15" s="20" t="s">
        <v>76</v>
      </c>
      <c r="F15" s="19">
        <v>388.17001342773438</v>
      </c>
      <c r="G15" s="19">
        <v>538.5999755859375</v>
      </c>
    </row>
    <row r="16" spans="1:7" x14ac:dyDescent="0.25">
      <c r="A16" s="20" t="s">
        <v>84</v>
      </c>
      <c r="B16" s="20" t="s">
        <v>26</v>
      </c>
      <c r="C16" s="20" t="s">
        <v>1</v>
      </c>
      <c r="D16" s="20" t="s">
        <v>45</v>
      </c>
      <c r="E16" s="20" t="s">
        <v>56</v>
      </c>
      <c r="F16" s="19">
        <v>2129.699951171875</v>
      </c>
      <c r="G16" s="19">
        <v>1868.5999755859375</v>
      </c>
    </row>
    <row r="17" spans="1:7" x14ac:dyDescent="0.25">
      <c r="A17" s="20" t="s">
        <v>84</v>
      </c>
      <c r="B17" s="20" t="s">
        <v>26</v>
      </c>
      <c r="C17" s="20" t="s">
        <v>1</v>
      </c>
      <c r="D17" s="20" t="s">
        <v>45</v>
      </c>
      <c r="E17" s="20" t="s">
        <v>32</v>
      </c>
      <c r="F17" s="19">
        <v>455.94000244140625</v>
      </c>
      <c r="G17" s="19">
        <v>488.239990234375</v>
      </c>
    </row>
    <row r="18" spans="1:7" x14ac:dyDescent="0.25">
      <c r="A18" s="20" t="s">
        <v>84</v>
      </c>
      <c r="B18" s="20" t="s">
        <v>26</v>
      </c>
      <c r="C18" s="20" t="s">
        <v>1</v>
      </c>
      <c r="D18" s="20" t="s">
        <v>45</v>
      </c>
      <c r="E18" s="20" t="s">
        <v>95</v>
      </c>
      <c r="F18" s="19">
        <v>2286.139892578125</v>
      </c>
      <c r="G18" s="19">
        <v>11453.8203125</v>
      </c>
    </row>
    <row r="19" spans="1:7" x14ac:dyDescent="0.25">
      <c r="A19" s="20" t="s">
        <v>84</v>
      </c>
      <c r="B19" s="20" t="s">
        <v>26</v>
      </c>
      <c r="C19" s="20" t="s">
        <v>1</v>
      </c>
      <c r="D19" s="20" t="s">
        <v>45</v>
      </c>
      <c r="E19" s="20" t="s">
        <v>42</v>
      </c>
      <c r="F19" s="19">
        <v>4467.72021484375</v>
      </c>
      <c r="G19" s="19">
        <v>4038.25</v>
      </c>
    </row>
    <row r="20" spans="1:7" x14ac:dyDescent="0.25">
      <c r="A20" s="20" t="s">
        <v>84</v>
      </c>
      <c r="B20" s="20" t="s">
        <v>26</v>
      </c>
      <c r="C20" s="20" t="s">
        <v>1</v>
      </c>
      <c r="D20" s="20" t="s">
        <v>45</v>
      </c>
      <c r="E20" s="20" t="s">
        <v>64</v>
      </c>
      <c r="F20" s="19">
        <v>1096.5</v>
      </c>
      <c r="G20" s="19">
        <v>488.239990234375</v>
      </c>
    </row>
    <row r="21" spans="1:7" x14ac:dyDescent="0.25">
      <c r="A21" s="20" t="s">
        <v>84</v>
      </c>
      <c r="B21" s="20" t="s">
        <v>26</v>
      </c>
      <c r="C21" s="20" t="s">
        <v>1</v>
      </c>
      <c r="D21" s="20" t="s">
        <v>45</v>
      </c>
      <c r="E21" s="20" t="s">
        <v>96</v>
      </c>
      <c r="F21" s="19">
        <v>1281.719970703125</v>
      </c>
      <c r="G21" s="19">
        <v>1364.699951171875</v>
      </c>
    </row>
    <row r="22" spans="1:7" x14ac:dyDescent="0.25">
      <c r="A22" s="20" t="s">
        <v>84</v>
      </c>
      <c r="B22" s="20" t="s">
        <v>26</v>
      </c>
      <c r="C22" s="20" t="s">
        <v>1</v>
      </c>
      <c r="D22" s="20" t="s">
        <v>45</v>
      </c>
      <c r="E22" s="20" t="s">
        <v>27</v>
      </c>
      <c r="F22" s="19">
        <v>156.33000183105469</v>
      </c>
      <c r="G22" s="19">
        <v>242.39999389648438</v>
      </c>
    </row>
    <row r="23" spans="1:7" x14ac:dyDescent="0.25">
      <c r="A23" s="20" t="s">
        <v>84</v>
      </c>
      <c r="B23" s="20" t="s">
        <v>26</v>
      </c>
      <c r="C23" s="20" t="s">
        <v>1</v>
      </c>
      <c r="D23" s="20" t="s">
        <v>97</v>
      </c>
      <c r="E23" s="20" t="s">
        <v>42</v>
      </c>
      <c r="F23" s="19">
        <v>21665.279296875</v>
      </c>
      <c r="G23" s="19">
        <v>65520</v>
      </c>
    </row>
    <row r="24" spans="1:7" x14ac:dyDescent="0.25">
      <c r="A24" s="20" t="s">
        <v>84</v>
      </c>
      <c r="B24" s="20" t="s">
        <v>26</v>
      </c>
      <c r="C24" s="20" t="s">
        <v>1</v>
      </c>
      <c r="D24" s="20" t="s">
        <v>65</v>
      </c>
      <c r="E24" s="20" t="s">
        <v>27</v>
      </c>
      <c r="F24" s="19">
        <v>23083.19921875</v>
      </c>
      <c r="G24" s="19">
        <v>33352.859375</v>
      </c>
    </row>
    <row r="25" spans="1:7" x14ac:dyDescent="0.25">
      <c r="A25" s="20" t="s">
        <v>84</v>
      </c>
      <c r="B25" s="20" t="s">
        <v>26</v>
      </c>
      <c r="C25" s="20" t="s">
        <v>1</v>
      </c>
      <c r="D25" s="20" t="s">
        <v>43</v>
      </c>
      <c r="E25" s="20" t="s">
        <v>42</v>
      </c>
      <c r="F25" s="19">
        <v>7754.39990234375</v>
      </c>
      <c r="G25" s="19">
        <v>210038.5625</v>
      </c>
    </row>
    <row r="26" spans="1:7" ht="30" x14ac:dyDescent="0.25">
      <c r="A26" s="20" t="s">
        <v>84</v>
      </c>
      <c r="B26" s="20" t="s">
        <v>26</v>
      </c>
      <c r="C26" s="20" t="s">
        <v>1</v>
      </c>
      <c r="D26" s="20" t="s">
        <v>98</v>
      </c>
      <c r="E26" s="20" t="s">
        <v>64</v>
      </c>
      <c r="F26" s="19">
        <v>877.20001220703125</v>
      </c>
      <c r="G26" s="19">
        <v>726.239990234375</v>
      </c>
    </row>
    <row r="27" spans="1:7" x14ac:dyDescent="0.25">
      <c r="A27" s="20" t="s">
        <v>84</v>
      </c>
      <c r="B27" s="20" t="s">
        <v>26</v>
      </c>
      <c r="C27" s="20" t="s">
        <v>1</v>
      </c>
      <c r="D27" s="20" t="s">
        <v>66</v>
      </c>
      <c r="E27" s="20" t="s">
        <v>31</v>
      </c>
      <c r="F27" s="19">
        <v>1096.5</v>
      </c>
      <c r="G27" s="19">
        <v>488.239990234375</v>
      </c>
    </row>
    <row r="28" spans="1:7" x14ac:dyDescent="0.25">
      <c r="A28" s="20" t="s">
        <v>84</v>
      </c>
      <c r="B28" s="20" t="s">
        <v>26</v>
      </c>
      <c r="C28" s="20" t="s">
        <v>1</v>
      </c>
      <c r="D28" s="20" t="s">
        <v>66</v>
      </c>
      <c r="E28" s="20" t="s">
        <v>32</v>
      </c>
      <c r="F28" s="19">
        <v>657.9000244140625</v>
      </c>
      <c r="G28" s="19">
        <v>663</v>
      </c>
    </row>
    <row r="29" spans="1:7" x14ac:dyDescent="0.25">
      <c r="A29" s="20" t="s">
        <v>84</v>
      </c>
      <c r="B29" s="20" t="s">
        <v>26</v>
      </c>
      <c r="C29" s="20" t="s">
        <v>1</v>
      </c>
      <c r="D29" s="20" t="s">
        <v>66</v>
      </c>
      <c r="E29" s="20" t="s">
        <v>64</v>
      </c>
      <c r="F29" s="19">
        <v>1333.3399658203125</v>
      </c>
      <c r="G29" s="19">
        <v>1294</v>
      </c>
    </row>
    <row r="30" spans="1:7" x14ac:dyDescent="0.25">
      <c r="A30" s="35" t="s">
        <v>84</v>
      </c>
      <c r="B30" s="30"/>
      <c r="C30" s="30"/>
      <c r="D30" s="30"/>
      <c r="E30" s="30"/>
      <c r="F30" s="30">
        <f>SUM(F13:F29)</f>
        <v>71345.618423461914</v>
      </c>
      <c r="G30" s="31">
        <f>SUM(G13:G29)</f>
        <v>336170.20199584961</v>
      </c>
    </row>
    <row r="31" spans="1:7" x14ac:dyDescent="0.25">
      <c r="A31" s="20"/>
      <c r="B31" s="20"/>
      <c r="C31" s="20"/>
      <c r="D31" s="20"/>
      <c r="E31" s="20"/>
      <c r="F31" s="19"/>
      <c r="G31" s="19"/>
    </row>
    <row r="32" spans="1:7" x14ac:dyDescent="0.25">
      <c r="A32" s="35" t="s">
        <v>85</v>
      </c>
      <c r="B32" s="30"/>
      <c r="C32" s="30"/>
      <c r="D32" s="30"/>
      <c r="E32" s="30"/>
      <c r="F32" s="30">
        <v>0</v>
      </c>
      <c r="G32" s="31">
        <v>0</v>
      </c>
    </row>
    <row r="33" spans="1:7" x14ac:dyDescent="0.25">
      <c r="A33" s="20" t="s">
        <v>86</v>
      </c>
      <c r="B33" s="20" t="s">
        <v>26</v>
      </c>
      <c r="C33" s="20" t="s">
        <v>1</v>
      </c>
      <c r="D33" s="20" t="s">
        <v>66</v>
      </c>
      <c r="E33" s="20" t="s">
        <v>32</v>
      </c>
      <c r="F33" s="19">
        <v>12</v>
      </c>
      <c r="G33" s="19">
        <v>6</v>
      </c>
    </row>
    <row r="34" spans="1:7" x14ac:dyDescent="0.25">
      <c r="A34" s="35" t="s">
        <v>86</v>
      </c>
      <c r="B34" s="30"/>
      <c r="C34" s="30"/>
      <c r="D34" s="30"/>
      <c r="E34" s="30"/>
      <c r="F34" s="30">
        <f>SUM(F33)</f>
        <v>12</v>
      </c>
      <c r="G34" s="31">
        <f>SUM(G33)</f>
        <v>6</v>
      </c>
    </row>
    <row r="35" spans="1:7" x14ac:dyDescent="0.25">
      <c r="A35" s="35" t="s">
        <v>0</v>
      </c>
      <c r="B35" s="30"/>
      <c r="C35" s="30"/>
      <c r="D35" s="30"/>
      <c r="E35" s="30"/>
      <c r="F35" s="30">
        <f>SUM(F34,F32,F30)</f>
        <v>71357.618423461914</v>
      </c>
      <c r="G35" s="31">
        <f>SUM(G34,G32,G30)</f>
        <v>336176.20199584961</v>
      </c>
    </row>
    <row r="37" spans="1:7" x14ac:dyDescent="0.25">
      <c r="A37" t="s">
        <v>21</v>
      </c>
    </row>
    <row r="39" spans="1:7" x14ac:dyDescent="0.25">
      <c r="A39" s="54" t="s">
        <v>79</v>
      </c>
      <c r="B39" s="54"/>
      <c r="C39" s="54"/>
    </row>
    <row r="40" spans="1:7" x14ac:dyDescent="0.25">
      <c r="A40" s="38" t="s">
        <v>81</v>
      </c>
      <c r="B40" s="38" t="s">
        <v>80</v>
      </c>
      <c r="C40" s="38" t="s">
        <v>82</v>
      </c>
    </row>
    <row r="41" spans="1:7" ht="30" x14ac:dyDescent="0.25">
      <c r="A41" s="20" t="s">
        <v>31</v>
      </c>
      <c r="B41" s="19">
        <f>+F27+F13</f>
        <v>2572.739990234375</v>
      </c>
      <c r="C41" s="19">
        <f>+G27+G13</f>
        <v>2871.239990234375</v>
      </c>
    </row>
    <row r="42" spans="1:7" x14ac:dyDescent="0.25">
      <c r="A42" s="20" t="s">
        <v>91</v>
      </c>
      <c r="B42" s="19">
        <v>1139.3399658203125</v>
      </c>
      <c r="C42" s="19">
        <v>1221.449951171875</v>
      </c>
    </row>
    <row r="43" spans="1:7" x14ac:dyDescent="0.25">
      <c r="A43" s="20" t="s">
        <v>76</v>
      </c>
      <c r="B43" s="19">
        <v>388.17001342773438</v>
      </c>
      <c r="C43" s="19">
        <v>538.5999755859375</v>
      </c>
    </row>
    <row r="44" spans="1:7" x14ac:dyDescent="0.25">
      <c r="A44" s="20" t="s">
        <v>56</v>
      </c>
      <c r="B44" s="19">
        <v>2129.699951171875</v>
      </c>
      <c r="C44" s="19">
        <v>1868.5999755859375</v>
      </c>
    </row>
    <row r="45" spans="1:7" ht="30" x14ac:dyDescent="0.25">
      <c r="A45" s="20" t="s">
        <v>32</v>
      </c>
      <c r="B45" s="19">
        <f>+F33+F28+F17</f>
        <v>1125.8400268554688</v>
      </c>
      <c r="C45" s="19">
        <f>+G33+G28+G17</f>
        <v>1157.239990234375</v>
      </c>
    </row>
    <row r="46" spans="1:7" x14ac:dyDescent="0.25">
      <c r="A46" s="20" t="s">
        <v>95</v>
      </c>
      <c r="B46" s="19">
        <v>2286.139892578125</v>
      </c>
      <c r="C46" s="19">
        <v>11453.8203125</v>
      </c>
    </row>
    <row r="47" spans="1:7" x14ac:dyDescent="0.25">
      <c r="A47" s="20" t="s">
        <v>42</v>
      </c>
      <c r="B47" s="19">
        <f>+F25+F23+F19</f>
        <v>33887.3994140625</v>
      </c>
      <c r="C47" s="19">
        <f>+G25+G23+G19</f>
        <v>279596.8125</v>
      </c>
    </row>
    <row r="48" spans="1:7" x14ac:dyDescent="0.25">
      <c r="A48" s="20" t="s">
        <v>64</v>
      </c>
      <c r="B48" s="19">
        <v>1096.5</v>
      </c>
      <c r="C48" s="19">
        <v>488.239990234375</v>
      </c>
    </row>
    <row r="49" spans="1:3" x14ac:dyDescent="0.25">
      <c r="A49" s="20" t="s">
        <v>96</v>
      </c>
      <c r="B49" s="19">
        <v>1281.719970703125</v>
      </c>
      <c r="C49" s="19">
        <v>1364.699951171875</v>
      </c>
    </row>
    <row r="50" spans="1:3" ht="30" x14ac:dyDescent="0.25">
      <c r="A50" s="20" t="s">
        <v>27</v>
      </c>
      <c r="B50" s="19">
        <f>+F22+F24</f>
        <v>23239.529220581055</v>
      </c>
      <c r="C50" s="19">
        <f>+G22+G24</f>
        <v>33595.259368896484</v>
      </c>
    </row>
  </sheetData>
  <sortState xmlns:xlrd2="http://schemas.microsoft.com/office/spreadsheetml/2017/richdata2" ref="A36:C51">
    <sortCondition ref="A36"/>
  </sortState>
  <mergeCells count="5">
    <mergeCell ref="A39:C39"/>
    <mergeCell ref="A11:G11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9"/>
  <sheetViews>
    <sheetView showGridLines="0" topLeftCell="D15" workbookViewId="0">
      <selection activeCell="J24" sqref="J24"/>
    </sheetView>
  </sheetViews>
  <sheetFormatPr baseColWidth="10" defaultColWidth="49.42578125" defaultRowHeight="15" x14ac:dyDescent="0.25"/>
  <cols>
    <col min="1" max="1" width="13.140625" customWidth="1"/>
    <col min="2" max="2" width="9.85546875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3" bestFit="1" customWidth="1"/>
    <col min="7" max="7" width="15.5703125" style="1" bestFit="1" customWidth="1"/>
  </cols>
  <sheetData>
    <row r="1" spans="1:7" x14ac:dyDescent="0.25">
      <c r="A1" s="4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15" customHeight="1" x14ac:dyDescent="0.35">
      <c r="A7" s="51"/>
      <c r="B7" s="51"/>
      <c r="C7" s="51"/>
      <c r="D7" s="51"/>
      <c r="E7" s="51"/>
      <c r="F7" s="51"/>
      <c r="G7" s="51"/>
    </row>
    <row r="8" spans="1:7" ht="15" customHeight="1" x14ac:dyDescent="0.35">
      <c r="A8" s="52"/>
      <c r="B8" s="52"/>
      <c r="C8" s="52"/>
      <c r="D8" s="52"/>
      <c r="E8" s="52"/>
      <c r="F8" s="52"/>
      <c r="G8" s="52"/>
    </row>
    <row r="9" spans="1:7" ht="22.5" x14ac:dyDescent="0.35">
      <c r="A9" s="52" t="s">
        <v>15</v>
      </c>
      <c r="B9" s="52"/>
      <c r="C9" s="52"/>
      <c r="D9" s="52"/>
      <c r="E9" s="52"/>
      <c r="F9" s="52"/>
      <c r="G9" s="52"/>
    </row>
    <row r="10" spans="1:7" ht="19.5" x14ac:dyDescent="0.35">
      <c r="A10" s="53" t="s">
        <v>78</v>
      </c>
      <c r="B10" s="53"/>
      <c r="C10" s="53"/>
      <c r="D10" s="53"/>
      <c r="E10" s="53"/>
      <c r="F10" s="53"/>
      <c r="G10" s="53"/>
    </row>
    <row r="11" spans="1:7" x14ac:dyDescent="0.25">
      <c r="A11" s="55" t="s">
        <v>22</v>
      </c>
      <c r="B11" s="55"/>
      <c r="C11" s="55"/>
      <c r="D11" s="55"/>
      <c r="E11" s="55"/>
      <c r="F11" s="55"/>
      <c r="G11" s="55"/>
    </row>
    <row r="12" spans="1:7" x14ac:dyDescent="0.25">
      <c r="A12" s="55" t="str">
        <f>Consolidado!A11</f>
        <v>2do Trimestre Año 2023</v>
      </c>
      <c r="B12" s="55"/>
      <c r="C12" s="55"/>
      <c r="D12" s="55"/>
      <c r="E12" s="55"/>
      <c r="F12" s="55"/>
      <c r="G12" s="55"/>
    </row>
    <row r="13" spans="1:7" x14ac:dyDescent="0.25">
      <c r="A13" s="32" t="s">
        <v>4</v>
      </c>
      <c r="B13" s="32" t="s">
        <v>5</v>
      </c>
      <c r="C13" s="32" t="s">
        <v>6</v>
      </c>
      <c r="D13" s="32" t="s">
        <v>18</v>
      </c>
      <c r="E13" s="32" t="s">
        <v>17</v>
      </c>
      <c r="F13" s="33" t="s">
        <v>7</v>
      </c>
      <c r="G13" s="34" t="s">
        <v>8</v>
      </c>
    </row>
    <row r="14" spans="1:7" x14ac:dyDescent="0.25">
      <c r="A14" s="20" t="s">
        <v>84</v>
      </c>
      <c r="B14" s="20" t="s">
        <v>26</v>
      </c>
      <c r="C14" s="20" t="s">
        <v>48</v>
      </c>
      <c r="D14" s="20" t="s">
        <v>47</v>
      </c>
      <c r="E14" s="20" t="s">
        <v>70</v>
      </c>
      <c r="F14" s="19">
        <v>933.80001831054688</v>
      </c>
      <c r="G14" s="19">
        <v>20100.0400390625</v>
      </c>
    </row>
    <row r="15" spans="1:7" x14ac:dyDescent="0.25">
      <c r="A15" s="20" t="s">
        <v>84</v>
      </c>
      <c r="B15" s="20" t="s">
        <v>26</v>
      </c>
      <c r="C15" s="20" t="s">
        <v>48</v>
      </c>
      <c r="D15" s="20" t="s">
        <v>47</v>
      </c>
      <c r="E15" s="20" t="s">
        <v>99</v>
      </c>
      <c r="F15" s="19">
        <v>2213.550048828125</v>
      </c>
      <c r="G15" s="19">
        <v>37760</v>
      </c>
    </row>
    <row r="16" spans="1:7" x14ac:dyDescent="0.25">
      <c r="A16" s="20" t="s">
        <v>84</v>
      </c>
      <c r="B16" s="20" t="s">
        <v>26</v>
      </c>
      <c r="C16" s="20" t="s">
        <v>48</v>
      </c>
      <c r="D16" s="20" t="s">
        <v>47</v>
      </c>
      <c r="E16" s="20" t="s">
        <v>75</v>
      </c>
      <c r="F16" s="19">
        <v>69330</v>
      </c>
      <c r="G16" s="19">
        <v>19910.9609375</v>
      </c>
    </row>
    <row r="17" spans="1:7" x14ac:dyDescent="0.25">
      <c r="A17" s="20" t="s">
        <v>84</v>
      </c>
      <c r="B17" s="20" t="s">
        <v>26</v>
      </c>
      <c r="C17" s="20" t="s">
        <v>48</v>
      </c>
      <c r="D17" s="20" t="s">
        <v>47</v>
      </c>
      <c r="E17" s="20" t="s">
        <v>24</v>
      </c>
      <c r="F17" s="19">
        <v>1975</v>
      </c>
      <c r="G17" s="19">
        <v>30159.810546875</v>
      </c>
    </row>
    <row r="18" spans="1:7" x14ac:dyDescent="0.25">
      <c r="A18" s="20" t="s">
        <v>84</v>
      </c>
      <c r="B18" s="20" t="s">
        <v>26</v>
      </c>
      <c r="C18" s="20" t="s">
        <v>48</v>
      </c>
      <c r="D18" s="20" t="s">
        <v>47</v>
      </c>
      <c r="E18" s="20" t="s">
        <v>100</v>
      </c>
      <c r="F18" s="19">
        <v>205</v>
      </c>
      <c r="G18" s="19">
        <v>3813.239990234375</v>
      </c>
    </row>
    <row r="19" spans="1:7" x14ac:dyDescent="0.25">
      <c r="A19" s="20" t="s">
        <v>84</v>
      </c>
      <c r="B19" s="20" t="s">
        <v>26</v>
      </c>
      <c r="C19" s="20" t="s">
        <v>48</v>
      </c>
      <c r="D19" s="20" t="s">
        <v>47</v>
      </c>
      <c r="E19" s="20" t="s">
        <v>50</v>
      </c>
      <c r="F19" s="19">
        <v>13330</v>
      </c>
      <c r="G19" s="19">
        <v>143329</v>
      </c>
    </row>
    <row r="20" spans="1:7" x14ac:dyDescent="0.25">
      <c r="A20" s="20" t="s">
        <v>84</v>
      </c>
      <c r="B20" s="20" t="s">
        <v>26</v>
      </c>
      <c r="C20" s="20" t="s">
        <v>48</v>
      </c>
      <c r="D20" s="20" t="s">
        <v>47</v>
      </c>
      <c r="E20" s="20" t="s">
        <v>49</v>
      </c>
      <c r="F20" s="19">
        <v>7036</v>
      </c>
      <c r="G20" s="19">
        <v>122395.8203125</v>
      </c>
    </row>
    <row r="21" spans="1:7" x14ac:dyDescent="0.25">
      <c r="A21" s="20" t="s">
        <v>84</v>
      </c>
      <c r="B21" s="20" t="s">
        <v>26</v>
      </c>
      <c r="C21" s="20" t="s">
        <v>48</v>
      </c>
      <c r="D21" s="20" t="s">
        <v>47</v>
      </c>
      <c r="E21" s="20" t="s">
        <v>101</v>
      </c>
      <c r="F21" s="19">
        <v>40</v>
      </c>
      <c r="G21" s="19">
        <v>200</v>
      </c>
    </row>
    <row r="22" spans="1:7" ht="30" x14ac:dyDescent="0.25">
      <c r="A22" s="20" t="s">
        <v>84</v>
      </c>
      <c r="B22" s="20" t="s">
        <v>26</v>
      </c>
      <c r="C22" s="20" t="s">
        <v>48</v>
      </c>
      <c r="D22" s="20" t="s">
        <v>67</v>
      </c>
      <c r="E22" s="20" t="s">
        <v>102</v>
      </c>
      <c r="F22" s="19">
        <v>21000</v>
      </c>
      <c r="G22" s="19">
        <v>11550</v>
      </c>
    </row>
    <row r="23" spans="1:7" ht="30" x14ac:dyDescent="0.25">
      <c r="A23" s="20" t="s">
        <v>84</v>
      </c>
      <c r="B23" s="20" t="s">
        <v>26</v>
      </c>
      <c r="C23" s="20" t="s">
        <v>48</v>
      </c>
      <c r="D23" s="20" t="s">
        <v>67</v>
      </c>
      <c r="E23" s="20" t="s">
        <v>68</v>
      </c>
      <c r="F23" s="19">
        <v>51830</v>
      </c>
      <c r="G23" s="19">
        <v>25915</v>
      </c>
    </row>
    <row r="24" spans="1:7" ht="30" x14ac:dyDescent="0.25">
      <c r="A24" s="20" t="s">
        <v>84</v>
      </c>
      <c r="B24" s="20" t="s">
        <v>26</v>
      </c>
      <c r="C24" s="20" t="s">
        <v>48</v>
      </c>
      <c r="D24" s="20" t="s">
        <v>72</v>
      </c>
      <c r="E24" s="20" t="s">
        <v>69</v>
      </c>
      <c r="F24" s="19">
        <v>23070</v>
      </c>
      <c r="G24" s="19">
        <v>2537.699951171875</v>
      </c>
    </row>
    <row r="25" spans="1:7" x14ac:dyDescent="0.25">
      <c r="A25" s="20" t="s">
        <v>84</v>
      </c>
      <c r="B25" s="20" t="s">
        <v>26</v>
      </c>
      <c r="C25" s="20" t="s">
        <v>48</v>
      </c>
      <c r="D25" s="20" t="s">
        <v>74</v>
      </c>
      <c r="E25" s="20" t="s">
        <v>46</v>
      </c>
      <c r="F25" s="19">
        <v>48000</v>
      </c>
      <c r="G25" s="19">
        <v>36000</v>
      </c>
    </row>
    <row r="26" spans="1:7" x14ac:dyDescent="0.25">
      <c r="A26" s="35" t="s">
        <v>84</v>
      </c>
      <c r="B26" s="30"/>
      <c r="C26" s="30"/>
      <c r="D26" s="30"/>
      <c r="E26" s="30"/>
      <c r="F26" s="30">
        <f>SUM(F14:F25)</f>
        <v>238963.35006713867</v>
      </c>
      <c r="G26" s="31">
        <f>SUM(G14:G25)</f>
        <v>453671.57177734375</v>
      </c>
    </row>
    <row r="27" spans="1:7" x14ac:dyDescent="0.25">
      <c r="A27" s="20" t="s">
        <v>85</v>
      </c>
      <c r="B27" s="20" t="s">
        <v>26</v>
      </c>
      <c r="C27" s="20" t="s">
        <v>48</v>
      </c>
      <c r="D27" s="20" t="s">
        <v>47</v>
      </c>
      <c r="E27" s="20" t="s">
        <v>70</v>
      </c>
      <c r="F27" s="19">
        <v>19677.470703125</v>
      </c>
      <c r="G27" s="19">
        <v>286575.15625</v>
      </c>
    </row>
    <row r="28" spans="1:7" x14ac:dyDescent="0.25">
      <c r="A28" s="20" t="s">
        <v>85</v>
      </c>
      <c r="B28" s="20" t="s">
        <v>26</v>
      </c>
      <c r="C28" s="20" t="s">
        <v>48</v>
      </c>
      <c r="D28" s="20" t="s">
        <v>47</v>
      </c>
      <c r="E28" s="20" t="s">
        <v>32</v>
      </c>
      <c r="F28" s="19">
        <v>1440.8499984741211</v>
      </c>
      <c r="G28" s="19">
        <v>12179.380065917969</v>
      </c>
    </row>
    <row r="29" spans="1:7" x14ac:dyDescent="0.25">
      <c r="A29" s="20" t="s">
        <v>85</v>
      </c>
      <c r="B29" s="20" t="s">
        <v>26</v>
      </c>
      <c r="C29" s="20" t="s">
        <v>48</v>
      </c>
      <c r="D29" s="20" t="s">
        <v>47</v>
      </c>
      <c r="E29" s="20" t="s">
        <v>50</v>
      </c>
      <c r="F29" s="19">
        <v>28052.2099609375</v>
      </c>
      <c r="G29" s="19">
        <v>301200.1875</v>
      </c>
    </row>
    <row r="30" spans="1:7" x14ac:dyDescent="0.25">
      <c r="A30" s="20" t="s">
        <v>85</v>
      </c>
      <c r="B30" s="20" t="s">
        <v>26</v>
      </c>
      <c r="C30" s="20" t="s">
        <v>48</v>
      </c>
      <c r="D30" s="20" t="s">
        <v>47</v>
      </c>
      <c r="E30" s="20" t="s">
        <v>49</v>
      </c>
      <c r="F30" s="19">
        <v>54</v>
      </c>
      <c r="G30" s="19">
        <v>270.75</v>
      </c>
    </row>
    <row r="31" spans="1:7" ht="30" x14ac:dyDescent="0.25">
      <c r="A31" s="20" t="s">
        <v>85</v>
      </c>
      <c r="B31" s="20" t="s">
        <v>26</v>
      </c>
      <c r="C31" s="20" t="s">
        <v>48</v>
      </c>
      <c r="D31" s="20" t="s">
        <v>67</v>
      </c>
      <c r="E31" s="20" t="s">
        <v>68</v>
      </c>
      <c r="F31" s="19">
        <v>75000</v>
      </c>
      <c r="G31" s="19">
        <v>37500</v>
      </c>
    </row>
    <row r="32" spans="1:7" ht="30" x14ac:dyDescent="0.25">
      <c r="A32" s="20" t="s">
        <v>85</v>
      </c>
      <c r="B32" s="20" t="s">
        <v>26</v>
      </c>
      <c r="C32" s="20" t="s">
        <v>48</v>
      </c>
      <c r="D32" s="20" t="s">
        <v>67</v>
      </c>
      <c r="E32" s="20" t="s">
        <v>69</v>
      </c>
      <c r="F32" s="19">
        <v>145770</v>
      </c>
      <c r="G32" s="19">
        <v>18927.599609375</v>
      </c>
    </row>
    <row r="33" spans="1:7" ht="30" x14ac:dyDescent="0.25">
      <c r="A33" s="20" t="s">
        <v>85</v>
      </c>
      <c r="B33" s="20" t="s">
        <v>26</v>
      </c>
      <c r="C33" s="20" t="s">
        <v>48</v>
      </c>
      <c r="D33" s="20" t="s">
        <v>72</v>
      </c>
      <c r="E33" s="20" t="s">
        <v>69</v>
      </c>
      <c r="F33" s="19">
        <v>48550</v>
      </c>
      <c r="G33" s="19">
        <v>5340.5</v>
      </c>
    </row>
    <row r="34" spans="1:7" x14ac:dyDescent="0.25">
      <c r="A34" s="20" t="s">
        <v>85</v>
      </c>
      <c r="B34" s="20" t="s">
        <v>26</v>
      </c>
      <c r="C34" s="20" t="s">
        <v>48</v>
      </c>
      <c r="D34" s="20" t="s">
        <v>74</v>
      </c>
      <c r="E34" s="20" t="s">
        <v>99</v>
      </c>
      <c r="F34" s="19">
        <v>4761</v>
      </c>
      <c r="G34" s="19">
        <v>67596.40625</v>
      </c>
    </row>
    <row r="35" spans="1:7" x14ac:dyDescent="0.25">
      <c r="A35" s="35" t="s">
        <v>85</v>
      </c>
      <c r="B35" s="30"/>
      <c r="C35" s="30"/>
      <c r="D35" s="30"/>
      <c r="E35" s="30"/>
      <c r="F35" s="30">
        <f>SUM(F27:F34)</f>
        <v>323305.53066253662</v>
      </c>
      <c r="G35" s="31">
        <f>SUM(G27:G34)</f>
        <v>729589.97967529297</v>
      </c>
    </row>
    <row r="36" spans="1:7" x14ac:dyDescent="0.25">
      <c r="A36" s="20" t="s">
        <v>86</v>
      </c>
      <c r="B36" s="20" t="s">
        <v>26</v>
      </c>
      <c r="C36" s="20" t="s">
        <v>48</v>
      </c>
      <c r="D36" s="20" t="s">
        <v>103</v>
      </c>
      <c r="E36" s="20" t="s">
        <v>32</v>
      </c>
      <c r="F36" s="19">
        <v>19071</v>
      </c>
      <c r="G36" s="19">
        <v>38086.69140625</v>
      </c>
    </row>
    <row r="37" spans="1:7" ht="30" x14ac:dyDescent="0.25">
      <c r="A37" s="20" t="s">
        <v>86</v>
      </c>
      <c r="B37" s="20" t="s">
        <v>26</v>
      </c>
      <c r="C37" s="20" t="s">
        <v>48</v>
      </c>
      <c r="D37" s="20" t="s">
        <v>67</v>
      </c>
      <c r="E37" s="20" t="s">
        <v>70</v>
      </c>
      <c r="F37" s="19">
        <v>21000</v>
      </c>
      <c r="G37" s="19">
        <v>13198.5</v>
      </c>
    </row>
    <row r="38" spans="1:7" ht="30" x14ac:dyDescent="0.25">
      <c r="A38" s="20" t="s">
        <v>86</v>
      </c>
      <c r="B38" s="20" t="s">
        <v>26</v>
      </c>
      <c r="C38" s="20" t="s">
        <v>48</v>
      </c>
      <c r="D38" s="20" t="s">
        <v>67</v>
      </c>
      <c r="E38" s="20" t="s">
        <v>69</v>
      </c>
      <c r="F38" s="19">
        <v>51600</v>
      </c>
      <c r="G38" s="19">
        <v>7740</v>
      </c>
    </row>
    <row r="39" spans="1:7" ht="30" x14ac:dyDescent="0.25">
      <c r="A39" s="20" t="s">
        <v>86</v>
      </c>
      <c r="B39" s="20" t="s">
        <v>26</v>
      </c>
      <c r="C39" s="20" t="s">
        <v>48</v>
      </c>
      <c r="D39" s="20" t="s">
        <v>72</v>
      </c>
      <c r="E39" s="20" t="s">
        <v>73</v>
      </c>
      <c r="F39" s="19">
        <v>16383.5</v>
      </c>
      <c r="G39" s="19">
        <v>11632.2802734375</v>
      </c>
    </row>
    <row r="40" spans="1:7" x14ac:dyDescent="0.25">
      <c r="A40" s="35" t="s">
        <v>60</v>
      </c>
      <c r="B40" s="30"/>
      <c r="C40" s="30"/>
      <c r="D40" s="30"/>
      <c r="E40" s="30"/>
      <c r="F40" s="30">
        <f>SUM(F36:F39)</f>
        <v>108054.5</v>
      </c>
      <c r="G40" s="31">
        <f>SUM(G36:G39)</f>
        <v>70657.4716796875</v>
      </c>
    </row>
    <row r="41" spans="1:7" x14ac:dyDescent="0.25">
      <c r="A41" s="35" t="s">
        <v>0</v>
      </c>
      <c r="B41" s="30"/>
      <c r="C41" s="30"/>
      <c r="D41" s="30"/>
      <c r="E41" s="30"/>
      <c r="F41" s="30">
        <f>SUM(F40,F35,F26)</f>
        <v>670323.38072967529</v>
      </c>
      <c r="G41" s="31">
        <f>SUM(G40,G35,G26)</f>
        <v>1253919.0231323242</v>
      </c>
    </row>
    <row r="43" spans="1:7" x14ac:dyDescent="0.25">
      <c r="A43" t="s">
        <v>21</v>
      </c>
    </row>
    <row r="46" spans="1:7" x14ac:dyDescent="0.25">
      <c r="A46" s="54" t="s">
        <v>79</v>
      </c>
      <c r="B46" s="54"/>
      <c r="C46" s="54"/>
    </row>
    <row r="47" spans="1:7" x14ac:dyDescent="0.25">
      <c r="A47" s="38" t="s">
        <v>81</v>
      </c>
      <c r="B47" s="38" t="s">
        <v>80</v>
      </c>
      <c r="C47" s="38" t="s">
        <v>82</v>
      </c>
    </row>
    <row r="48" spans="1:7" x14ac:dyDescent="0.25">
      <c r="A48" s="20" t="s">
        <v>70</v>
      </c>
      <c r="B48" s="19">
        <f>+F37+F27+F14</f>
        <v>41611.270721435547</v>
      </c>
      <c r="C48" s="19">
        <f>+G37+G27+G14</f>
        <v>319873.6962890625</v>
      </c>
    </row>
    <row r="49" spans="1:5" x14ac:dyDescent="0.25">
      <c r="A49" s="20" t="s">
        <v>99</v>
      </c>
      <c r="B49" s="19">
        <f>+F34+F15</f>
        <v>6974.550048828125</v>
      </c>
      <c r="C49" s="19">
        <f>+G34+G15</f>
        <v>105356.40625</v>
      </c>
    </row>
    <row r="50" spans="1:5" x14ac:dyDescent="0.25">
      <c r="A50" s="20" t="s">
        <v>75</v>
      </c>
      <c r="B50" s="19">
        <v>69330</v>
      </c>
      <c r="C50" s="19">
        <v>19910.9609375</v>
      </c>
    </row>
    <row r="51" spans="1:5" x14ac:dyDescent="0.25">
      <c r="A51" s="20" t="s">
        <v>24</v>
      </c>
      <c r="B51" s="19">
        <v>1975</v>
      </c>
      <c r="C51" s="19">
        <v>30159.810546875</v>
      </c>
    </row>
    <row r="52" spans="1:5" x14ac:dyDescent="0.25">
      <c r="A52" s="20" t="s">
        <v>100</v>
      </c>
      <c r="B52" s="19">
        <v>205</v>
      </c>
      <c r="C52" s="19">
        <v>3813.239990234375</v>
      </c>
    </row>
    <row r="53" spans="1:5" x14ac:dyDescent="0.25">
      <c r="A53" s="20" t="s">
        <v>50</v>
      </c>
      <c r="B53" s="19">
        <f>+F29+F19</f>
        <v>41382.2099609375</v>
      </c>
      <c r="C53" s="19">
        <f>+G29+G19</f>
        <v>444529.1875</v>
      </c>
    </row>
    <row r="54" spans="1:5" x14ac:dyDescent="0.25">
      <c r="A54" s="20" t="s">
        <v>49</v>
      </c>
      <c r="B54" s="19">
        <f>+F30+F20</f>
        <v>7090</v>
      </c>
      <c r="C54" s="19">
        <f>+G30+G20</f>
        <v>122666.5703125</v>
      </c>
    </row>
    <row r="55" spans="1:5" x14ac:dyDescent="0.25">
      <c r="A55" s="20" t="s">
        <v>101</v>
      </c>
      <c r="B55" s="19">
        <v>40</v>
      </c>
      <c r="C55" s="19">
        <v>200</v>
      </c>
    </row>
    <row r="56" spans="1:5" x14ac:dyDescent="0.25">
      <c r="A56" s="20" t="s">
        <v>102</v>
      </c>
      <c r="B56" s="19">
        <v>21000</v>
      </c>
      <c r="C56" s="19">
        <v>11550</v>
      </c>
    </row>
    <row r="57" spans="1:5" x14ac:dyDescent="0.25">
      <c r="A57" s="20" t="s">
        <v>68</v>
      </c>
      <c r="B57" s="19">
        <f>+F31+F23</f>
        <v>126830</v>
      </c>
      <c r="C57" s="19">
        <f>+G31+G23</f>
        <v>63415</v>
      </c>
      <c r="D57" s="45"/>
      <c r="E57" s="46"/>
    </row>
    <row r="58" spans="1:5" x14ac:dyDescent="0.25">
      <c r="A58" s="20" t="s">
        <v>69</v>
      </c>
      <c r="B58" s="19">
        <f>+F38+F33+F32+F24</f>
        <v>268990</v>
      </c>
      <c r="C58" s="19">
        <f>+G38+G33+G32+G24</f>
        <v>34545.799560546875</v>
      </c>
      <c r="D58" s="45"/>
      <c r="E58" s="46"/>
    </row>
    <row r="59" spans="1:5" x14ac:dyDescent="0.25">
      <c r="A59" s="20" t="s">
        <v>46</v>
      </c>
      <c r="B59" s="19">
        <v>48000</v>
      </c>
      <c r="C59" s="19">
        <v>36000</v>
      </c>
      <c r="D59" s="47"/>
      <c r="E59" s="48"/>
    </row>
  </sheetData>
  <sortState xmlns:xlrd2="http://schemas.microsoft.com/office/spreadsheetml/2017/richdata2" ref="A47:C71">
    <sortCondition ref="A47"/>
  </sortState>
  <mergeCells count="8">
    <mergeCell ref="A46:C46"/>
    <mergeCell ref="A9:G9"/>
    <mergeCell ref="A10:G10"/>
    <mergeCell ref="A12:G12"/>
    <mergeCell ref="A6:G6"/>
    <mergeCell ref="A7:G7"/>
    <mergeCell ref="A8:G8"/>
    <mergeCell ref="A11:G11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5"/>
  <sheetViews>
    <sheetView showGridLines="0" topLeftCell="A16" workbookViewId="0">
      <selection activeCell="K25" sqref="K25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3" bestFit="1" customWidth="1"/>
    <col min="7" max="7" width="14.42578125" style="1" bestFit="1" customWidth="1"/>
  </cols>
  <sheetData>
    <row r="1" spans="1:7" x14ac:dyDescent="0.25">
      <c r="A1" s="4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23.25" x14ac:dyDescent="0.35">
      <c r="A7" s="51"/>
      <c r="B7" s="51"/>
      <c r="C7" s="51"/>
      <c r="D7" s="51"/>
      <c r="E7" s="51"/>
      <c r="F7" s="51"/>
      <c r="G7" s="51"/>
    </row>
    <row r="8" spans="1:7" ht="22.5" x14ac:dyDescent="0.35">
      <c r="A8" s="52" t="s">
        <v>15</v>
      </c>
      <c r="B8" s="52"/>
      <c r="C8" s="52"/>
      <c r="D8" s="52"/>
      <c r="E8" s="52"/>
      <c r="F8" s="52"/>
      <c r="G8" s="52"/>
    </row>
    <row r="9" spans="1:7" ht="19.5" x14ac:dyDescent="0.35">
      <c r="A9" s="53" t="s">
        <v>78</v>
      </c>
      <c r="B9" s="53"/>
      <c r="C9" s="53"/>
      <c r="D9" s="53"/>
      <c r="E9" s="53"/>
      <c r="F9" s="53"/>
      <c r="G9" s="53"/>
    </row>
    <row r="10" spans="1:7" x14ac:dyDescent="0.25">
      <c r="A10" s="55" t="s">
        <v>23</v>
      </c>
      <c r="B10" s="55"/>
      <c r="C10" s="55"/>
      <c r="D10" s="55"/>
      <c r="E10" s="55"/>
      <c r="F10" s="55"/>
      <c r="G10" s="55"/>
    </row>
    <row r="11" spans="1:7" x14ac:dyDescent="0.25">
      <c r="A11" s="55" t="str">
        <f>Consolidado!A11</f>
        <v>2do Trimestre Año 2023</v>
      </c>
      <c r="B11" s="55"/>
      <c r="C11" s="55"/>
      <c r="D11" s="55"/>
      <c r="E11" s="55"/>
      <c r="F11" s="55"/>
      <c r="G11" s="55"/>
    </row>
    <row r="12" spans="1:7" x14ac:dyDescent="0.25">
      <c r="A12" s="32" t="s">
        <v>4</v>
      </c>
      <c r="B12" s="32" t="s">
        <v>5</v>
      </c>
      <c r="C12" s="32" t="s">
        <v>6</v>
      </c>
      <c r="D12" s="32" t="s">
        <v>12</v>
      </c>
      <c r="E12" s="32" t="s">
        <v>17</v>
      </c>
      <c r="F12" s="33" t="s">
        <v>7</v>
      </c>
      <c r="G12" s="34" t="s">
        <v>8</v>
      </c>
    </row>
    <row r="13" spans="1:7" x14ac:dyDescent="0.25">
      <c r="A13" s="20"/>
      <c r="B13" s="20"/>
      <c r="C13" s="20"/>
      <c r="D13" s="20"/>
      <c r="E13" s="20"/>
      <c r="F13" s="19"/>
      <c r="G13" s="19"/>
    </row>
    <row r="14" spans="1:7" x14ac:dyDescent="0.25">
      <c r="A14" s="35" t="s">
        <v>84</v>
      </c>
      <c r="B14" s="30"/>
      <c r="C14" s="30"/>
      <c r="D14" s="30"/>
      <c r="E14" s="30"/>
      <c r="F14" s="30">
        <f>SUM(F13)</f>
        <v>0</v>
      </c>
      <c r="G14" s="31">
        <f>SUM(G13)</f>
        <v>0</v>
      </c>
    </row>
    <row r="15" spans="1:7" x14ac:dyDescent="0.25">
      <c r="A15" s="20" t="s">
        <v>85</v>
      </c>
      <c r="B15" s="20" t="s">
        <v>26</v>
      </c>
      <c r="C15" s="20" t="s">
        <v>3</v>
      </c>
      <c r="D15" s="20" t="s">
        <v>51</v>
      </c>
      <c r="E15" s="20" t="s">
        <v>42</v>
      </c>
      <c r="F15" s="19">
        <v>45524</v>
      </c>
      <c r="G15" s="19">
        <v>84864</v>
      </c>
    </row>
    <row r="16" spans="1:7" x14ac:dyDescent="0.25">
      <c r="A16" s="35" t="s">
        <v>85</v>
      </c>
      <c r="B16" s="30"/>
      <c r="C16" s="30"/>
      <c r="D16" s="30"/>
      <c r="E16" s="30"/>
      <c r="F16" s="30">
        <f>SUM(F15)</f>
        <v>45524</v>
      </c>
      <c r="G16" s="31">
        <f>SUM(G15)</f>
        <v>84864</v>
      </c>
    </row>
    <row r="17" spans="1:7" x14ac:dyDescent="0.25">
      <c r="A17" s="20"/>
      <c r="B17" s="20"/>
      <c r="C17" s="20"/>
      <c r="D17" s="20"/>
      <c r="E17" s="20"/>
      <c r="F17" s="19"/>
      <c r="G17" s="19"/>
    </row>
    <row r="18" spans="1:7" x14ac:dyDescent="0.25">
      <c r="A18" s="35" t="s">
        <v>86</v>
      </c>
      <c r="B18" s="30"/>
      <c r="C18" s="30"/>
      <c r="D18" s="30"/>
      <c r="E18" s="30"/>
      <c r="F18" s="30">
        <v>0</v>
      </c>
      <c r="G18" s="31">
        <v>0</v>
      </c>
    </row>
    <row r="19" spans="1:7" x14ac:dyDescent="0.25">
      <c r="A19" s="35" t="s">
        <v>0</v>
      </c>
      <c r="B19" s="30"/>
      <c r="C19" s="30"/>
      <c r="D19" s="30"/>
      <c r="E19" s="30"/>
      <c r="F19" s="30">
        <f>SUM(F16:F18)</f>
        <v>45524</v>
      </c>
      <c r="G19" s="31">
        <f>SUM(G16:G18)</f>
        <v>84864</v>
      </c>
    </row>
    <row r="21" spans="1:7" x14ac:dyDescent="0.25">
      <c r="A21" t="s">
        <v>21</v>
      </c>
    </row>
    <row r="23" spans="1:7" x14ac:dyDescent="0.25">
      <c r="A23" s="54" t="s">
        <v>79</v>
      </c>
      <c r="B23" s="54"/>
      <c r="C23" s="54"/>
    </row>
    <row r="24" spans="1:7" x14ac:dyDescent="0.25">
      <c r="A24" s="38" t="s">
        <v>81</v>
      </c>
      <c r="B24" s="38" t="s">
        <v>80</v>
      </c>
      <c r="C24" s="38" t="s">
        <v>82</v>
      </c>
    </row>
    <row r="25" spans="1:7" x14ac:dyDescent="0.25">
      <c r="A25" s="20" t="s">
        <v>42</v>
      </c>
      <c r="B25" s="19">
        <v>45524</v>
      </c>
      <c r="C25" s="19">
        <v>84864</v>
      </c>
    </row>
  </sheetData>
  <sortState xmlns:xlrd2="http://schemas.microsoft.com/office/spreadsheetml/2017/richdata2" ref="A12:H22">
    <sortCondition ref="D12:D22"/>
  </sortState>
  <mergeCells count="7">
    <mergeCell ref="A23:C23"/>
    <mergeCell ref="A9:G9"/>
    <mergeCell ref="A11:G11"/>
    <mergeCell ref="A6:G6"/>
    <mergeCell ref="A7:G7"/>
    <mergeCell ref="A8:G8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5"/>
  <sheetViews>
    <sheetView showGridLines="0" topLeftCell="E9" workbookViewId="0">
      <selection activeCell="J21" sqref="J21"/>
    </sheetView>
  </sheetViews>
  <sheetFormatPr baseColWidth="10" defaultColWidth="37.42578125" defaultRowHeight="15" x14ac:dyDescent="0.25"/>
  <cols>
    <col min="1" max="1" width="12.42578125" customWidth="1"/>
    <col min="2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3" bestFit="1" customWidth="1"/>
    <col min="7" max="7" width="16.85546875" style="1" bestFit="1" customWidth="1"/>
  </cols>
  <sheetData>
    <row r="1" spans="1:7" x14ac:dyDescent="0.25">
      <c r="A1" s="4"/>
    </row>
    <row r="6" spans="1:7" x14ac:dyDescent="0.25">
      <c r="A6" s="50"/>
      <c r="B6" s="50"/>
      <c r="C6" s="50"/>
      <c r="D6" s="50"/>
      <c r="E6" s="50"/>
      <c r="F6" s="50"/>
      <c r="G6" s="50"/>
    </row>
    <row r="7" spans="1:7" ht="20.25" customHeight="1" x14ac:dyDescent="0.35">
      <c r="A7" s="51"/>
      <c r="B7" s="51"/>
      <c r="C7" s="51"/>
      <c r="D7" s="51"/>
      <c r="E7" s="51"/>
      <c r="F7" s="51"/>
      <c r="G7" s="51"/>
    </row>
    <row r="8" spans="1:7" ht="22.5" x14ac:dyDescent="0.35">
      <c r="A8" s="52" t="s">
        <v>15</v>
      </c>
      <c r="B8" s="52"/>
      <c r="C8" s="52"/>
      <c r="D8" s="52"/>
      <c r="E8" s="52"/>
      <c r="F8" s="52"/>
      <c r="G8" s="52"/>
    </row>
    <row r="9" spans="1:7" ht="19.5" x14ac:dyDescent="0.35">
      <c r="A9" s="53" t="s">
        <v>78</v>
      </c>
      <c r="B9" s="53"/>
      <c r="C9" s="53"/>
      <c r="D9" s="53"/>
      <c r="E9" s="53"/>
      <c r="F9" s="53"/>
      <c r="G9" s="53"/>
    </row>
    <row r="10" spans="1:7" x14ac:dyDescent="0.25">
      <c r="A10" s="55" t="s">
        <v>108</v>
      </c>
      <c r="B10" s="55"/>
      <c r="C10" s="55"/>
      <c r="D10" s="55"/>
      <c r="E10" s="55"/>
      <c r="F10" s="55"/>
      <c r="G10" s="55"/>
    </row>
    <row r="11" spans="1:7" x14ac:dyDescent="0.25">
      <c r="A11" s="55" t="str">
        <f>Consolidado!A11</f>
        <v>2do Trimestre Año 2023</v>
      </c>
      <c r="B11" s="55"/>
      <c r="C11" s="55"/>
      <c r="D11" s="55"/>
      <c r="E11" s="55"/>
      <c r="F11" s="55"/>
      <c r="G11" s="55"/>
    </row>
    <row r="12" spans="1:7" x14ac:dyDescent="0.25">
      <c r="A12" s="32" t="s">
        <v>4</v>
      </c>
      <c r="B12" s="32" t="s">
        <v>5</v>
      </c>
      <c r="C12" s="32" t="s">
        <v>6</v>
      </c>
      <c r="D12" s="32" t="s">
        <v>12</v>
      </c>
      <c r="E12" s="32" t="s">
        <v>17</v>
      </c>
      <c r="F12" s="33" t="s">
        <v>7</v>
      </c>
      <c r="G12" s="34" t="s">
        <v>8</v>
      </c>
    </row>
    <row r="13" spans="1:7" x14ac:dyDescent="0.25">
      <c r="A13" s="20" t="s">
        <v>84</v>
      </c>
      <c r="B13" s="20" t="s">
        <v>2</v>
      </c>
      <c r="C13" s="20" t="s">
        <v>53</v>
      </c>
      <c r="D13" s="20" t="s">
        <v>58</v>
      </c>
      <c r="E13" s="20" t="s">
        <v>32</v>
      </c>
      <c r="F13" s="19">
        <v>960</v>
      </c>
      <c r="G13" s="19">
        <v>1184.4300537109375</v>
      </c>
    </row>
    <row r="14" spans="1:7" x14ac:dyDescent="0.25">
      <c r="A14" s="20" t="s">
        <v>84</v>
      </c>
      <c r="B14" s="20" t="s">
        <v>2</v>
      </c>
      <c r="C14" s="20" t="s">
        <v>53</v>
      </c>
      <c r="D14" s="20" t="s">
        <v>57</v>
      </c>
      <c r="E14" s="20" t="s">
        <v>42</v>
      </c>
      <c r="F14" s="19">
        <v>1280.800048828125</v>
      </c>
      <c r="G14" s="19">
        <v>19880.0703125</v>
      </c>
    </row>
    <row r="15" spans="1:7" x14ac:dyDescent="0.25">
      <c r="A15" s="20" t="s">
        <v>84</v>
      </c>
      <c r="B15" s="20" t="s">
        <v>2</v>
      </c>
      <c r="C15" s="20" t="s">
        <v>53</v>
      </c>
      <c r="D15" s="20" t="s">
        <v>104</v>
      </c>
      <c r="E15" s="20" t="s">
        <v>42</v>
      </c>
      <c r="F15" s="19">
        <v>99809.28125</v>
      </c>
      <c r="G15" s="19">
        <v>120084.4765625</v>
      </c>
    </row>
    <row r="16" spans="1:7" x14ac:dyDescent="0.25">
      <c r="A16" s="20" t="s">
        <v>84</v>
      </c>
      <c r="B16" s="20" t="s">
        <v>2</v>
      </c>
      <c r="C16" s="20" t="s">
        <v>53</v>
      </c>
      <c r="D16" s="20" t="s">
        <v>55</v>
      </c>
      <c r="E16" s="20" t="s">
        <v>44</v>
      </c>
      <c r="F16" s="19">
        <v>4118.39990234375</v>
      </c>
      <c r="G16" s="19">
        <v>11490</v>
      </c>
    </row>
    <row r="17" spans="1:7" x14ac:dyDescent="0.25">
      <c r="A17" s="20" t="s">
        <v>84</v>
      </c>
      <c r="B17" s="20" t="s">
        <v>2</v>
      </c>
      <c r="C17" s="20" t="s">
        <v>53</v>
      </c>
      <c r="D17" s="20" t="s">
        <v>55</v>
      </c>
      <c r="E17" s="20" t="s">
        <v>56</v>
      </c>
      <c r="F17" s="19">
        <v>7965.10009765625</v>
      </c>
      <c r="G17" s="19">
        <v>4091</v>
      </c>
    </row>
    <row r="18" spans="1:7" x14ac:dyDescent="0.25">
      <c r="A18" s="20" t="s">
        <v>84</v>
      </c>
      <c r="B18" s="20" t="s">
        <v>2</v>
      </c>
      <c r="C18" s="20" t="s">
        <v>53</v>
      </c>
      <c r="D18" s="20" t="s">
        <v>54</v>
      </c>
      <c r="E18" s="20" t="s">
        <v>30</v>
      </c>
      <c r="F18" s="19">
        <v>2721.580078125</v>
      </c>
      <c r="G18" s="19">
        <v>7702.080078125</v>
      </c>
    </row>
    <row r="19" spans="1:7" x14ac:dyDescent="0.25">
      <c r="A19" s="20" t="s">
        <v>84</v>
      </c>
      <c r="B19" s="20" t="s">
        <v>2</v>
      </c>
      <c r="C19" s="20" t="s">
        <v>53</v>
      </c>
      <c r="D19" s="20" t="s">
        <v>52</v>
      </c>
      <c r="E19" s="20" t="s">
        <v>30</v>
      </c>
      <c r="F19" s="19">
        <v>13982.400001525879</v>
      </c>
      <c r="G19" s="19">
        <v>39807.379699707031</v>
      </c>
    </row>
    <row r="20" spans="1:7" x14ac:dyDescent="0.25">
      <c r="A20" s="35" t="s">
        <v>84</v>
      </c>
      <c r="B20" s="30"/>
      <c r="C20" s="30"/>
      <c r="D20" s="30"/>
      <c r="E20" s="30"/>
      <c r="F20" s="30">
        <f>SUM(F13:F19)</f>
        <v>130837.561378479</v>
      </c>
      <c r="G20" s="31">
        <f>SUM(G13:G19)</f>
        <v>204239.43670654297</v>
      </c>
    </row>
    <row r="21" spans="1:7" x14ac:dyDescent="0.25">
      <c r="A21" s="20"/>
      <c r="B21" s="20"/>
      <c r="C21" s="20"/>
      <c r="D21" s="20"/>
      <c r="E21" s="20"/>
      <c r="F21" s="19"/>
      <c r="G21" s="19"/>
    </row>
    <row r="22" spans="1:7" x14ac:dyDescent="0.25">
      <c r="A22" s="35" t="s">
        <v>85</v>
      </c>
      <c r="B22" s="30"/>
      <c r="C22" s="30"/>
      <c r="D22" s="30"/>
      <c r="E22" s="30"/>
      <c r="F22" s="30">
        <f>SUM(F21:F21)</f>
        <v>0</v>
      </c>
      <c r="G22" s="31">
        <f>SUM(G21:G21)</f>
        <v>0</v>
      </c>
    </row>
    <row r="23" spans="1:7" x14ac:dyDescent="0.25">
      <c r="A23" s="21"/>
      <c r="B23" s="21"/>
      <c r="C23" s="21"/>
      <c r="D23" s="21"/>
      <c r="E23" s="21"/>
      <c r="F23" s="22"/>
      <c r="G23" s="22"/>
    </row>
    <row r="24" spans="1:7" x14ac:dyDescent="0.25">
      <c r="A24" s="35" t="s">
        <v>86</v>
      </c>
      <c r="B24" s="30"/>
      <c r="C24" s="30"/>
      <c r="D24" s="30"/>
      <c r="E24" s="30"/>
      <c r="F24" s="30">
        <f>SUM(F23)</f>
        <v>0</v>
      </c>
      <c r="G24" s="31">
        <f>SUM(G23)</f>
        <v>0</v>
      </c>
    </row>
    <row r="25" spans="1:7" x14ac:dyDescent="0.25">
      <c r="A25" s="35" t="s">
        <v>0</v>
      </c>
      <c r="B25" s="30"/>
      <c r="C25" s="30"/>
      <c r="D25" s="30"/>
      <c r="E25" s="30"/>
      <c r="F25" s="30">
        <f>SUM(F24,F22,F20)</f>
        <v>130837.561378479</v>
      </c>
      <c r="G25" s="31">
        <f>SUM(G24,G22,G20)</f>
        <v>204239.43670654297</v>
      </c>
    </row>
    <row r="27" spans="1:7" x14ac:dyDescent="0.25">
      <c r="A27" t="s">
        <v>21</v>
      </c>
    </row>
    <row r="29" spans="1:7" x14ac:dyDescent="0.25">
      <c r="A29" s="54" t="s">
        <v>79</v>
      </c>
      <c r="B29" s="54"/>
      <c r="C29" s="54"/>
    </row>
    <row r="30" spans="1:7" x14ac:dyDescent="0.25">
      <c r="A30" s="38" t="s">
        <v>81</v>
      </c>
      <c r="B30" s="38" t="s">
        <v>80</v>
      </c>
      <c r="C30" s="38" t="s">
        <v>82</v>
      </c>
    </row>
    <row r="31" spans="1:7" x14ac:dyDescent="0.25">
      <c r="A31" s="20" t="s">
        <v>44</v>
      </c>
      <c r="B31" s="19">
        <v>4118.39990234375</v>
      </c>
      <c r="C31" s="19">
        <v>11490</v>
      </c>
    </row>
    <row r="32" spans="1:7" x14ac:dyDescent="0.25">
      <c r="A32" s="20" t="s">
        <v>56</v>
      </c>
      <c r="B32" s="19">
        <v>7965.10009765625</v>
      </c>
      <c r="C32" s="19">
        <v>4091</v>
      </c>
    </row>
    <row r="33" spans="1:3" ht="30" x14ac:dyDescent="0.25">
      <c r="A33" s="20" t="s">
        <v>32</v>
      </c>
      <c r="B33" s="19">
        <v>960</v>
      </c>
      <c r="C33" s="19">
        <v>1184.4300537109375</v>
      </c>
    </row>
    <row r="34" spans="1:3" x14ac:dyDescent="0.25">
      <c r="A34" s="20" t="s">
        <v>42</v>
      </c>
      <c r="B34" s="19">
        <f>+F15+F14</f>
        <v>101090.08129882813</v>
      </c>
      <c r="C34" s="19">
        <f>+G15+G14</f>
        <v>139964.546875</v>
      </c>
    </row>
    <row r="35" spans="1:3" x14ac:dyDescent="0.25">
      <c r="A35" s="20" t="s">
        <v>30</v>
      </c>
      <c r="B35" s="19">
        <f>+F19+F18</f>
        <v>16703.980079650879</v>
      </c>
      <c r="C35" s="19">
        <f>+G19+G18</f>
        <v>47509.459777832031</v>
      </c>
    </row>
  </sheetData>
  <sortState xmlns:xlrd2="http://schemas.microsoft.com/office/spreadsheetml/2017/richdata2" ref="A36:C50">
    <sortCondition ref="A36"/>
  </sortState>
  <mergeCells count="7">
    <mergeCell ref="A29:C29"/>
    <mergeCell ref="A8:G8"/>
    <mergeCell ref="A11:G11"/>
    <mergeCell ref="A6:G6"/>
    <mergeCell ref="A7:G7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3" bestFit="1" customWidth="1"/>
    <col min="6" max="6" width="11.5703125" style="3" bestFit="1" customWidth="1"/>
    <col min="7" max="7" width="14.42578125" style="7" bestFit="1" customWidth="1"/>
  </cols>
  <sheetData>
    <row r="1" spans="1:7" x14ac:dyDescent="0.25">
      <c r="A1" s="4"/>
    </row>
    <row r="6" spans="1:7" x14ac:dyDescent="0.25">
      <c r="A6" s="50" t="s">
        <v>13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14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15</v>
      </c>
      <c r="B8" s="52"/>
      <c r="C8" s="52"/>
      <c r="D8" s="52"/>
      <c r="E8" s="52"/>
      <c r="F8" s="52"/>
      <c r="G8" s="52"/>
    </row>
    <row r="9" spans="1:7" ht="20.25" thickBot="1" x14ac:dyDescent="0.4">
      <c r="A9" s="53" t="e">
        <f>Consolidado!#REF!</f>
        <v>#REF!</v>
      </c>
      <c r="B9" s="53"/>
      <c r="C9" s="53"/>
      <c r="D9" s="53"/>
      <c r="E9" s="53"/>
      <c r="F9" s="53"/>
      <c r="G9" s="53"/>
    </row>
    <row r="10" spans="1:7" ht="15.75" thickBot="1" x14ac:dyDescent="0.3">
      <c r="A10" s="57" t="s">
        <v>20</v>
      </c>
      <c r="B10" s="58"/>
      <c r="C10" s="58"/>
      <c r="D10" s="58"/>
      <c r="E10" s="58"/>
      <c r="F10" s="58"/>
      <c r="G10" s="59"/>
    </row>
    <row r="11" spans="1:7" ht="15.75" thickBot="1" x14ac:dyDescent="0.3">
      <c r="A11" s="2" t="s">
        <v>4</v>
      </c>
      <c r="B11" s="11" t="s">
        <v>5</v>
      </c>
      <c r="C11" s="11" t="s">
        <v>6</v>
      </c>
      <c r="D11" s="11" t="s">
        <v>12</v>
      </c>
      <c r="E11" s="11" t="s">
        <v>19</v>
      </c>
      <c r="F11" s="12" t="s">
        <v>7</v>
      </c>
      <c r="G11" s="13" t="s">
        <v>8</v>
      </c>
    </row>
    <row r="12" spans="1:7" x14ac:dyDescent="0.25">
      <c r="A12" s="8"/>
      <c r="B12" s="8"/>
      <c r="C12" s="8"/>
      <c r="D12" s="8"/>
      <c r="E12" s="8"/>
      <c r="F12" s="17"/>
      <c r="G12" s="18"/>
    </row>
    <row r="13" spans="1:7" x14ac:dyDescent="0.25">
      <c r="A13" s="14"/>
      <c r="B13" s="15"/>
      <c r="C13" s="15"/>
      <c r="D13" s="15"/>
      <c r="E13" s="15"/>
      <c r="F13" s="15"/>
      <c r="G13" s="16"/>
    </row>
    <row r="14" spans="1:7" x14ac:dyDescent="0.25">
      <c r="A14" s="8"/>
      <c r="B14" s="8"/>
      <c r="C14" s="8"/>
      <c r="D14" s="8"/>
      <c r="E14" s="8"/>
      <c r="F14" s="9"/>
      <c r="G14" s="10"/>
    </row>
    <row r="15" spans="1:7" ht="15.75" thickBot="1" x14ac:dyDescent="0.3">
      <c r="A15" s="14"/>
      <c r="B15" s="15"/>
      <c r="C15" s="15"/>
      <c r="D15" s="15"/>
      <c r="E15" s="15"/>
      <c r="F15" s="15"/>
      <c r="G15" s="16"/>
    </row>
    <row r="16" spans="1:7" ht="16.5" thickBot="1" x14ac:dyDescent="0.3">
      <c r="A16" s="5" t="s">
        <v>0</v>
      </c>
      <c r="B16" s="5"/>
      <c r="C16" s="5"/>
      <c r="D16" s="5"/>
      <c r="E16" s="5"/>
      <c r="F16" s="5">
        <f>SUM(F15,F13)</f>
        <v>0</v>
      </c>
      <c r="G16" s="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2"/>
  <sheetViews>
    <sheetView showGridLines="0" topLeftCell="B4" workbookViewId="0">
      <selection activeCell="E15" sqref="E15"/>
    </sheetView>
  </sheetViews>
  <sheetFormatPr baseColWidth="10" defaultColWidth="24.140625" defaultRowHeight="15" x14ac:dyDescent="0.25"/>
  <cols>
    <col min="1" max="1" width="16.7109375" hidden="1" customWidth="1"/>
    <col min="2" max="2" width="13.7109375" customWidth="1"/>
    <col min="3" max="3" width="10.140625" bestFit="1" customWidth="1"/>
    <col min="4" max="4" width="20.140625" bestFit="1" customWidth="1"/>
    <col min="5" max="5" width="22.42578125" customWidth="1"/>
  </cols>
  <sheetData>
    <row r="1" spans="2:8" x14ac:dyDescent="0.25">
      <c r="B1" s="4"/>
      <c r="E1" s="7"/>
    </row>
    <row r="2" spans="2:8" x14ac:dyDescent="0.25">
      <c r="E2" s="7"/>
    </row>
    <row r="3" spans="2:8" x14ac:dyDescent="0.25">
      <c r="E3" s="7"/>
    </row>
    <row r="4" spans="2:8" x14ac:dyDescent="0.25">
      <c r="E4" s="7"/>
    </row>
    <row r="5" spans="2:8" x14ac:dyDescent="0.25">
      <c r="E5" s="7"/>
    </row>
    <row r="6" spans="2:8" x14ac:dyDescent="0.25">
      <c r="B6" s="50"/>
      <c r="C6" s="50"/>
      <c r="D6" s="50"/>
      <c r="E6" s="50"/>
    </row>
    <row r="7" spans="2:8" ht="23.25" x14ac:dyDescent="0.35">
      <c r="B7" s="51"/>
      <c r="C7" s="51"/>
      <c r="D7" s="51"/>
      <c r="E7" s="51"/>
    </row>
    <row r="8" spans="2:8" ht="22.5" x14ac:dyDescent="0.35">
      <c r="B8" s="52" t="s">
        <v>15</v>
      </c>
      <c r="C8" s="52"/>
      <c r="D8" s="52"/>
      <c r="E8" s="52"/>
      <c r="F8" s="44"/>
      <c r="G8" s="44"/>
      <c r="H8" s="44"/>
    </row>
    <row r="9" spans="2:8" ht="22.5" x14ac:dyDescent="0.35">
      <c r="B9" s="60" t="s">
        <v>78</v>
      </c>
      <c r="C9" s="60"/>
      <c r="D9" s="60"/>
      <c r="E9" s="60"/>
      <c r="F9" s="44"/>
      <c r="G9" s="44"/>
      <c r="H9" s="44"/>
    </row>
    <row r="10" spans="2:8" x14ac:dyDescent="0.25">
      <c r="B10" s="61" t="s">
        <v>107</v>
      </c>
      <c r="C10" s="62"/>
      <c r="D10" s="62"/>
      <c r="E10" s="63"/>
    </row>
    <row r="11" spans="2:8" x14ac:dyDescent="0.25">
      <c r="B11" s="61" t="str">
        <f>Consolidado!A11</f>
        <v>2do Trimestre Año 2023</v>
      </c>
      <c r="C11" s="62"/>
      <c r="D11" s="62"/>
      <c r="E11" s="63"/>
    </row>
    <row r="12" spans="2:8" ht="18" customHeight="1" x14ac:dyDescent="0.25">
      <c r="B12" s="41" t="s">
        <v>4</v>
      </c>
      <c r="C12" s="41" t="s">
        <v>12</v>
      </c>
      <c r="D12" s="41" t="s">
        <v>83</v>
      </c>
      <c r="E12" s="42" t="s">
        <v>8</v>
      </c>
    </row>
    <row r="13" spans="2:8" x14ac:dyDescent="0.25">
      <c r="B13" s="39" t="s">
        <v>84</v>
      </c>
      <c r="C13" s="39" t="s">
        <v>59</v>
      </c>
      <c r="D13" s="39" t="s">
        <v>63</v>
      </c>
      <c r="E13" s="40">
        <v>21470</v>
      </c>
    </row>
    <row r="14" spans="2:8" x14ac:dyDescent="0.25">
      <c r="B14" s="39" t="s">
        <v>84</v>
      </c>
      <c r="C14" s="39" t="s">
        <v>59</v>
      </c>
      <c r="D14" s="39" t="s">
        <v>32</v>
      </c>
      <c r="E14" s="40">
        <v>17445.19921875</v>
      </c>
    </row>
    <row r="15" spans="2:8" x14ac:dyDescent="0.25">
      <c r="B15" s="30" t="s">
        <v>84</v>
      </c>
      <c r="C15" s="30"/>
      <c r="D15" s="30"/>
      <c r="E15" s="31">
        <f>SUM(E13:E14)</f>
        <v>38915.19921875</v>
      </c>
    </row>
    <row r="16" spans="2:8" x14ac:dyDescent="0.25">
      <c r="B16" s="39" t="s">
        <v>85</v>
      </c>
      <c r="C16" s="39" t="s">
        <v>59</v>
      </c>
      <c r="D16" s="39" t="s">
        <v>61</v>
      </c>
      <c r="E16" s="40">
        <v>33510</v>
      </c>
    </row>
    <row r="17" spans="2:5" x14ac:dyDescent="0.25">
      <c r="B17" s="30" t="s">
        <v>85</v>
      </c>
      <c r="C17" s="30"/>
      <c r="D17" s="30"/>
      <c r="E17" s="31">
        <f>SUM(E16)</f>
        <v>33510</v>
      </c>
    </row>
    <row r="18" spans="2:5" x14ac:dyDescent="0.25">
      <c r="B18" s="39" t="s">
        <v>86</v>
      </c>
      <c r="C18" s="39" t="s">
        <v>59</v>
      </c>
      <c r="D18" s="39" t="s">
        <v>105</v>
      </c>
      <c r="E18" s="40">
        <v>9450</v>
      </c>
    </row>
    <row r="19" spans="2:5" x14ac:dyDescent="0.25">
      <c r="B19" s="39" t="s">
        <v>86</v>
      </c>
      <c r="C19" s="39" t="s">
        <v>59</v>
      </c>
      <c r="D19" s="39" t="s">
        <v>106</v>
      </c>
      <c r="E19" s="40">
        <v>48495</v>
      </c>
    </row>
    <row r="20" spans="2:5" x14ac:dyDescent="0.25">
      <c r="B20" s="39" t="s">
        <v>86</v>
      </c>
      <c r="C20" s="39" t="s">
        <v>59</v>
      </c>
      <c r="D20" s="39" t="s">
        <v>61</v>
      </c>
      <c r="E20" s="40">
        <v>51120</v>
      </c>
    </row>
    <row r="21" spans="2:5" x14ac:dyDescent="0.25">
      <c r="B21" s="30" t="s">
        <v>86</v>
      </c>
      <c r="C21" s="30"/>
      <c r="D21" s="30"/>
      <c r="E21" s="31">
        <f>SUM(E18:E20)</f>
        <v>109065</v>
      </c>
    </row>
    <row r="22" spans="2:5" x14ac:dyDescent="0.25">
      <c r="B22" s="30" t="s">
        <v>0</v>
      </c>
      <c r="C22" s="30"/>
      <c r="D22" s="30"/>
      <c r="E22" s="31">
        <f>SUM(E21,E17,E15)</f>
        <v>181490.19921875</v>
      </c>
    </row>
    <row r="24" spans="2:5" x14ac:dyDescent="0.25">
      <c r="B24" t="s">
        <v>21</v>
      </c>
    </row>
    <row r="26" spans="2:5" x14ac:dyDescent="0.25">
      <c r="B26" s="54" t="s">
        <v>79</v>
      </c>
      <c r="C26" s="54"/>
      <c r="D26" s="43"/>
    </row>
    <row r="27" spans="2:5" x14ac:dyDescent="0.25">
      <c r="B27" s="38" t="s">
        <v>81</v>
      </c>
      <c r="C27" s="38" t="s">
        <v>82</v>
      </c>
    </row>
    <row r="28" spans="2:5" x14ac:dyDescent="0.25">
      <c r="B28" s="39" t="s">
        <v>106</v>
      </c>
      <c r="C28" s="40">
        <v>48495</v>
      </c>
    </row>
    <row r="29" spans="2:5" x14ac:dyDescent="0.25">
      <c r="B29" s="39" t="s">
        <v>61</v>
      </c>
      <c r="C29" s="40">
        <f>+E20+E16</f>
        <v>84630</v>
      </c>
    </row>
    <row r="30" spans="2:5" ht="30" x14ac:dyDescent="0.25">
      <c r="B30" s="39" t="s">
        <v>32</v>
      </c>
      <c r="C30" s="40">
        <v>17445.19921875</v>
      </c>
    </row>
    <row r="31" spans="2:5" x14ac:dyDescent="0.25">
      <c r="B31" s="39" t="s">
        <v>63</v>
      </c>
      <c r="C31" s="40">
        <v>21470</v>
      </c>
    </row>
    <row r="32" spans="2:5" x14ac:dyDescent="0.25">
      <c r="B32" s="39" t="s">
        <v>105</v>
      </c>
      <c r="C32" s="40">
        <v>9450</v>
      </c>
    </row>
  </sheetData>
  <sortState xmlns:xlrd2="http://schemas.microsoft.com/office/spreadsheetml/2017/richdata2" ref="B12:F20">
    <sortCondition ref="B12"/>
  </sortState>
  <mergeCells count="7">
    <mergeCell ref="B26:C26"/>
    <mergeCell ref="B9:E9"/>
    <mergeCell ref="B11:E11"/>
    <mergeCell ref="B6:E6"/>
    <mergeCell ref="B7:E7"/>
    <mergeCell ref="B8:E8"/>
    <mergeCell ref="B10:E10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1"/>
  <headerFooter>
    <oddFooter>&amp;CE-Página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Consolidado</vt:lpstr>
      <vt:lpstr>Bovino Carnico</vt:lpstr>
      <vt:lpstr>Bovino Lacteo</vt:lpstr>
      <vt:lpstr>Leche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2020-10-16T17:58:30Z</cp:lastPrinted>
  <dcterms:created xsi:type="dcterms:W3CDTF">2013-05-27T12:29:06Z</dcterms:created>
  <dcterms:modified xsi:type="dcterms:W3CDTF">2025-06-04T16:28:59Z</dcterms:modified>
</cp:coreProperties>
</file>