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7 Estadisticas Inst. (8C, c-una con 3 C)\2022\"/>
    </mc:Choice>
  </mc:AlternateContent>
  <xr:revisionPtr revIDLastSave="0" documentId="8_{F7AE6665-BF9E-426D-ABB6-067B2FDF471B}" xr6:coauthVersionLast="47" xr6:coauthVersionMax="47" xr10:uidLastSave="{00000000-0000-0000-0000-000000000000}"/>
  <bookViews>
    <workbookView xWindow="10485" yWindow="10485" windowWidth="27675" windowHeight="8940" tabRatio="918" xr2:uid="{00000000-000D-0000-FFFF-FFFF00000000}"/>
  </bookViews>
  <sheets>
    <sheet name="Consolidado" sheetId="15" r:id="rId1"/>
    <sheet name="Bovino Carnico" sheetId="5" r:id="rId2"/>
    <sheet name="Bovino Lacteo" sheetId="6" r:id="rId3"/>
    <sheet name="Leche" sheetId="7" r:id="rId4"/>
    <sheet name="Pieles" sheetId="11" r:id="rId5"/>
    <sheet name="Embutidos" sheetId="12" r:id="rId6"/>
    <sheet name="Otro Origen" sheetId="14" r:id="rId7"/>
    <sheet name="Huevo" sheetId="21" state="hidden" r:id="rId8"/>
    <sheet name="Pro vet" sheetId="20" r:id="rId9"/>
  </sheets>
  <definedNames>
    <definedName name="_xlnm._FilterDatabase" localSheetId="5" hidden="1">Embutidos!#REF!</definedName>
    <definedName name="Print_Titles" localSheetId="1">'Bovino Carnico'!$9:$11</definedName>
    <definedName name="Print_Titles" localSheetId="2">'Bovino Lacteo'!$9:$11</definedName>
    <definedName name="Print_Titles" localSheetId="5">Embutidos!$9:$11</definedName>
    <definedName name="Print_Titles" localSheetId="7">Huevo!$10:$11</definedName>
    <definedName name="Print_Titles" localSheetId="3">Leche!$9:$11</definedName>
    <definedName name="Print_Titles" localSheetId="6">'Otro Origen'!$9:$11</definedName>
    <definedName name="Print_Titles" localSheetId="4">Pieles!$9:$11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2" i="14" l="1"/>
  <c r="G42" i="14"/>
  <c r="F52" i="7"/>
  <c r="G52" i="7"/>
  <c r="F66" i="6"/>
  <c r="G66" i="6"/>
  <c r="F29" i="5"/>
  <c r="G29" i="5"/>
  <c r="E24" i="20" l="1"/>
  <c r="F26" i="14"/>
  <c r="G26" i="14"/>
  <c r="F17" i="12"/>
  <c r="G17" i="12"/>
  <c r="F35" i="11"/>
  <c r="G35" i="11"/>
  <c r="F17" i="7"/>
  <c r="G17" i="7"/>
  <c r="F26" i="7"/>
  <c r="G26" i="7"/>
  <c r="F41" i="6"/>
  <c r="G41" i="6"/>
  <c r="F30" i="6"/>
  <c r="G30" i="6"/>
  <c r="F19" i="5"/>
  <c r="G19" i="5"/>
  <c r="F38" i="14" l="1"/>
  <c r="G38" i="14"/>
  <c r="F21" i="12"/>
  <c r="G21" i="12"/>
  <c r="F55" i="11"/>
  <c r="G55" i="11"/>
  <c r="F46" i="7"/>
  <c r="G46" i="7"/>
  <c r="F61" i="6"/>
  <c r="G61" i="6"/>
  <c r="F27" i="5"/>
  <c r="G27" i="5"/>
  <c r="F63" i="7" l="1"/>
  <c r="E30" i="20"/>
  <c r="F33" i="14"/>
  <c r="G33" i="14"/>
  <c r="F19" i="12"/>
  <c r="F34" i="12" s="1"/>
  <c r="G19" i="12"/>
  <c r="G34" i="12" s="1"/>
  <c r="F50" i="11"/>
  <c r="G50" i="11"/>
  <c r="F34" i="7"/>
  <c r="G34" i="7"/>
  <c r="F52" i="6"/>
  <c r="G52" i="6"/>
  <c r="F23" i="5"/>
  <c r="G23" i="5"/>
  <c r="E21" i="20" l="1"/>
  <c r="E47" i="20" s="1"/>
  <c r="E14" i="20"/>
  <c r="F17" i="14"/>
  <c r="F55" i="14" s="1"/>
  <c r="G17" i="14"/>
  <c r="G55" i="14" s="1"/>
  <c r="F14" i="14"/>
  <c r="G14" i="14"/>
  <c r="F23" i="11"/>
  <c r="F68" i="11" s="1"/>
  <c r="G23" i="11"/>
  <c r="G68" i="11" s="1"/>
  <c r="F18" i="11"/>
  <c r="G18" i="11"/>
  <c r="F20" i="6" l="1"/>
  <c r="F79" i="6" s="1"/>
  <c r="G20" i="6"/>
  <c r="G79" i="6" s="1"/>
  <c r="F16" i="5"/>
  <c r="F40" i="5" s="1"/>
  <c r="G16" i="5"/>
  <c r="G40" i="5" s="1"/>
  <c r="C12" i="15" l="1"/>
  <c r="C13" i="15" l="1"/>
  <c r="B13" i="15"/>
  <c r="G63" i="7"/>
  <c r="B10" i="20" l="1"/>
  <c r="A10" i="14"/>
  <c r="A10" i="12"/>
  <c r="A10" i="11"/>
  <c r="A10" i="7"/>
  <c r="A10" i="6"/>
  <c r="A10" i="5"/>
  <c r="B12" i="15" l="1"/>
  <c r="A9" i="21" l="1"/>
  <c r="F16" i="21" l="1"/>
  <c r="G16" i="21"/>
  <c r="C18" i="15" l="1"/>
  <c r="B15" i="15" l="1"/>
  <c r="C15" i="15"/>
  <c r="B17" i="15"/>
  <c r="B16" i="15"/>
  <c r="C16" i="15"/>
  <c r="C14" i="15" l="1"/>
  <c r="B14" i="15"/>
  <c r="B19" i="15" l="1"/>
  <c r="C17" i="15" l="1"/>
  <c r="C19" i="15" s="1"/>
</calcChain>
</file>

<file path=xl/sharedStrings.xml><?xml version="1.0" encoding="utf-8"?>
<sst xmlns="http://schemas.openxmlformats.org/spreadsheetml/2006/main" count="1023" uniqueCount="133">
  <si>
    <t>Total</t>
  </si>
  <si>
    <t>Leche</t>
  </si>
  <si>
    <t>Otro Origen</t>
  </si>
  <si>
    <t>Embutidos</t>
  </si>
  <si>
    <t>Mes</t>
  </si>
  <si>
    <t>Origen</t>
  </si>
  <si>
    <t>Clasificación</t>
  </si>
  <si>
    <t>Kilos</t>
  </si>
  <si>
    <t>Valor US$</t>
  </si>
  <si>
    <t>Res</t>
  </si>
  <si>
    <t>Lacteo</t>
  </si>
  <si>
    <t>Pieles</t>
  </si>
  <si>
    <t>Mercancia</t>
  </si>
  <si>
    <t>República Dominicana</t>
  </si>
  <si>
    <t>MINISTERIO DE AGRICULTURA</t>
  </si>
  <si>
    <t>Dirección General de Ganadería</t>
  </si>
  <si>
    <t>Productos Veterinarios</t>
  </si>
  <si>
    <t>Destino</t>
  </si>
  <si>
    <t>Piel</t>
  </si>
  <si>
    <t>Pais de Procedencia</t>
  </si>
  <si>
    <t>Consolidado de Importaciones de Huevos del Año 2017</t>
  </si>
  <si>
    <t>Nota: Los meses con asterisco (*) estan sujetos a cambios</t>
  </si>
  <si>
    <t>Enero*</t>
  </si>
  <si>
    <t>Consolidado de Exportaciones de Mercancia de Otro Origen del Año 2019</t>
  </si>
  <si>
    <t>Consolidado de Exportaciones de Productos veterinarios del Año 2019</t>
  </si>
  <si>
    <t>Consolidado General de Exportaciones</t>
  </si>
  <si>
    <t>Consolidado de Exportaciones de Carne de Res</t>
  </si>
  <si>
    <t>Consolidado de Exportaciones de Lacteo</t>
  </si>
  <si>
    <t>Consolidado de Exportaciones de Leche</t>
  </si>
  <si>
    <t>Consolidado de Exportaciones de Pieles</t>
  </si>
  <si>
    <t>Consolidado de Exportaciones de Embutidos</t>
  </si>
  <si>
    <t>Enero</t>
  </si>
  <si>
    <t>Bovino</t>
  </si>
  <si>
    <t>Estados Unidos</t>
  </si>
  <si>
    <t>Barbados</t>
  </si>
  <si>
    <t>Helados</t>
  </si>
  <si>
    <t>Lácteo</t>
  </si>
  <si>
    <t>Queso</t>
  </si>
  <si>
    <t>Holandes</t>
  </si>
  <si>
    <t>Honduras</t>
  </si>
  <si>
    <t>Leche UHT</t>
  </si>
  <si>
    <t>Trinidad &amp; Tobago</t>
  </si>
  <si>
    <t>Jamaica</t>
  </si>
  <si>
    <t>Febrero</t>
  </si>
  <si>
    <t>Dulce de leche</t>
  </si>
  <si>
    <t>Febrero*</t>
  </si>
  <si>
    <t>Curazao</t>
  </si>
  <si>
    <t>Año 2021</t>
  </si>
  <si>
    <t>Marzo</t>
  </si>
  <si>
    <t>Marzo*</t>
  </si>
  <si>
    <t>Abril</t>
  </si>
  <si>
    <t>Canada</t>
  </si>
  <si>
    <t>Abril*</t>
  </si>
  <si>
    <t>Mayo</t>
  </si>
  <si>
    <t>Antigua y Barbuda</t>
  </si>
  <si>
    <t>Mayo*</t>
  </si>
  <si>
    <t>Bonaire</t>
  </si>
  <si>
    <t>Junio</t>
  </si>
  <si>
    <t>Cárnico</t>
  </si>
  <si>
    <t>Cortes</t>
  </si>
  <si>
    <t>Guatemala</t>
  </si>
  <si>
    <t>Junio*</t>
  </si>
  <si>
    <t>Leche entera liquida</t>
  </si>
  <si>
    <t>Julio</t>
  </si>
  <si>
    <t>Julio*</t>
  </si>
  <si>
    <t>Productos Lácteos</t>
  </si>
  <si>
    <t>Yogurt</t>
  </si>
  <si>
    <t>Agosto</t>
  </si>
  <si>
    <t>Agosto*</t>
  </si>
  <si>
    <t>Septiembre</t>
  </si>
  <si>
    <t>Septiembre*</t>
  </si>
  <si>
    <t>Octubre</t>
  </si>
  <si>
    <t>Octubre*</t>
  </si>
  <si>
    <t>Crema de leche</t>
  </si>
  <si>
    <t>Queso Amarillo</t>
  </si>
  <si>
    <t>Queso Blanco</t>
  </si>
  <si>
    <t>Queso de hoja</t>
  </si>
  <si>
    <t>Noviembre</t>
  </si>
  <si>
    <t>Hamburguesas</t>
  </si>
  <si>
    <t>Suero de leche</t>
  </si>
  <si>
    <t>Crema</t>
  </si>
  <si>
    <t>Danes</t>
  </si>
  <si>
    <t>Turquia</t>
  </si>
  <si>
    <t>Semicurtidas o semicuradas</t>
  </si>
  <si>
    <t>Piel Animal</t>
  </si>
  <si>
    <t>Nigeria</t>
  </si>
  <si>
    <t>Indonesia</t>
  </si>
  <si>
    <t>Africa del Sur</t>
  </si>
  <si>
    <t>Curtidas o Curadas</t>
  </si>
  <si>
    <t>El Salvador</t>
  </si>
  <si>
    <t>Pieles Bovinas Frescas Saladas</t>
  </si>
  <si>
    <t>Italia</t>
  </si>
  <si>
    <t>Curtidas o curadas</t>
  </si>
  <si>
    <t>Sazones</t>
  </si>
  <si>
    <t>Otro Tipo</t>
  </si>
  <si>
    <t>Cuba</t>
  </si>
  <si>
    <t>Sopa</t>
  </si>
  <si>
    <t>Guyana</t>
  </si>
  <si>
    <t>PVET</t>
  </si>
  <si>
    <t>Ghana</t>
  </si>
  <si>
    <t>Filipinas</t>
  </si>
  <si>
    <t>Nicaragua</t>
  </si>
  <si>
    <t>Ecuador</t>
  </si>
  <si>
    <t>febrero*</t>
  </si>
  <si>
    <t>abril*</t>
  </si>
  <si>
    <t>Aruba</t>
  </si>
  <si>
    <t>Haiti</t>
  </si>
  <si>
    <t>Chile</t>
  </si>
  <si>
    <t>China</t>
  </si>
  <si>
    <t>India</t>
  </si>
  <si>
    <t>Mexico</t>
  </si>
  <si>
    <t>Portugal</t>
  </si>
  <si>
    <t>Vietnam</t>
  </si>
  <si>
    <t>Piel Bovina Salada verde</t>
  </si>
  <si>
    <t>Croasia</t>
  </si>
  <si>
    <t>Pollo</t>
  </si>
  <si>
    <t>Salchichas</t>
  </si>
  <si>
    <t>Caldo de pollo</t>
  </si>
  <si>
    <t>Dominica</t>
  </si>
  <si>
    <t>Puerto Rico</t>
  </si>
  <si>
    <t/>
  </si>
  <si>
    <t>Formula Infantil</t>
  </si>
  <si>
    <t>Granada</t>
  </si>
  <si>
    <t>San Martin</t>
  </si>
  <si>
    <t>Leche condensada</t>
  </si>
  <si>
    <t>Leche evaporada</t>
  </si>
  <si>
    <t>Mayonesa</t>
  </si>
  <si>
    <t>Leche maternizada</t>
  </si>
  <si>
    <t>Leche Modificada</t>
  </si>
  <si>
    <t>Alemania</t>
  </si>
  <si>
    <t>Belgica</t>
  </si>
  <si>
    <t>Dulce de Ajonjoli</t>
  </si>
  <si>
    <t>Dulce de Naranja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</si>
</sst>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hadow/>
      <sz val="18"/>
      <color theme="1"/>
      <name val="Garamond"/>
      <family val="1"/>
    </font>
    <font>
      <b/>
      <i/>
      <sz val="17"/>
      <color theme="1"/>
      <name val="Times New Roman"/>
      <family val="1"/>
    </font>
    <font>
      <b/>
      <i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55">
    <xf numFmtId="0" fontId="0" fillId="0" borderId="0" xfId="0"/>
    <xf numFmtId="43" fontId="4" fillId="0" borderId="0" xfId="1" applyFont="1"/>
    <xf numFmtId="0" fontId="2" fillId="2" borderId="1" xfId="4" applyFont="1" applyFill="1" applyBorder="1" applyAlignment="1">
      <alignment horizontal="center"/>
    </xf>
    <xf numFmtId="0" fontId="2" fillId="2" borderId="2" xfId="4" applyFont="1" applyFill="1" applyBorder="1" applyAlignment="1">
      <alignment horizontal="center"/>
    </xf>
    <xf numFmtId="43" fontId="2" fillId="2" borderId="3" xfId="1" applyFont="1" applyFill="1" applyBorder="1" applyAlignment="1">
      <alignment horizontal="center"/>
    </xf>
    <xf numFmtId="164" fontId="2" fillId="2" borderId="2" xfId="1" applyNumberFormat="1" applyFont="1" applyFill="1" applyBorder="1" applyAlignment="1">
      <alignment horizontal="center"/>
    </xf>
    <xf numFmtId="164" fontId="4" fillId="0" borderId="0" xfId="1" applyNumberFormat="1" applyFont="1"/>
    <xf numFmtId="0" fontId="0" fillId="0" borderId="5" xfId="0" applyBorder="1"/>
    <xf numFmtId="164" fontId="4" fillId="0" borderId="5" xfId="1" applyNumberFormat="1" applyFont="1" applyBorder="1"/>
    <xf numFmtId="0" fontId="0" fillId="0" borderId="6" xfId="0" applyBorder="1"/>
    <xf numFmtId="164" fontId="4" fillId="0" borderId="6" xfId="1" applyNumberFormat="1" applyFont="1" applyBorder="1"/>
    <xf numFmtId="0" fontId="6" fillId="0" borderId="0" xfId="0" applyFont="1" applyAlignment="1">
      <alignment horizontal="center"/>
    </xf>
    <xf numFmtId="0" fontId="0" fillId="0" borderId="7" xfId="0" applyBorder="1"/>
    <xf numFmtId="164" fontId="4" fillId="0" borderId="7" xfId="1" applyNumberFormat="1" applyFont="1" applyBorder="1"/>
    <xf numFmtId="0" fontId="5" fillId="4" borderId="4" xfId="0" applyFont="1" applyFill="1" applyBorder="1"/>
    <xf numFmtId="43" fontId="5" fillId="4" borderId="4" xfId="1" applyFont="1" applyFill="1" applyBorder="1"/>
    <xf numFmtId="164" fontId="5" fillId="4" borderId="4" xfId="1" applyNumberFormat="1" applyFont="1" applyFill="1" applyBorder="1"/>
    <xf numFmtId="164" fontId="7" fillId="4" borderId="8" xfId="1" applyNumberFormat="1" applyFont="1" applyFill="1" applyBorder="1"/>
    <xf numFmtId="43" fontId="7" fillId="4" borderId="8" xfId="1" applyFont="1" applyFill="1" applyBorder="1"/>
    <xf numFmtId="0" fontId="2" fillId="3" borderId="8" xfId="3" applyFont="1" applyFill="1" applyBorder="1" applyAlignment="1">
      <alignment wrapText="1"/>
    </xf>
    <xf numFmtId="43" fontId="5" fillId="3" borderId="8" xfId="1" applyFont="1" applyFill="1" applyBorder="1"/>
    <xf numFmtId="164" fontId="5" fillId="3" borderId="8" xfId="1" applyNumberFormat="1" applyFont="1" applyFill="1" applyBorder="1"/>
    <xf numFmtId="0" fontId="2" fillId="3" borderId="4" xfId="3" applyFont="1" applyFill="1" applyBorder="1" applyAlignment="1">
      <alignment wrapText="1"/>
    </xf>
    <xf numFmtId="43" fontId="5" fillId="3" borderId="4" xfId="1" applyFont="1" applyFill="1" applyBorder="1"/>
    <xf numFmtId="164" fontId="5" fillId="3" borderId="4" xfId="1" applyNumberFormat="1" applyFont="1" applyFill="1" applyBorder="1"/>
    <xf numFmtId="164" fontId="7" fillId="4" borderId="4" xfId="1" applyNumberFormat="1" applyFont="1" applyFill="1" applyBorder="1"/>
    <xf numFmtId="43" fontId="7" fillId="4" borderId="4" xfId="1" applyFont="1" applyFill="1" applyBorder="1"/>
    <xf numFmtId="43" fontId="4" fillId="0" borderId="6" xfId="1" applyFont="1" applyBorder="1"/>
    <xf numFmtId="43" fontId="4" fillId="0" borderId="5" xfId="1" applyFont="1" applyBorder="1"/>
    <xf numFmtId="43" fontId="0" fillId="0" borderId="0" xfId="1" applyFont="1"/>
    <xf numFmtId="0" fontId="2" fillId="2" borderId="4" xfId="4" applyFont="1" applyFill="1" applyBorder="1" applyAlignment="1">
      <alignment horizontal="center"/>
    </xf>
    <xf numFmtId="43" fontId="2" fillId="2" borderId="4" xfId="1" applyFont="1" applyFill="1" applyBorder="1" applyAlignment="1">
      <alignment horizontal="center"/>
    </xf>
    <xf numFmtId="0" fontId="1" fillId="0" borderId="13" xfId="2" applyFont="1" applyBorder="1" applyAlignment="1">
      <alignment wrapText="1"/>
    </xf>
    <xf numFmtId="164" fontId="1" fillId="0" borderId="13" xfId="1" applyNumberFormat="1" applyFont="1" applyFill="1" applyBorder="1" applyAlignment="1">
      <alignment horizontal="right" wrapText="1"/>
    </xf>
    <xf numFmtId="43" fontId="1" fillId="0" borderId="13" xfId="1" applyFont="1" applyFill="1" applyBorder="1" applyAlignment="1">
      <alignment horizontal="right" wrapText="1"/>
    </xf>
    <xf numFmtId="0" fontId="2" fillId="2" borderId="14" xfId="4" applyFont="1" applyFill="1" applyBorder="1" applyAlignment="1">
      <alignment horizontal="center"/>
    </xf>
    <xf numFmtId="164" fontId="2" fillId="2" borderId="14" xfId="1" applyNumberFormat="1" applyFont="1" applyFill="1" applyBorder="1" applyAlignment="1">
      <alignment horizontal="center"/>
    </xf>
    <xf numFmtId="43" fontId="2" fillId="2" borderId="15" xfId="1" applyFont="1" applyFill="1" applyBorder="1" applyAlignment="1">
      <alignment horizontal="center"/>
    </xf>
    <xf numFmtId="0" fontId="2" fillId="3" borderId="7" xfId="3" applyFont="1" applyFill="1" applyBorder="1" applyAlignment="1">
      <alignment wrapText="1"/>
    </xf>
    <xf numFmtId="164" fontId="5" fillId="3" borderId="7" xfId="1" applyNumberFormat="1" applyFont="1" applyFill="1" applyBorder="1"/>
    <xf numFmtId="43" fontId="5" fillId="3" borderId="7" xfId="1" applyFont="1" applyFill="1" applyBorder="1"/>
    <xf numFmtId="43" fontId="1" fillId="0" borderId="13" xfId="1" applyFont="1" applyFill="1" applyBorder="1" applyAlignment="1">
      <alignment wrapText="1"/>
    </xf>
    <xf numFmtId="164" fontId="1" fillId="0" borderId="13" xfId="1" applyNumberFormat="1" applyFont="1" applyFill="1" applyBorder="1" applyAlignment="1">
      <alignment horizontal="right"/>
    </xf>
    <xf numFmtId="43" fontId="1" fillId="0" borderId="13" xfId="1" applyFont="1" applyFill="1" applyBorder="1" applyAlignment="1">
      <alignment horizontal="right"/>
    </xf>
    <xf numFmtId="0" fontId="2" fillId="2" borderId="16" xfId="4" applyFont="1" applyFill="1" applyBorder="1" applyAlignment="1">
      <alignment horizontal="center"/>
    </xf>
    <xf numFmtId="0" fontId="2" fillId="2" borderId="10" xfId="4" applyFont="1" applyFill="1" applyBorder="1" applyAlignment="1">
      <alignment horizontal="center"/>
    </xf>
    <xf numFmtId="0" fontId="2" fillId="2" borderId="11" xfId="4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2" borderId="9" xfId="4" applyFont="1" applyFill="1" applyBorder="1" applyAlignment="1">
      <alignment horizontal="center"/>
    </xf>
    <xf numFmtId="0" fontId="2" fillId="2" borderId="12" xfId="4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2" fillId="2" borderId="3" xfId="4" applyFont="1" applyFill="1" applyBorder="1" applyAlignment="1">
      <alignment horizontal="center"/>
    </xf>
    <xf numFmtId="0" fontId="2" fillId="2" borderId="4" xfId="4" applyFont="1" applyFill="1" applyBorder="1" applyAlignment="1">
      <alignment horizontal="center"/>
    </xf>
  </cellXfs>
  <cellStyles count="5">
    <cellStyle name="Millares" xfId="1" builtinId="3"/>
    <cellStyle name="Normal" xfId="0" builtinId="0"/>
    <cellStyle name="Normal_Bovino Lacteo" xfId="2" xr:uid="{00000000-0005-0000-0000-000002000000}"/>
    <cellStyle name="Normal_Hoja14" xfId="3" xr:uid="{00000000-0005-0000-0000-000003000000}"/>
    <cellStyle name="Normal_Hoja5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9525</xdr:rowOff>
    </xdr:from>
    <xdr:to>
      <xdr:col>1</xdr:col>
      <xdr:colOff>1009650</xdr:colOff>
      <xdr:row>4</xdr:row>
      <xdr:rowOff>76200</xdr:rowOff>
    </xdr:to>
    <xdr:pic>
      <xdr:nvPicPr>
        <xdr:cNvPr id="2130" name="Picture 1" descr="escudo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57350" y="9525"/>
          <a:ext cx="8572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</xdr:colOff>
      <xdr:row>1</xdr:row>
      <xdr:rowOff>142875</xdr:rowOff>
    </xdr:from>
    <xdr:to>
      <xdr:col>3</xdr:col>
      <xdr:colOff>198124</xdr:colOff>
      <xdr:row>6</xdr:row>
      <xdr:rowOff>18032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33700" y="333375"/>
          <a:ext cx="1483999" cy="8276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295275</xdr:colOff>
      <xdr:row>0</xdr:row>
      <xdr:rowOff>57150</xdr:rowOff>
    </xdr:from>
    <xdr:to>
      <xdr:col>4</xdr:col>
      <xdr:colOff>161925</xdr:colOff>
      <xdr:row>4</xdr:row>
      <xdr:rowOff>38100</xdr:rowOff>
    </xdr:to>
    <xdr:pic>
      <xdr:nvPicPr>
        <xdr:cNvPr id="3154" name="Picture 1" descr="escudo">
          <a:extLst>
            <a:ext uri="{FF2B5EF4-FFF2-40B4-BE49-F238E27FC236}">
              <a16:creationId xmlns:a16="http://schemas.microsoft.com/office/drawing/2014/main" id="{00000000-0008-0000-0100-00005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62200" y="57150"/>
          <a:ext cx="9715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28575</xdr:colOff>
      <xdr:row>1</xdr:row>
      <xdr:rowOff>142875</xdr:rowOff>
    </xdr:from>
    <xdr:to>
      <xdr:col>6</xdr:col>
      <xdr:colOff>855349</xdr:colOff>
      <xdr:row>6</xdr:row>
      <xdr:rowOff>18032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38625" y="333375"/>
          <a:ext cx="1483999" cy="8276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495299</xdr:colOff>
      <xdr:row>0</xdr:row>
      <xdr:rowOff>28575</xdr:rowOff>
    </xdr:from>
    <xdr:to>
      <xdr:col>4</xdr:col>
      <xdr:colOff>200024</xdr:colOff>
      <xdr:row>4</xdr:row>
      <xdr:rowOff>171450</xdr:rowOff>
    </xdr:to>
    <xdr:pic>
      <xdr:nvPicPr>
        <xdr:cNvPr id="4178" name="Picture 1" descr="escudo">
          <a:extLst>
            <a:ext uri="{FF2B5EF4-FFF2-40B4-BE49-F238E27FC236}">
              <a16:creationId xmlns:a16="http://schemas.microsoft.com/office/drawing/2014/main" id="{00000000-0008-0000-0200-00005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62224" y="28575"/>
          <a:ext cx="9810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85725</xdr:colOff>
      <xdr:row>1</xdr:row>
      <xdr:rowOff>142875</xdr:rowOff>
    </xdr:from>
    <xdr:to>
      <xdr:col>6</xdr:col>
      <xdr:colOff>798199</xdr:colOff>
      <xdr:row>6</xdr:row>
      <xdr:rowOff>18032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24400" y="333375"/>
          <a:ext cx="1483999" cy="82765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0</xdr:row>
      <xdr:rowOff>161924</xdr:rowOff>
    </xdr:from>
    <xdr:to>
      <xdr:col>3</xdr:col>
      <xdr:colOff>1524000</xdr:colOff>
      <xdr:row>4</xdr:row>
      <xdr:rowOff>190499</xdr:rowOff>
    </xdr:to>
    <xdr:pic>
      <xdr:nvPicPr>
        <xdr:cNvPr id="5202" name="Picture 1" descr="escudo">
          <a:extLst>
            <a:ext uri="{FF2B5EF4-FFF2-40B4-BE49-F238E27FC236}">
              <a16:creationId xmlns:a16="http://schemas.microsoft.com/office/drawing/2014/main" id="{00000000-0008-0000-0300-00005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43200" y="161924"/>
          <a:ext cx="8477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1</xdr:row>
      <xdr:rowOff>161925</xdr:rowOff>
    </xdr:from>
    <xdr:to>
      <xdr:col>7</xdr:col>
      <xdr:colOff>7624</xdr:colOff>
      <xdr:row>6</xdr:row>
      <xdr:rowOff>37082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81600" y="352425"/>
          <a:ext cx="1483999" cy="82765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962025</xdr:colOff>
      <xdr:row>0</xdr:row>
      <xdr:rowOff>0</xdr:rowOff>
    </xdr:from>
    <xdr:to>
      <xdr:col>4</xdr:col>
      <xdr:colOff>152400</xdr:colOff>
      <xdr:row>4</xdr:row>
      <xdr:rowOff>161925</xdr:rowOff>
    </xdr:to>
    <xdr:pic>
      <xdr:nvPicPr>
        <xdr:cNvPr id="9298" name="Picture 1" descr="escudo">
          <a:extLst>
            <a:ext uri="{FF2B5EF4-FFF2-40B4-BE49-F238E27FC236}">
              <a16:creationId xmlns:a16="http://schemas.microsoft.com/office/drawing/2014/main" id="{00000000-0008-0000-0400-000052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48000" y="0"/>
          <a:ext cx="9048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466725</xdr:colOff>
      <xdr:row>3</xdr:row>
      <xdr:rowOff>28575</xdr:rowOff>
    </xdr:from>
    <xdr:to>
      <xdr:col>6</xdr:col>
      <xdr:colOff>988699</xdr:colOff>
      <xdr:row>6</xdr:row>
      <xdr:rowOff>284732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29275" y="600075"/>
          <a:ext cx="1483999" cy="82765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0</xdr:row>
      <xdr:rowOff>28575</xdr:rowOff>
    </xdr:from>
    <xdr:to>
      <xdr:col>4</xdr:col>
      <xdr:colOff>28575</xdr:colOff>
      <xdr:row>4</xdr:row>
      <xdr:rowOff>171450</xdr:rowOff>
    </xdr:to>
    <xdr:pic>
      <xdr:nvPicPr>
        <xdr:cNvPr id="10322" name="Picture 1" descr="escudo">
          <a:extLst>
            <a:ext uri="{FF2B5EF4-FFF2-40B4-BE49-F238E27FC236}">
              <a16:creationId xmlns:a16="http://schemas.microsoft.com/office/drawing/2014/main" id="{00000000-0008-0000-0500-000052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14625" y="28575"/>
          <a:ext cx="8858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209550</xdr:colOff>
      <xdr:row>1</xdr:row>
      <xdr:rowOff>133350</xdr:rowOff>
    </xdr:from>
    <xdr:to>
      <xdr:col>6</xdr:col>
      <xdr:colOff>922024</xdr:colOff>
      <xdr:row>6</xdr:row>
      <xdr:rowOff>8507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62475" y="323850"/>
          <a:ext cx="1483999" cy="82765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514350</xdr:colOff>
      <xdr:row>0</xdr:row>
      <xdr:rowOff>47625</xdr:rowOff>
    </xdr:from>
    <xdr:to>
      <xdr:col>4</xdr:col>
      <xdr:colOff>180975</xdr:colOff>
      <xdr:row>5</xdr:row>
      <xdr:rowOff>19050</xdr:rowOff>
    </xdr:to>
    <xdr:pic>
      <xdr:nvPicPr>
        <xdr:cNvPr id="12370" name="Picture 1" descr="escudo">
          <a:extLst>
            <a:ext uri="{FF2B5EF4-FFF2-40B4-BE49-F238E27FC236}">
              <a16:creationId xmlns:a16="http://schemas.microsoft.com/office/drawing/2014/main" id="{00000000-0008-0000-0600-000052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38450" y="47625"/>
          <a:ext cx="91440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485775</xdr:colOff>
      <xdr:row>2</xdr:row>
      <xdr:rowOff>152400</xdr:rowOff>
    </xdr:from>
    <xdr:to>
      <xdr:col>6</xdr:col>
      <xdr:colOff>1102999</xdr:colOff>
      <xdr:row>6</xdr:row>
      <xdr:rowOff>218057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67325" y="533400"/>
          <a:ext cx="1483999" cy="82765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314325</xdr:colOff>
      <xdr:row>0</xdr:row>
      <xdr:rowOff>104775</xdr:rowOff>
    </xdr:from>
    <xdr:to>
      <xdr:col>4</xdr:col>
      <xdr:colOff>142875</xdr:colOff>
      <xdr:row>4</xdr:row>
      <xdr:rowOff>180975</xdr:rowOff>
    </xdr:to>
    <xdr:pic>
      <xdr:nvPicPr>
        <xdr:cNvPr id="2" name="Picture 1" descr="escu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38425" y="104775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1</xdr:row>
      <xdr:rowOff>180975</xdr:rowOff>
    </xdr:from>
    <xdr:to>
      <xdr:col>5</xdr:col>
      <xdr:colOff>17149</xdr:colOff>
      <xdr:row>6</xdr:row>
      <xdr:rowOff>56132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62275" y="371475"/>
          <a:ext cx="1483999" cy="827657"/>
        </a:xfrm>
        <a:prstGeom prst="rect">
          <a:avLst/>
        </a:prstGeom>
      </xdr:spPr>
    </xdr:pic>
    <xdr:clientData/>
  </xdr:twoCellAnchor>
  <xdr:twoCellAnchor>
    <xdr:from>
      <xdr:col>3</xdr:col>
      <xdr:colOff>238125</xdr:colOff>
      <xdr:row>0</xdr:row>
      <xdr:rowOff>47625</xdr:rowOff>
    </xdr:from>
    <xdr:to>
      <xdr:col>3</xdr:col>
      <xdr:colOff>1152525</xdr:colOff>
      <xdr:row>4</xdr:row>
      <xdr:rowOff>95250</xdr:rowOff>
    </xdr:to>
    <xdr:pic>
      <xdr:nvPicPr>
        <xdr:cNvPr id="2" name="Picture 1" descr="escu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76400" y="47625"/>
          <a:ext cx="914400" cy="8096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9"/>
  <sheetViews>
    <sheetView tabSelected="1" workbookViewId="0">
      <selection activeCell="C4" sqref="C4"/>
    </sheetView>
  </sheetViews>
  <sheetFormatPr baseColWidth="10" defaultColWidth="11.42578125" defaultRowHeight="15" x14ac:dyDescent="0.25"/>
  <cols>
    <col min="1" max="1" width="22.5703125" bestFit="1" customWidth="1"/>
    <col min="2" max="2" width="21.28515625" style="6" customWidth="1"/>
    <col min="3" max="3" width="19.42578125" style="1" customWidth="1"/>
  </cols>
  <sheetData>
    <row r="1" spans="1:3" x14ac:dyDescent="0.25">
      <c r="A1" s="11"/>
      <c r="B1"/>
      <c r="C1"/>
    </row>
    <row r="2" spans="1:3" x14ac:dyDescent="0.25">
      <c r="B2"/>
      <c r="C2"/>
    </row>
    <row r="3" spans="1:3" x14ac:dyDescent="0.25">
      <c r="B3"/>
      <c r="C3"/>
    </row>
    <row r="4" spans="1:3" x14ac:dyDescent="0.25">
      <c r="B4"/>
      <c r="C4"/>
    </row>
    <row r="5" spans="1:3" x14ac:dyDescent="0.25">
      <c r="B5"/>
      <c r="C5"/>
    </row>
    <row r="6" spans="1:3" x14ac:dyDescent="0.25">
      <c r="A6" s="47" t="s">
        <v>13</v>
      </c>
      <c r="B6" s="47"/>
      <c r="C6" s="47"/>
    </row>
    <row r="7" spans="1:3" ht="23.25" x14ac:dyDescent="0.35">
      <c r="A7" s="48" t="s">
        <v>14</v>
      </c>
      <c r="B7" s="48"/>
      <c r="C7" s="48"/>
    </row>
    <row r="8" spans="1:3" ht="23.25" thickBot="1" x14ac:dyDescent="0.4">
      <c r="A8" s="49" t="s">
        <v>15</v>
      </c>
      <c r="B8" s="49"/>
      <c r="C8" s="49"/>
    </row>
    <row r="9" spans="1:3" ht="15.75" thickBot="1" x14ac:dyDescent="0.3">
      <c r="A9" s="50" t="s">
        <v>25</v>
      </c>
      <c r="B9" s="45"/>
      <c r="C9" s="46"/>
    </row>
    <row r="10" spans="1:3" ht="15.75" thickBot="1" x14ac:dyDescent="0.3">
      <c r="A10" s="44" t="s">
        <v>47</v>
      </c>
      <c r="B10" s="45"/>
      <c r="C10" s="46"/>
    </row>
    <row r="11" spans="1:3" ht="15.75" thickBot="1" x14ac:dyDescent="0.3">
      <c r="A11" s="2" t="s">
        <v>12</v>
      </c>
      <c r="B11" s="2" t="s">
        <v>7</v>
      </c>
      <c r="C11" s="2" t="s">
        <v>8</v>
      </c>
    </row>
    <row r="12" spans="1:3" x14ac:dyDescent="0.25">
      <c r="A12" s="9" t="s">
        <v>9</v>
      </c>
      <c r="B12" s="10">
        <f>'Bovino Carnico'!F40</f>
        <v>408165.80084228516</v>
      </c>
      <c r="C12" s="27">
        <f>'Bovino Carnico'!G40</f>
        <v>1798631.0170135498</v>
      </c>
    </row>
    <row r="13" spans="1:3" x14ac:dyDescent="0.25">
      <c r="A13" s="7" t="s">
        <v>10</v>
      </c>
      <c r="B13" s="8">
        <f>'Bovino Lacteo'!F79</f>
        <v>590428.18044281006</v>
      </c>
      <c r="C13" s="28">
        <f>'Bovino Lacteo'!G79</f>
        <v>1707122.4495391846</v>
      </c>
    </row>
    <row r="14" spans="1:3" x14ac:dyDescent="0.25">
      <c r="A14" s="7" t="s">
        <v>1</v>
      </c>
      <c r="B14" s="8">
        <f>Leche!F63</f>
        <v>228332.84686279297</v>
      </c>
      <c r="C14" s="28">
        <f>Leche!G63</f>
        <v>882036.38184738159</v>
      </c>
    </row>
    <row r="15" spans="1:3" x14ac:dyDescent="0.25">
      <c r="A15" s="7" t="s">
        <v>11</v>
      </c>
      <c r="B15" s="8">
        <f>Pieles!F68</f>
        <v>2039909.720664978</v>
      </c>
      <c r="C15" s="28">
        <f>Pieles!G68</f>
        <v>2011913.8382263184</v>
      </c>
    </row>
    <row r="16" spans="1:3" x14ac:dyDescent="0.25">
      <c r="A16" s="7" t="s">
        <v>3</v>
      </c>
      <c r="B16" s="8">
        <f>Embutidos!F34</f>
        <v>91040</v>
      </c>
      <c r="C16" s="28">
        <f>Embutidos!G34</f>
        <v>190944</v>
      </c>
    </row>
    <row r="17" spans="1:3" x14ac:dyDescent="0.25">
      <c r="A17" s="7" t="s">
        <v>2</v>
      </c>
      <c r="B17" s="8">
        <f>'Otro Origen'!F55</f>
        <v>430428.67863464355</v>
      </c>
      <c r="C17" s="28">
        <f>'Otro Origen'!G55</f>
        <v>2257130.4942779541</v>
      </c>
    </row>
    <row r="18" spans="1:3" ht="15.75" thickBot="1" x14ac:dyDescent="0.3">
      <c r="A18" s="12" t="s">
        <v>16</v>
      </c>
      <c r="B18" s="13"/>
      <c r="C18" s="27">
        <f>'Pro vet'!E47</f>
        <v>381596.79005432129</v>
      </c>
    </row>
    <row r="19" spans="1:3" ht="15.75" thickBot="1" x14ac:dyDescent="0.3">
      <c r="A19" s="14" t="s">
        <v>0</v>
      </c>
      <c r="B19" s="16">
        <f>SUM(B12:B18)</f>
        <v>3788305.2274475098</v>
      </c>
      <c r="C19" s="15">
        <f>SUM(C12:C18)</f>
        <v>9229374.9709587097</v>
      </c>
    </row>
  </sheetData>
  <mergeCells count="5">
    <mergeCell ref="A10:C10"/>
    <mergeCell ref="A6:C6"/>
    <mergeCell ref="A7:C7"/>
    <mergeCell ref="A8:C8"/>
    <mergeCell ref="A9:C9"/>
  </mergeCells>
  <printOptions horizontalCentered="1"/>
  <pageMargins left="0.70866141732283472" right="0.70866141732283472" top="0.74803149606299213" bottom="0.74803149606299213" header="0.31496062992125984" footer="0.31496062992125984"/>
  <pageSetup fitToHeight="0" orientation="portrait" r:id="rId1"/>
  <headerFooter>
    <oddFooter>&amp;CE-Página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2"/>
  <sheetViews>
    <sheetView tabSelected="1" topLeftCell="A20" workbookViewId="0">
      <selection activeCell="C4" sqref="C4"/>
    </sheetView>
  </sheetViews>
  <sheetFormatPr baseColWidth="10" defaultColWidth="36.140625" defaultRowHeight="15" x14ac:dyDescent="0.25"/>
  <cols>
    <col min="1" max="1" width="12.7109375" customWidth="1"/>
    <col min="2" max="2" width="7.5703125" bestFit="1" customWidth="1"/>
    <col min="3" max="3" width="12" bestFit="1" customWidth="1"/>
    <col min="4" max="4" width="16.5703125" bestFit="1" customWidth="1"/>
    <col min="5" max="5" width="14.28515625" customWidth="1"/>
    <col min="6" max="6" width="9.85546875" style="6" bestFit="1" customWidth="1"/>
    <col min="7" max="7" width="14.42578125" style="1" bestFit="1" customWidth="1"/>
  </cols>
  <sheetData>
    <row r="1" spans="1:7" x14ac:dyDescent="0.25">
      <c r="A1" s="11"/>
    </row>
    <row r="6" spans="1:7" x14ac:dyDescent="0.25">
      <c r="A6" s="47" t="s">
        <v>13</v>
      </c>
      <c r="B6" s="47"/>
      <c r="C6" s="47"/>
      <c r="D6" s="47"/>
      <c r="E6" s="47"/>
      <c r="F6" s="47"/>
      <c r="G6" s="47"/>
    </row>
    <row r="7" spans="1:7" ht="23.25" x14ac:dyDescent="0.35">
      <c r="A7" s="48" t="s">
        <v>14</v>
      </c>
      <c r="B7" s="48"/>
      <c r="C7" s="48"/>
      <c r="D7" s="48"/>
      <c r="E7" s="48"/>
      <c r="F7" s="48"/>
      <c r="G7" s="48"/>
    </row>
    <row r="8" spans="1:7" ht="19.5" customHeight="1" thickBot="1" x14ac:dyDescent="0.4">
      <c r="A8" s="49" t="s">
        <v>15</v>
      </c>
      <c r="B8" s="49"/>
      <c r="C8" s="49"/>
      <c r="D8" s="49"/>
      <c r="E8" s="49"/>
      <c r="F8" s="49"/>
      <c r="G8" s="49"/>
    </row>
    <row r="9" spans="1:7" ht="15.75" thickBot="1" x14ac:dyDescent="0.3">
      <c r="A9" s="50" t="s">
        <v>26</v>
      </c>
      <c r="B9" s="45"/>
      <c r="C9" s="45"/>
      <c r="D9" s="45"/>
      <c r="E9" s="45"/>
      <c r="F9" s="45"/>
      <c r="G9" s="51"/>
    </row>
    <row r="10" spans="1:7" ht="15.75" thickBot="1" x14ac:dyDescent="0.3">
      <c r="A10" s="44" t="str">
        <f>Consolidado!A10</f>
        <v>Año 2021</v>
      </c>
      <c r="B10" s="45"/>
      <c r="C10" s="45"/>
      <c r="D10" s="45"/>
      <c r="E10" s="45"/>
      <c r="F10" s="45"/>
      <c r="G10" s="46"/>
    </row>
    <row r="11" spans="1:7" ht="15.75" thickBot="1" x14ac:dyDescent="0.3">
      <c r="A11" s="2" t="s">
        <v>4</v>
      </c>
      <c r="B11" s="3" t="s">
        <v>5</v>
      </c>
      <c r="C11" s="3" t="s">
        <v>6</v>
      </c>
      <c r="D11" s="3" t="s">
        <v>12</v>
      </c>
      <c r="E11" s="3" t="s">
        <v>17</v>
      </c>
      <c r="F11" s="5" t="s">
        <v>7</v>
      </c>
      <c r="G11" s="4" t="s">
        <v>8</v>
      </c>
    </row>
    <row r="12" spans="1:7" x14ac:dyDescent="0.25">
      <c r="A12" s="32" t="s">
        <v>31</v>
      </c>
      <c r="B12" s="32"/>
      <c r="C12" s="32"/>
      <c r="D12" s="32"/>
      <c r="E12" s="32"/>
      <c r="F12" s="33"/>
      <c r="G12" s="34"/>
    </row>
    <row r="13" spans="1:7" ht="15.75" thickBot="1" x14ac:dyDescent="0.3">
      <c r="A13" s="19" t="s">
        <v>22</v>
      </c>
      <c r="B13" s="21"/>
      <c r="C13" s="21"/>
      <c r="D13" s="21"/>
      <c r="E13" s="21"/>
      <c r="F13" s="21">
        <v>0</v>
      </c>
      <c r="G13" s="20">
        <v>0</v>
      </c>
    </row>
    <row r="14" spans="1:7" x14ac:dyDescent="0.25">
      <c r="A14" s="32" t="s">
        <v>43</v>
      </c>
      <c r="B14" s="32" t="s">
        <v>32</v>
      </c>
      <c r="C14" s="32" t="s">
        <v>58</v>
      </c>
      <c r="D14" s="32" t="s">
        <v>59</v>
      </c>
      <c r="E14" s="32" t="s">
        <v>60</v>
      </c>
      <c r="F14" s="33">
        <v>82536.498046875</v>
      </c>
      <c r="G14" s="34">
        <v>282422</v>
      </c>
    </row>
    <row r="15" spans="1:7" x14ac:dyDescent="0.25">
      <c r="A15" s="32" t="s">
        <v>43</v>
      </c>
      <c r="B15" s="32" t="s">
        <v>32</v>
      </c>
      <c r="C15" s="32" t="s">
        <v>58</v>
      </c>
      <c r="D15" s="32" t="s">
        <v>78</v>
      </c>
      <c r="E15" s="32" t="s">
        <v>33</v>
      </c>
      <c r="F15" s="33">
        <v>3394.1799926757813</v>
      </c>
      <c r="G15" s="34">
        <v>26060.03759765625</v>
      </c>
    </row>
    <row r="16" spans="1:7" ht="15.75" thickBot="1" x14ac:dyDescent="0.3">
      <c r="A16" s="19" t="s">
        <v>45</v>
      </c>
      <c r="B16" s="21"/>
      <c r="C16" s="21"/>
      <c r="D16" s="21"/>
      <c r="E16" s="21"/>
      <c r="F16" s="21">
        <f>SUM(F14:F15)</f>
        <v>85930.678039550781</v>
      </c>
      <c r="G16" s="20">
        <f>SUM(G14:G15)</f>
        <v>308482.03759765625</v>
      </c>
    </row>
    <row r="17" spans="1:7" x14ac:dyDescent="0.25">
      <c r="A17" s="32" t="s">
        <v>48</v>
      </c>
      <c r="B17" s="32" t="s">
        <v>32</v>
      </c>
      <c r="C17" s="32" t="s">
        <v>58</v>
      </c>
      <c r="D17" s="32" t="s">
        <v>59</v>
      </c>
      <c r="E17" s="32" t="s">
        <v>60</v>
      </c>
      <c r="F17" s="33">
        <v>64392.62890625</v>
      </c>
      <c r="G17" s="34">
        <v>303571.328125</v>
      </c>
    </row>
    <row r="18" spans="1:7" x14ac:dyDescent="0.25">
      <c r="A18" s="32" t="s">
        <v>48</v>
      </c>
      <c r="B18" s="32" t="s">
        <v>32</v>
      </c>
      <c r="C18" s="32" t="s">
        <v>58</v>
      </c>
      <c r="D18" s="32" t="s">
        <v>78</v>
      </c>
      <c r="E18" s="32" t="s">
        <v>33</v>
      </c>
      <c r="F18" s="33">
        <v>5312.530029296875</v>
      </c>
      <c r="G18" s="34">
        <v>42133.7294921875</v>
      </c>
    </row>
    <row r="19" spans="1:7" ht="15.75" thickBot="1" x14ac:dyDescent="0.3">
      <c r="A19" s="19" t="s">
        <v>49</v>
      </c>
      <c r="B19" s="21"/>
      <c r="C19" s="21"/>
      <c r="D19" s="21"/>
      <c r="E19" s="21"/>
      <c r="F19" s="21">
        <f>SUM(F17:F18)</f>
        <v>69705.158935546875</v>
      </c>
      <c r="G19" s="20">
        <f>SUM(G17:G18)</f>
        <v>345705.0576171875</v>
      </c>
    </row>
    <row r="20" spans="1:7" x14ac:dyDescent="0.25">
      <c r="A20" s="32" t="s">
        <v>50</v>
      </c>
      <c r="B20" s="32" t="s">
        <v>32</v>
      </c>
      <c r="C20" s="32" t="s">
        <v>58</v>
      </c>
      <c r="D20" s="32" t="s">
        <v>59</v>
      </c>
      <c r="E20" s="32" t="s">
        <v>89</v>
      </c>
      <c r="F20" s="33">
        <v>20865.44921875</v>
      </c>
      <c r="G20" s="34">
        <v>125120</v>
      </c>
    </row>
    <row r="21" spans="1:7" x14ac:dyDescent="0.25">
      <c r="A21" s="32" t="s">
        <v>50</v>
      </c>
      <c r="B21" s="32" t="s">
        <v>32</v>
      </c>
      <c r="C21" s="32" t="s">
        <v>58</v>
      </c>
      <c r="D21" s="32" t="s">
        <v>59</v>
      </c>
      <c r="E21" s="32" t="s">
        <v>60</v>
      </c>
      <c r="F21" s="33">
        <v>113353.88671875</v>
      </c>
      <c r="G21" s="34">
        <v>556084.140625</v>
      </c>
    </row>
    <row r="22" spans="1:7" x14ac:dyDescent="0.25">
      <c r="A22" s="32" t="s">
        <v>50</v>
      </c>
      <c r="B22" s="32" t="s">
        <v>32</v>
      </c>
      <c r="C22" s="32" t="s">
        <v>58</v>
      </c>
      <c r="D22" s="32" t="s">
        <v>78</v>
      </c>
      <c r="E22" s="32" t="s">
        <v>33</v>
      </c>
      <c r="F22" s="33">
        <v>5857.940185546875</v>
      </c>
      <c r="G22" s="34">
        <v>46537.4306640625</v>
      </c>
    </row>
    <row r="23" spans="1:7" ht="15.75" thickBot="1" x14ac:dyDescent="0.3">
      <c r="A23" s="19" t="s">
        <v>104</v>
      </c>
      <c r="B23" s="21"/>
      <c r="C23" s="21"/>
      <c r="D23" s="21"/>
      <c r="E23" s="21"/>
      <c r="F23" s="21">
        <f>SUM(F20:F22)</f>
        <v>140077.27612304688</v>
      </c>
      <c r="G23" s="20">
        <f>SUM(G20:G22)</f>
        <v>727741.5712890625</v>
      </c>
    </row>
    <row r="24" spans="1:7" x14ac:dyDescent="0.25">
      <c r="A24" s="32" t="s">
        <v>53</v>
      </c>
      <c r="B24" s="32" t="s">
        <v>32</v>
      </c>
      <c r="C24" s="32" t="s">
        <v>58</v>
      </c>
      <c r="D24" s="32" t="s">
        <v>59</v>
      </c>
      <c r="E24" s="32" t="s">
        <v>89</v>
      </c>
      <c r="F24" s="33">
        <v>21337.19921875</v>
      </c>
      <c r="G24" s="34">
        <v>101964.0703125</v>
      </c>
    </row>
    <row r="25" spans="1:7" x14ac:dyDescent="0.25">
      <c r="A25" s="32" t="s">
        <v>53</v>
      </c>
      <c r="B25" s="32" t="s">
        <v>32</v>
      </c>
      <c r="C25" s="32" t="s">
        <v>58</v>
      </c>
      <c r="D25" s="32" t="s">
        <v>59</v>
      </c>
      <c r="E25" s="32" t="s">
        <v>60</v>
      </c>
      <c r="F25" s="33">
        <v>42000</v>
      </c>
      <c r="G25" s="34">
        <v>81480</v>
      </c>
    </row>
    <row r="26" spans="1:7" x14ac:dyDescent="0.25">
      <c r="A26" s="32" t="s">
        <v>53</v>
      </c>
      <c r="B26" s="32" t="s">
        <v>32</v>
      </c>
      <c r="C26" s="32" t="s">
        <v>58</v>
      </c>
      <c r="D26" s="32" t="s">
        <v>78</v>
      </c>
      <c r="E26" s="32" t="s">
        <v>33</v>
      </c>
      <c r="F26" s="33">
        <v>3773.929931640625</v>
      </c>
      <c r="G26" s="34">
        <v>20901.280197143555</v>
      </c>
    </row>
    <row r="27" spans="1:7" ht="15.75" thickBot="1" x14ac:dyDescent="0.3">
      <c r="A27" s="19" t="s">
        <v>55</v>
      </c>
      <c r="B27" s="21"/>
      <c r="C27" s="21"/>
      <c r="D27" s="21"/>
      <c r="E27" s="21"/>
      <c r="F27" s="21">
        <f>SUM(F24:F26)</f>
        <v>67111.129150390625</v>
      </c>
      <c r="G27" s="20">
        <f>SUM(G24:G26)</f>
        <v>204345.35050964355</v>
      </c>
    </row>
    <row r="28" spans="1:7" x14ac:dyDescent="0.25">
      <c r="A28" s="32" t="s">
        <v>57</v>
      </c>
      <c r="B28" s="32" t="s">
        <v>32</v>
      </c>
      <c r="C28" s="32" t="s">
        <v>58</v>
      </c>
      <c r="D28" s="32" t="s">
        <v>59</v>
      </c>
      <c r="E28" s="32" t="s">
        <v>60</v>
      </c>
      <c r="F28" s="33">
        <v>45341.55859375</v>
      </c>
      <c r="G28" s="34">
        <v>212357</v>
      </c>
    </row>
    <row r="29" spans="1:7" ht="15.75" thickBot="1" x14ac:dyDescent="0.3">
      <c r="A29" s="19" t="s">
        <v>61</v>
      </c>
      <c r="B29" s="21"/>
      <c r="C29" s="21"/>
      <c r="D29" s="21"/>
      <c r="E29" s="21"/>
      <c r="F29" s="21">
        <f>SUM(F28)</f>
        <v>45341.55859375</v>
      </c>
      <c r="G29" s="20">
        <f>SUM(G28)</f>
        <v>212357</v>
      </c>
    </row>
    <row r="30" spans="1:7" x14ac:dyDescent="0.25">
      <c r="A30" s="32" t="s">
        <v>63</v>
      </c>
      <c r="B30" s="32"/>
      <c r="C30" s="32"/>
      <c r="D30" s="32"/>
      <c r="E30" s="32"/>
      <c r="F30" s="33"/>
      <c r="G30" s="34"/>
    </row>
    <row r="31" spans="1:7" ht="15.75" thickBot="1" x14ac:dyDescent="0.3">
      <c r="A31" s="19" t="s">
        <v>64</v>
      </c>
      <c r="B31" s="21"/>
      <c r="C31" s="21"/>
      <c r="D31" s="21"/>
      <c r="E31" s="21"/>
      <c r="F31" s="21"/>
      <c r="G31" s="20"/>
    </row>
    <row r="32" spans="1:7" x14ac:dyDescent="0.25">
      <c r="A32" s="32" t="s">
        <v>67</v>
      </c>
      <c r="B32" s="32"/>
      <c r="C32" s="32"/>
      <c r="D32" s="32"/>
      <c r="E32" s="32"/>
      <c r="F32" s="33"/>
      <c r="G32" s="34"/>
    </row>
    <row r="33" spans="1:7" ht="15.75" thickBot="1" x14ac:dyDescent="0.3">
      <c r="A33" s="19" t="s">
        <v>68</v>
      </c>
      <c r="B33" s="21"/>
      <c r="C33" s="21"/>
      <c r="D33" s="21"/>
      <c r="E33" s="21"/>
      <c r="F33" s="21"/>
      <c r="G33" s="20"/>
    </row>
    <row r="34" spans="1:7" x14ac:dyDescent="0.25">
      <c r="A34" s="32" t="s">
        <v>69</v>
      </c>
      <c r="B34" s="32"/>
      <c r="C34" s="32"/>
      <c r="D34" s="32"/>
      <c r="E34" s="32"/>
      <c r="F34" s="33"/>
      <c r="G34" s="34"/>
    </row>
    <row r="35" spans="1:7" ht="15.75" thickBot="1" x14ac:dyDescent="0.3">
      <c r="A35" s="19" t="s">
        <v>70</v>
      </c>
      <c r="B35" s="21"/>
      <c r="C35" s="21"/>
      <c r="D35" s="21"/>
      <c r="E35" s="21"/>
      <c r="F35" s="21"/>
      <c r="G35" s="20"/>
    </row>
    <row r="36" spans="1:7" x14ac:dyDescent="0.25">
      <c r="A36" s="32" t="s">
        <v>71</v>
      </c>
      <c r="B36" s="32"/>
      <c r="C36" s="32"/>
      <c r="D36" s="32"/>
      <c r="E36" s="32"/>
      <c r="F36" s="33"/>
      <c r="G36" s="34"/>
    </row>
    <row r="37" spans="1:7" ht="15.75" thickBot="1" x14ac:dyDescent="0.3">
      <c r="A37" s="19" t="s">
        <v>72</v>
      </c>
      <c r="B37" s="21"/>
      <c r="C37" s="21"/>
      <c r="D37" s="21"/>
      <c r="E37" s="21"/>
      <c r="F37" s="21"/>
      <c r="G37" s="20"/>
    </row>
    <row r="38" spans="1:7" x14ac:dyDescent="0.25">
      <c r="A38" s="32" t="s">
        <v>77</v>
      </c>
      <c r="B38" s="32"/>
      <c r="C38" s="32"/>
      <c r="D38" s="32"/>
      <c r="E38" s="32"/>
      <c r="F38" s="33"/>
      <c r="G38" s="34"/>
    </row>
    <row r="39" spans="1:7" ht="15.75" thickBot="1" x14ac:dyDescent="0.3">
      <c r="A39" s="19" t="s">
        <v>77</v>
      </c>
      <c r="B39" s="21"/>
      <c r="C39" s="21"/>
      <c r="D39" s="21"/>
      <c r="E39" s="21"/>
      <c r="F39" s="21"/>
      <c r="G39" s="20"/>
    </row>
    <row r="40" spans="1:7" ht="16.5" thickBot="1" x14ac:dyDescent="0.3">
      <c r="A40" s="25" t="s">
        <v>0</v>
      </c>
      <c r="B40" s="25"/>
      <c r="C40" s="25"/>
      <c r="D40" s="25"/>
      <c r="E40" s="25"/>
      <c r="F40" s="25">
        <f>+F27+F23+F19+F16+F29</f>
        <v>408165.80084228516</v>
      </c>
      <c r="G40" s="26">
        <f>+G27+G23+G19+G16+G29</f>
        <v>1798631.0170135498</v>
      </c>
    </row>
    <row r="42" spans="1:7" x14ac:dyDescent="0.25">
      <c r="A42" t="s">
        <v>21</v>
      </c>
    </row>
  </sheetData>
  <sortState xmlns:xlrd2="http://schemas.microsoft.com/office/spreadsheetml/2017/richdata2" ref="A12:H33">
    <sortCondition ref="D12:D33"/>
  </sortState>
  <mergeCells count="5">
    <mergeCell ref="A10:G10"/>
    <mergeCell ref="A6:G6"/>
    <mergeCell ref="A7:G7"/>
    <mergeCell ref="A8:G8"/>
    <mergeCell ref="A9:G9"/>
  </mergeCells>
  <printOptions horizontalCentered="1"/>
  <pageMargins left="0.70866141732283472" right="0.70866141732283472" top="0.74803149606299213" bottom="0.74803149606299213" header="0.31496062992125984" footer="0.31496062992125984"/>
  <pageSetup fitToHeight="0" orientation="portrait" r:id="rId1"/>
  <headerFooter>
    <oddFooter>&amp;CE-Página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79"/>
  <sheetViews>
    <sheetView tabSelected="1" topLeftCell="A58" workbookViewId="0">
      <selection activeCell="C4" sqref="C4"/>
    </sheetView>
  </sheetViews>
  <sheetFormatPr baseColWidth="10" defaultColWidth="25.140625" defaultRowHeight="15" x14ac:dyDescent="0.25"/>
  <cols>
    <col min="1" max="1" width="13.28515625" customWidth="1"/>
    <col min="2" max="2" width="7.5703125" bestFit="1" customWidth="1"/>
    <col min="3" max="3" width="12" bestFit="1" customWidth="1"/>
    <col min="4" max="4" width="19.140625" bestFit="1" customWidth="1"/>
    <col min="5" max="5" width="17.5703125" bestFit="1" customWidth="1"/>
    <col min="6" max="6" width="11.5703125" style="6" bestFit="1" customWidth="1"/>
    <col min="7" max="7" width="14.42578125" style="1" bestFit="1" customWidth="1"/>
  </cols>
  <sheetData>
    <row r="1" spans="1:7" x14ac:dyDescent="0.25">
      <c r="A1" s="11"/>
    </row>
    <row r="6" spans="1:7" x14ac:dyDescent="0.25">
      <c r="A6" s="47" t="s">
        <v>13</v>
      </c>
      <c r="B6" s="47"/>
      <c r="C6" s="47"/>
      <c r="D6" s="47"/>
      <c r="E6" s="47"/>
      <c r="F6" s="47"/>
      <c r="G6" s="47"/>
    </row>
    <row r="7" spans="1:7" ht="23.25" x14ac:dyDescent="0.35">
      <c r="A7" s="48" t="s">
        <v>14</v>
      </c>
      <c r="B7" s="48"/>
      <c r="C7" s="48"/>
      <c r="D7" s="48"/>
      <c r="E7" s="48"/>
      <c r="F7" s="48"/>
      <c r="G7" s="48"/>
    </row>
    <row r="8" spans="1:7" ht="23.25" thickBot="1" x14ac:dyDescent="0.4">
      <c r="A8" s="49" t="s">
        <v>15</v>
      </c>
      <c r="B8" s="49"/>
      <c r="C8" s="49"/>
      <c r="D8" s="49"/>
      <c r="E8" s="49"/>
      <c r="F8" s="49"/>
      <c r="G8" s="49"/>
    </row>
    <row r="9" spans="1:7" ht="15.75" thickBot="1" x14ac:dyDescent="0.3">
      <c r="A9" s="50" t="s">
        <v>27</v>
      </c>
      <c r="B9" s="45"/>
      <c r="C9" s="45"/>
      <c r="D9" s="45"/>
      <c r="E9" s="45"/>
      <c r="F9" s="45"/>
      <c r="G9" s="51"/>
    </row>
    <row r="10" spans="1:7" ht="15.75" thickBot="1" x14ac:dyDescent="0.3">
      <c r="A10" s="44" t="str">
        <f>Consolidado!A10</f>
        <v>Año 2021</v>
      </c>
      <c r="B10" s="45"/>
      <c r="C10" s="45"/>
      <c r="D10" s="45"/>
      <c r="E10" s="45"/>
      <c r="F10" s="45"/>
      <c r="G10" s="46"/>
    </row>
    <row r="11" spans="1:7" ht="15.75" thickBot="1" x14ac:dyDescent="0.3">
      <c r="A11" s="2" t="s">
        <v>4</v>
      </c>
      <c r="B11" s="3" t="s">
        <v>5</v>
      </c>
      <c r="C11" s="3" t="s">
        <v>6</v>
      </c>
      <c r="D11" s="3" t="s">
        <v>12</v>
      </c>
      <c r="E11" s="3" t="s">
        <v>17</v>
      </c>
      <c r="F11" s="5" t="s">
        <v>7</v>
      </c>
      <c r="G11" s="4" t="s">
        <v>8</v>
      </c>
    </row>
    <row r="12" spans="1:7" x14ac:dyDescent="0.25">
      <c r="A12" s="32" t="s">
        <v>31</v>
      </c>
      <c r="B12" s="32" t="s">
        <v>32</v>
      </c>
      <c r="C12" s="32" t="s">
        <v>36</v>
      </c>
      <c r="D12" s="32" t="s">
        <v>73</v>
      </c>
      <c r="E12" s="32" t="s">
        <v>33</v>
      </c>
      <c r="F12" s="33">
        <v>1103.1499938964844</v>
      </c>
      <c r="G12" s="34">
        <v>3331.5</v>
      </c>
    </row>
    <row r="13" spans="1:7" x14ac:dyDescent="0.25">
      <c r="A13" s="32" t="s">
        <v>31</v>
      </c>
      <c r="B13" s="32" t="s">
        <v>32</v>
      </c>
      <c r="C13" s="32" t="s">
        <v>36</v>
      </c>
      <c r="D13" s="32" t="s">
        <v>44</v>
      </c>
      <c r="E13" s="32" t="s">
        <v>33</v>
      </c>
      <c r="F13" s="33">
        <v>4710.0399322509766</v>
      </c>
      <c r="G13" s="34">
        <v>14218.31982421875</v>
      </c>
    </row>
    <row r="14" spans="1:7" x14ac:dyDescent="0.25">
      <c r="A14" s="32" t="s">
        <v>31</v>
      </c>
      <c r="B14" s="32" t="s">
        <v>32</v>
      </c>
      <c r="C14" s="32" t="s">
        <v>36</v>
      </c>
      <c r="D14" s="32" t="s">
        <v>66</v>
      </c>
      <c r="E14" s="32" t="s">
        <v>56</v>
      </c>
      <c r="F14" s="33">
        <v>683.58001708984375</v>
      </c>
      <c r="G14" s="34">
        <v>1018.4000244140625</v>
      </c>
    </row>
    <row r="15" spans="1:7" x14ac:dyDescent="0.25">
      <c r="A15" s="32" t="s">
        <v>31</v>
      </c>
      <c r="B15" s="32" t="s">
        <v>32</v>
      </c>
      <c r="C15" s="32" t="s">
        <v>37</v>
      </c>
      <c r="D15" s="32" t="s">
        <v>80</v>
      </c>
      <c r="E15" s="32" t="s">
        <v>56</v>
      </c>
      <c r="F15" s="33">
        <v>32.659999847412109</v>
      </c>
      <c r="G15" s="34">
        <v>171.39999389648438</v>
      </c>
    </row>
    <row r="16" spans="1:7" x14ac:dyDescent="0.25">
      <c r="A16" s="32" t="s">
        <v>31</v>
      </c>
      <c r="B16" s="32" t="s">
        <v>32</v>
      </c>
      <c r="C16" s="32" t="s">
        <v>37</v>
      </c>
      <c r="D16" s="32" t="s">
        <v>38</v>
      </c>
      <c r="E16" s="32" t="s">
        <v>33</v>
      </c>
      <c r="F16" s="33">
        <v>2270.260009765625</v>
      </c>
      <c r="G16" s="34">
        <v>20772.8193359375</v>
      </c>
    </row>
    <row r="17" spans="1:7" x14ac:dyDescent="0.25">
      <c r="A17" s="32" t="s">
        <v>31</v>
      </c>
      <c r="B17" s="32" t="s">
        <v>32</v>
      </c>
      <c r="C17" s="32" t="s">
        <v>37</v>
      </c>
      <c r="D17" s="32" t="s">
        <v>74</v>
      </c>
      <c r="E17" s="32" t="s">
        <v>33</v>
      </c>
      <c r="F17" s="33">
        <v>1714.5899658203125</v>
      </c>
      <c r="G17" s="34">
        <v>13973.9599609375</v>
      </c>
    </row>
    <row r="18" spans="1:7" x14ac:dyDescent="0.25">
      <c r="A18" s="32" t="s">
        <v>31</v>
      </c>
      <c r="B18" s="32" t="s">
        <v>32</v>
      </c>
      <c r="C18" s="32" t="s">
        <v>37</v>
      </c>
      <c r="D18" s="32" t="s">
        <v>75</v>
      </c>
      <c r="E18" s="32" t="s">
        <v>33</v>
      </c>
      <c r="F18" s="33">
        <v>190.50999450683594</v>
      </c>
      <c r="G18" s="34">
        <v>1552.9599609375</v>
      </c>
    </row>
    <row r="19" spans="1:7" x14ac:dyDescent="0.25">
      <c r="A19" s="32" t="s">
        <v>31</v>
      </c>
      <c r="B19" s="32" t="s">
        <v>32</v>
      </c>
      <c r="C19" s="32" t="s">
        <v>37</v>
      </c>
      <c r="D19" s="32" t="s">
        <v>76</v>
      </c>
      <c r="E19" s="32" t="s">
        <v>33</v>
      </c>
      <c r="F19" s="33">
        <v>290.29998779296875</v>
      </c>
      <c r="G19" s="34">
        <v>2365.9599609375</v>
      </c>
    </row>
    <row r="20" spans="1:7" ht="15.75" thickBot="1" x14ac:dyDescent="0.3">
      <c r="A20" s="19" t="s">
        <v>22</v>
      </c>
      <c r="B20" s="21"/>
      <c r="C20" s="21"/>
      <c r="D20" s="21"/>
      <c r="E20" s="21"/>
      <c r="F20" s="21">
        <f>SUM(F12:F19)</f>
        <v>10995.089900970459</v>
      </c>
      <c r="G20" s="20">
        <f>SUM(G12:G19)</f>
        <v>57405.319061279297</v>
      </c>
    </row>
    <row r="21" spans="1:7" x14ac:dyDescent="0.25">
      <c r="A21" s="32" t="s">
        <v>43</v>
      </c>
      <c r="B21" s="32" t="s">
        <v>32</v>
      </c>
      <c r="C21" s="32" t="s">
        <v>36</v>
      </c>
      <c r="D21" s="32" t="s">
        <v>35</v>
      </c>
      <c r="E21" s="32" t="s">
        <v>54</v>
      </c>
      <c r="F21" s="33">
        <v>1323.6500244140625</v>
      </c>
      <c r="G21" s="34">
        <v>4765</v>
      </c>
    </row>
    <row r="22" spans="1:7" x14ac:dyDescent="0.25">
      <c r="A22" s="32" t="s">
        <v>43</v>
      </c>
      <c r="B22" s="32" t="s">
        <v>32</v>
      </c>
      <c r="C22" s="32" t="s">
        <v>36</v>
      </c>
      <c r="D22" s="32" t="s">
        <v>35</v>
      </c>
      <c r="E22" s="32" t="s">
        <v>34</v>
      </c>
      <c r="F22" s="33">
        <v>22244.939453125</v>
      </c>
      <c r="G22" s="34">
        <v>40841</v>
      </c>
    </row>
    <row r="23" spans="1:7" x14ac:dyDescent="0.25">
      <c r="A23" s="32" t="s">
        <v>43</v>
      </c>
      <c r="B23" s="32" t="s">
        <v>32</v>
      </c>
      <c r="C23" s="32" t="s">
        <v>36</v>
      </c>
      <c r="D23" s="32" t="s">
        <v>35</v>
      </c>
      <c r="E23" s="32" t="s">
        <v>42</v>
      </c>
      <c r="F23" s="33">
        <v>53155.919921875</v>
      </c>
      <c r="G23" s="34">
        <v>146211.25</v>
      </c>
    </row>
    <row r="24" spans="1:7" x14ac:dyDescent="0.25">
      <c r="A24" s="32" t="s">
        <v>43</v>
      </c>
      <c r="B24" s="32" t="s">
        <v>32</v>
      </c>
      <c r="C24" s="32" t="s">
        <v>36</v>
      </c>
      <c r="D24" s="32" t="s">
        <v>35</v>
      </c>
      <c r="E24" s="32" t="s">
        <v>41</v>
      </c>
      <c r="F24" s="33">
        <v>16644.260009765625</v>
      </c>
      <c r="G24" s="34">
        <v>51696</v>
      </c>
    </row>
    <row r="25" spans="1:7" x14ac:dyDescent="0.25">
      <c r="A25" s="32" t="s">
        <v>43</v>
      </c>
      <c r="B25" s="32" t="s">
        <v>32</v>
      </c>
      <c r="C25" s="32" t="s">
        <v>36</v>
      </c>
      <c r="D25" s="32" t="s">
        <v>65</v>
      </c>
      <c r="E25" s="32" t="s">
        <v>56</v>
      </c>
      <c r="F25" s="33">
        <v>1024.0700073242188</v>
      </c>
      <c r="G25" s="34">
        <v>1763.7599487304688</v>
      </c>
    </row>
    <row r="26" spans="1:7" x14ac:dyDescent="0.25">
      <c r="A26" s="32" t="s">
        <v>43</v>
      </c>
      <c r="B26" s="32" t="s">
        <v>32</v>
      </c>
      <c r="C26" s="32" t="s">
        <v>36</v>
      </c>
      <c r="D26" s="32" t="s">
        <v>79</v>
      </c>
      <c r="E26" s="32" t="s">
        <v>51</v>
      </c>
      <c r="F26" s="33">
        <v>49895.6484375</v>
      </c>
      <c r="G26" s="34">
        <v>68280</v>
      </c>
    </row>
    <row r="27" spans="1:7" x14ac:dyDescent="0.25">
      <c r="A27" s="32" t="s">
        <v>43</v>
      </c>
      <c r="B27" s="32" t="s">
        <v>32</v>
      </c>
      <c r="C27" s="32" t="s">
        <v>37</v>
      </c>
      <c r="D27" s="32" t="s">
        <v>81</v>
      </c>
      <c r="E27" s="32" t="s">
        <v>33</v>
      </c>
      <c r="F27" s="33">
        <v>4862.56005859375</v>
      </c>
      <c r="G27" s="34">
        <v>37520</v>
      </c>
    </row>
    <row r="28" spans="1:7" x14ac:dyDescent="0.25">
      <c r="A28" s="32" t="s">
        <v>43</v>
      </c>
      <c r="B28" s="32" t="s">
        <v>32</v>
      </c>
      <c r="C28" s="32" t="s">
        <v>37</v>
      </c>
      <c r="D28" s="32" t="s">
        <v>74</v>
      </c>
      <c r="E28" s="32" t="s">
        <v>33</v>
      </c>
      <c r="F28" s="33">
        <v>2546.949951171875</v>
      </c>
      <c r="G28" s="34">
        <v>16845</v>
      </c>
    </row>
    <row r="29" spans="1:7" x14ac:dyDescent="0.25">
      <c r="A29" s="32" t="s">
        <v>43</v>
      </c>
      <c r="B29" s="32" t="s">
        <v>32</v>
      </c>
      <c r="C29" s="32" t="s">
        <v>37</v>
      </c>
      <c r="D29" s="32" t="s">
        <v>75</v>
      </c>
      <c r="E29" s="32" t="s">
        <v>33</v>
      </c>
      <c r="F29" s="33">
        <v>125.19000244140625</v>
      </c>
      <c r="G29" s="34">
        <v>828</v>
      </c>
    </row>
    <row r="30" spans="1:7" ht="15.75" thickBot="1" x14ac:dyDescent="0.3">
      <c r="A30" s="19" t="s">
        <v>45</v>
      </c>
      <c r="B30" s="21"/>
      <c r="C30" s="21"/>
      <c r="D30" s="21"/>
      <c r="E30" s="21"/>
      <c r="F30" s="21">
        <f>SUM(F21:F29)</f>
        <v>151823.18786621094</v>
      </c>
      <c r="G30" s="20">
        <f>SUM(G21:G29)</f>
        <v>368750.00994873047</v>
      </c>
    </row>
    <row r="31" spans="1:7" x14ac:dyDescent="0.25">
      <c r="A31" s="32" t="s">
        <v>48</v>
      </c>
      <c r="B31" s="32" t="s">
        <v>32</v>
      </c>
      <c r="C31" s="32" t="s">
        <v>36</v>
      </c>
      <c r="D31" s="32" t="s">
        <v>44</v>
      </c>
      <c r="E31" s="32" t="s">
        <v>33</v>
      </c>
      <c r="F31" s="33">
        <v>2902.6799468994141</v>
      </c>
      <c r="G31" s="34">
        <v>10377.100311279297</v>
      </c>
    </row>
    <row r="32" spans="1:7" x14ac:dyDescent="0.25">
      <c r="A32" s="32" t="s">
        <v>48</v>
      </c>
      <c r="B32" s="32" t="s">
        <v>32</v>
      </c>
      <c r="C32" s="32" t="s">
        <v>36</v>
      </c>
      <c r="D32" s="32" t="s">
        <v>35</v>
      </c>
      <c r="E32" s="32" t="s">
        <v>42</v>
      </c>
      <c r="F32" s="33">
        <v>58436.7109375</v>
      </c>
      <c r="G32" s="34">
        <v>105605</v>
      </c>
    </row>
    <row r="33" spans="1:7" x14ac:dyDescent="0.25">
      <c r="A33" s="32" t="s">
        <v>48</v>
      </c>
      <c r="B33" s="32" t="s">
        <v>32</v>
      </c>
      <c r="C33" s="32" t="s">
        <v>36</v>
      </c>
      <c r="D33" s="32" t="s">
        <v>35</v>
      </c>
      <c r="E33" s="32" t="s">
        <v>41</v>
      </c>
      <c r="F33" s="33">
        <v>14467.22021484375</v>
      </c>
      <c r="G33" s="34">
        <v>44394</v>
      </c>
    </row>
    <row r="34" spans="1:7" x14ac:dyDescent="0.25">
      <c r="A34" s="32" t="s">
        <v>48</v>
      </c>
      <c r="B34" s="32" t="s">
        <v>32</v>
      </c>
      <c r="C34" s="32" t="s">
        <v>36</v>
      </c>
      <c r="D34" s="32" t="s">
        <v>66</v>
      </c>
      <c r="E34" s="32" t="s">
        <v>56</v>
      </c>
      <c r="F34" s="33">
        <v>474.27999877929688</v>
      </c>
      <c r="G34" s="34">
        <v>522.9000244140625</v>
      </c>
    </row>
    <row r="35" spans="1:7" x14ac:dyDescent="0.25">
      <c r="A35" s="32" t="s">
        <v>48</v>
      </c>
      <c r="B35" s="32" t="s">
        <v>32</v>
      </c>
      <c r="C35" s="32" t="s">
        <v>37</v>
      </c>
      <c r="D35" s="32" t="s">
        <v>80</v>
      </c>
      <c r="E35" s="32" t="s">
        <v>56</v>
      </c>
      <c r="F35" s="33">
        <v>32.659999847412109</v>
      </c>
      <c r="G35" s="34">
        <v>171.30000305175781</v>
      </c>
    </row>
    <row r="36" spans="1:7" x14ac:dyDescent="0.25">
      <c r="A36" s="32" t="s">
        <v>48</v>
      </c>
      <c r="B36" s="32" t="s">
        <v>32</v>
      </c>
      <c r="C36" s="32" t="s">
        <v>37</v>
      </c>
      <c r="D36" s="32" t="s">
        <v>81</v>
      </c>
      <c r="E36" s="32" t="s">
        <v>33</v>
      </c>
      <c r="F36" s="33">
        <v>5229.97021484375</v>
      </c>
      <c r="G36" s="34">
        <v>40705</v>
      </c>
    </row>
    <row r="37" spans="1:7" x14ac:dyDescent="0.25">
      <c r="A37" s="32" t="s">
        <v>48</v>
      </c>
      <c r="B37" s="32" t="s">
        <v>32</v>
      </c>
      <c r="C37" s="32" t="s">
        <v>37</v>
      </c>
      <c r="D37" s="32" t="s">
        <v>38</v>
      </c>
      <c r="E37" s="32" t="s">
        <v>33</v>
      </c>
      <c r="F37" s="33">
        <v>6110.8599853515625</v>
      </c>
      <c r="G37" s="34">
        <v>46013.3203125</v>
      </c>
    </row>
    <row r="38" spans="1:7" x14ac:dyDescent="0.25">
      <c r="A38" s="32" t="s">
        <v>48</v>
      </c>
      <c r="B38" s="32" t="s">
        <v>32</v>
      </c>
      <c r="C38" s="32" t="s">
        <v>37</v>
      </c>
      <c r="D38" s="32" t="s">
        <v>74</v>
      </c>
      <c r="E38" s="32" t="s">
        <v>33</v>
      </c>
      <c r="F38" s="33">
        <v>3872.3500366210938</v>
      </c>
      <c r="G38" s="34">
        <v>27074.31005859375</v>
      </c>
    </row>
    <row r="39" spans="1:7" x14ac:dyDescent="0.25">
      <c r="A39" s="32" t="s">
        <v>48</v>
      </c>
      <c r="B39" s="32" t="s">
        <v>32</v>
      </c>
      <c r="C39" s="32" t="s">
        <v>37</v>
      </c>
      <c r="D39" s="32" t="s">
        <v>75</v>
      </c>
      <c r="E39" s="32" t="s">
        <v>33</v>
      </c>
      <c r="F39" s="33">
        <v>176</v>
      </c>
      <c r="G39" s="34">
        <v>1164</v>
      </c>
    </row>
    <row r="40" spans="1:7" x14ac:dyDescent="0.25">
      <c r="A40" s="32" t="s">
        <v>48</v>
      </c>
      <c r="B40" s="32" t="s">
        <v>32</v>
      </c>
      <c r="C40" s="32" t="s">
        <v>37</v>
      </c>
      <c r="D40" s="32" t="s">
        <v>76</v>
      </c>
      <c r="E40" s="32" t="s">
        <v>33</v>
      </c>
      <c r="F40" s="33">
        <v>381.01998901367188</v>
      </c>
      <c r="G40" s="34">
        <v>3105.330078125</v>
      </c>
    </row>
    <row r="41" spans="1:7" ht="15.75" thickBot="1" x14ac:dyDescent="0.3">
      <c r="A41" s="19" t="s">
        <v>49</v>
      </c>
      <c r="B41" s="21"/>
      <c r="C41" s="21"/>
      <c r="D41" s="21"/>
      <c r="E41" s="21"/>
      <c r="F41" s="21">
        <f>SUM(F31:F40)</f>
        <v>92083.751323699951</v>
      </c>
      <c r="G41" s="20">
        <f>SUM(G31:G40)</f>
        <v>279132.26078796387</v>
      </c>
    </row>
    <row r="42" spans="1:7" x14ac:dyDescent="0.25">
      <c r="A42" s="32" t="s">
        <v>50</v>
      </c>
      <c r="B42" s="32" t="s">
        <v>32</v>
      </c>
      <c r="C42" s="32" t="s">
        <v>36</v>
      </c>
      <c r="D42" s="32" t="s">
        <v>44</v>
      </c>
      <c r="E42" s="32" t="s">
        <v>33</v>
      </c>
      <c r="F42" s="33">
        <v>13733.419677734375</v>
      </c>
      <c r="G42" s="34">
        <v>38333.560546875</v>
      </c>
    </row>
    <row r="43" spans="1:7" x14ac:dyDescent="0.25">
      <c r="A43" s="32" t="s">
        <v>50</v>
      </c>
      <c r="B43" s="32" t="s">
        <v>32</v>
      </c>
      <c r="C43" s="32" t="s">
        <v>36</v>
      </c>
      <c r="D43" s="32" t="s">
        <v>35</v>
      </c>
      <c r="E43" s="32" t="s">
        <v>54</v>
      </c>
      <c r="F43" s="33">
        <v>5236.77978515625</v>
      </c>
      <c r="G43" s="34">
        <v>15623.25</v>
      </c>
    </row>
    <row r="44" spans="1:7" x14ac:dyDescent="0.25">
      <c r="A44" s="32" t="s">
        <v>50</v>
      </c>
      <c r="B44" s="32" t="s">
        <v>32</v>
      </c>
      <c r="C44" s="32" t="s">
        <v>36</v>
      </c>
      <c r="D44" s="32" t="s">
        <v>35</v>
      </c>
      <c r="E44" s="32" t="s">
        <v>34</v>
      </c>
      <c r="F44" s="33">
        <v>14182.01953125</v>
      </c>
      <c r="G44" s="34">
        <v>36776</v>
      </c>
    </row>
    <row r="45" spans="1:7" x14ac:dyDescent="0.25">
      <c r="A45" s="32" t="s">
        <v>50</v>
      </c>
      <c r="B45" s="32" t="s">
        <v>32</v>
      </c>
      <c r="C45" s="32" t="s">
        <v>36</v>
      </c>
      <c r="D45" s="32" t="s">
        <v>35</v>
      </c>
      <c r="E45" s="32" t="s">
        <v>97</v>
      </c>
      <c r="F45" s="33">
        <v>4298.4599609375</v>
      </c>
      <c r="G45" s="34">
        <v>12485.25</v>
      </c>
    </row>
    <row r="46" spans="1:7" x14ac:dyDescent="0.25">
      <c r="A46" s="32" t="s">
        <v>50</v>
      </c>
      <c r="B46" s="32" t="s">
        <v>32</v>
      </c>
      <c r="C46" s="32" t="s">
        <v>36</v>
      </c>
      <c r="D46" s="32" t="s">
        <v>35</v>
      </c>
      <c r="E46" s="32" t="s">
        <v>42</v>
      </c>
      <c r="F46" s="33">
        <v>64829.1611328125</v>
      </c>
      <c r="G46" s="34">
        <v>93775.5</v>
      </c>
    </row>
    <row r="47" spans="1:7" x14ac:dyDescent="0.25">
      <c r="A47" s="32" t="s">
        <v>50</v>
      </c>
      <c r="B47" s="32" t="s">
        <v>32</v>
      </c>
      <c r="C47" s="32" t="s">
        <v>36</v>
      </c>
      <c r="D47" s="32" t="s">
        <v>35</v>
      </c>
      <c r="E47" s="32" t="s">
        <v>41</v>
      </c>
      <c r="F47" s="33">
        <v>21047.169921875</v>
      </c>
      <c r="G47" s="34">
        <v>53078.19921875</v>
      </c>
    </row>
    <row r="48" spans="1:7" x14ac:dyDescent="0.25">
      <c r="A48" s="32" t="s">
        <v>50</v>
      </c>
      <c r="B48" s="32" t="s">
        <v>32</v>
      </c>
      <c r="C48" s="32" t="s">
        <v>37</v>
      </c>
      <c r="D48" s="32" t="s">
        <v>38</v>
      </c>
      <c r="E48" s="32" t="s">
        <v>33</v>
      </c>
      <c r="F48" s="33">
        <v>17591.669921875</v>
      </c>
      <c r="G48" s="34">
        <v>127717.91015625</v>
      </c>
    </row>
    <row r="49" spans="1:7" x14ac:dyDescent="0.25">
      <c r="A49" s="32" t="s">
        <v>50</v>
      </c>
      <c r="B49" s="32" t="s">
        <v>32</v>
      </c>
      <c r="C49" s="32" t="s">
        <v>37</v>
      </c>
      <c r="D49" s="32" t="s">
        <v>74</v>
      </c>
      <c r="E49" s="32" t="s">
        <v>33</v>
      </c>
      <c r="F49" s="33">
        <v>5300.4200439453125</v>
      </c>
      <c r="G49" s="34">
        <v>35711.2294921875</v>
      </c>
    </row>
    <row r="50" spans="1:7" x14ac:dyDescent="0.25">
      <c r="A50" s="32" t="s">
        <v>50</v>
      </c>
      <c r="B50" s="32" t="s">
        <v>32</v>
      </c>
      <c r="C50" s="32" t="s">
        <v>37</v>
      </c>
      <c r="D50" s="32" t="s">
        <v>75</v>
      </c>
      <c r="E50" s="32" t="s">
        <v>33</v>
      </c>
      <c r="F50" s="33">
        <v>190.50999450683594</v>
      </c>
      <c r="G50" s="34">
        <v>1552.6600341796875</v>
      </c>
    </row>
    <row r="51" spans="1:7" x14ac:dyDescent="0.25">
      <c r="A51" s="32" t="s">
        <v>50</v>
      </c>
      <c r="B51" s="32" t="s">
        <v>32</v>
      </c>
      <c r="C51" s="32" t="s">
        <v>37</v>
      </c>
      <c r="D51" s="32" t="s">
        <v>76</v>
      </c>
      <c r="E51" s="32" t="s">
        <v>33</v>
      </c>
      <c r="F51" s="33">
        <v>952.55996704101563</v>
      </c>
      <c r="G51" s="34">
        <v>7763.31005859375</v>
      </c>
    </row>
    <row r="52" spans="1:7" x14ac:dyDescent="0.25">
      <c r="A52" s="38" t="s">
        <v>52</v>
      </c>
      <c r="B52" s="39"/>
      <c r="C52" s="39"/>
      <c r="D52" s="39"/>
      <c r="E52" s="39"/>
      <c r="F52" s="39">
        <f>SUM(F42:F51)</f>
        <v>147362.16993713379</v>
      </c>
      <c r="G52" s="40">
        <f>SUM(G42:G51)</f>
        <v>422816.86950683594</v>
      </c>
    </row>
    <row r="53" spans="1:7" x14ac:dyDescent="0.25">
      <c r="A53" s="32" t="s">
        <v>53</v>
      </c>
      <c r="B53" s="32" t="s">
        <v>32</v>
      </c>
      <c r="C53" s="32" t="s">
        <v>36</v>
      </c>
      <c r="D53" s="32" t="s">
        <v>35</v>
      </c>
      <c r="E53" s="32" t="s">
        <v>34</v>
      </c>
      <c r="F53" s="33">
        <v>34516.0400390625</v>
      </c>
      <c r="G53" s="34">
        <v>73073.8984375</v>
      </c>
    </row>
    <row r="54" spans="1:7" x14ac:dyDescent="0.25">
      <c r="A54" s="32" t="s">
        <v>53</v>
      </c>
      <c r="B54" s="32" t="s">
        <v>32</v>
      </c>
      <c r="C54" s="32" t="s">
        <v>36</v>
      </c>
      <c r="D54" s="32" t="s">
        <v>35</v>
      </c>
      <c r="E54" s="32" t="s">
        <v>33</v>
      </c>
      <c r="F54" s="33">
        <v>7444.990234375</v>
      </c>
      <c r="G54" s="34">
        <v>27354.720703125</v>
      </c>
    </row>
    <row r="55" spans="1:7" x14ac:dyDescent="0.25">
      <c r="A55" s="32" t="s">
        <v>53</v>
      </c>
      <c r="B55" s="32" t="s">
        <v>32</v>
      </c>
      <c r="C55" s="32" t="s">
        <v>36</v>
      </c>
      <c r="D55" s="32" t="s">
        <v>35</v>
      </c>
      <c r="E55" s="32" t="s">
        <v>97</v>
      </c>
      <c r="F55" s="33">
        <v>4298.4599609375</v>
      </c>
      <c r="G55" s="34">
        <v>12485.25</v>
      </c>
    </row>
    <row r="56" spans="1:7" x14ac:dyDescent="0.25">
      <c r="A56" s="32" t="s">
        <v>53</v>
      </c>
      <c r="B56" s="32" t="s">
        <v>32</v>
      </c>
      <c r="C56" s="32" t="s">
        <v>36</v>
      </c>
      <c r="D56" s="32" t="s">
        <v>35</v>
      </c>
      <c r="E56" s="32" t="s">
        <v>41</v>
      </c>
      <c r="F56" s="33">
        <v>13099.4599609375</v>
      </c>
      <c r="G56" s="34">
        <v>46877.71875</v>
      </c>
    </row>
    <row r="57" spans="1:7" x14ac:dyDescent="0.25">
      <c r="A57" s="32" t="s">
        <v>53</v>
      </c>
      <c r="B57" s="32" t="s">
        <v>32</v>
      </c>
      <c r="C57" s="32" t="s">
        <v>37</v>
      </c>
      <c r="D57" s="32" t="s">
        <v>81</v>
      </c>
      <c r="E57" s="32" t="s">
        <v>33</v>
      </c>
      <c r="F57" s="33">
        <v>5465.39013671875</v>
      </c>
      <c r="G57" s="34">
        <v>42171.5</v>
      </c>
    </row>
    <row r="58" spans="1:7" x14ac:dyDescent="0.25">
      <c r="A58" s="32" t="s">
        <v>53</v>
      </c>
      <c r="B58" s="32" t="s">
        <v>32</v>
      </c>
      <c r="C58" s="32" t="s">
        <v>37</v>
      </c>
      <c r="D58" s="32" t="s">
        <v>38</v>
      </c>
      <c r="E58" s="32" t="s">
        <v>33</v>
      </c>
      <c r="F58" s="33">
        <v>4890.4501953125</v>
      </c>
      <c r="G58" s="34">
        <v>34500.80078125</v>
      </c>
    </row>
    <row r="59" spans="1:7" x14ac:dyDescent="0.25">
      <c r="A59" s="32" t="s">
        <v>53</v>
      </c>
      <c r="B59" s="32" t="s">
        <v>32</v>
      </c>
      <c r="C59" s="32" t="s">
        <v>37</v>
      </c>
      <c r="D59" s="32" t="s">
        <v>74</v>
      </c>
      <c r="E59" s="32" t="s">
        <v>33</v>
      </c>
      <c r="F59" s="33">
        <v>2624.510009765625</v>
      </c>
      <c r="G59" s="34">
        <v>17358</v>
      </c>
    </row>
    <row r="60" spans="1:7" x14ac:dyDescent="0.25">
      <c r="A60" s="32" t="s">
        <v>53</v>
      </c>
      <c r="B60" s="32" t="s">
        <v>32</v>
      </c>
      <c r="C60" s="32" t="s">
        <v>37</v>
      </c>
      <c r="D60" s="32" t="s">
        <v>75</v>
      </c>
      <c r="E60" s="32" t="s">
        <v>33</v>
      </c>
      <c r="F60" s="33">
        <v>268.52999877929688</v>
      </c>
      <c r="G60" s="34">
        <v>1776</v>
      </c>
    </row>
    <row r="61" spans="1:7" ht="15.75" thickBot="1" x14ac:dyDescent="0.3">
      <c r="A61" s="19" t="s">
        <v>55</v>
      </c>
      <c r="B61" s="21"/>
      <c r="C61" s="21"/>
      <c r="D61" s="21"/>
      <c r="E61" s="21"/>
      <c r="F61" s="21">
        <f>SUM(F53:F60)</f>
        <v>72607.830535888672</v>
      </c>
      <c r="G61" s="20">
        <f>SUM(G53:G60)</f>
        <v>255597.888671875</v>
      </c>
    </row>
    <row r="62" spans="1:7" x14ac:dyDescent="0.25">
      <c r="A62" s="32" t="s">
        <v>57</v>
      </c>
      <c r="B62" s="32" t="s">
        <v>32</v>
      </c>
      <c r="C62" s="32" t="s">
        <v>36</v>
      </c>
      <c r="D62" s="32" t="s">
        <v>35</v>
      </c>
      <c r="E62" s="32" t="s">
        <v>54</v>
      </c>
      <c r="F62" s="33">
        <v>5774.27001953125</v>
      </c>
      <c r="G62" s="34">
        <v>18737.55078125</v>
      </c>
    </row>
    <row r="63" spans="1:7" x14ac:dyDescent="0.25">
      <c r="A63" s="32" t="s">
        <v>57</v>
      </c>
      <c r="B63" s="32" t="s">
        <v>32</v>
      </c>
      <c r="C63" s="32" t="s">
        <v>36</v>
      </c>
      <c r="D63" s="32" t="s">
        <v>35</v>
      </c>
      <c r="E63" s="32" t="s">
        <v>97</v>
      </c>
      <c r="F63" s="33">
        <v>10485.7412109375</v>
      </c>
      <c r="G63" s="34">
        <v>33208.5</v>
      </c>
    </row>
    <row r="64" spans="1:7" x14ac:dyDescent="0.25">
      <c r="A64" s="32" t="s">
        <v>57</v>
      </c>
      <c r="B64" s="32" t="s">
        <v>32</v>
      </c>
      <c r="C64" s="32" t="s">
        <v>36</v>
      </c>
      <c r="D64" s="32" t="s">
        <v>35</v>
      </c>
      <c r="E64" s="32" t="s">
        <v>42</v>
      </c>
      <c r="F64" s="33">
        <v>76636.3994140625</v>
      </c>
      <c r="G64" s="34">
        <v>188513.5</v>
      </c>
    </row>
    <row r="65" spans="1:7" x14ac:dyDescent="0.25">
      <c r="A65" s="32" t="s">
        <v>57</v>
      </c>
      <c r="B65" s="32" t="s">
        <v>32</v>
      </c>
      <c r="C65" s="32" t="s">
        <v>36</v>
      </c>
      <c r="D65" s="32" t="s">
        <v>35</v>
      </c>
      <c r="E65" s="32" t="s">
        <v>41</v>
      </c>
      <c r="F65" s="33">
        <v>22659.740234375</v>
      </c>
      <c r="G65" s="34">
        <v>82960.55078125</v>
      </c>
    </row>
    <row r="66" spans="1:7" ht="15.75" thickBot="1" x14ac:dyDescent="0.3">
      <c r="A66" s="19" t="s">
        <v>61</v>
      </c>
      <c r="B66" s="21"/>
      <c r="C66" s="21"/>
      <c r="D66" s="21"/>
      <c r="E66" s="21"/>
      <c r="F66" s="21">
        <f>SUM(F62:F65)</f>
        <v>115556.15087890625</v>
      </c>
      <c r="G66" s="20">
        <f>SUM(G62:G65)</f>
        <v>323420.1015625</v>
      </c>
    </row>
    <row r="67" spans="1:7" x14ac:dyDescent="0.25">
      <c r="A67" s="32"/>
      <c r="B67" s="32"/>
      <c r="C67" s="32"/>
      <c r="D67" s="32"/>
      <c r="E67" s="32"/>
      <c r="F67" s="33"/>
      <c r="G67" s="34"/>
    </row>
    <row r="68" spans="1:7" ht="15.75" thickBot="1" x14ac:dyDescent="0.3">
      <c r="A68" s="19"/>
      <c r="B68" s="21"/>
      <c r="C68" s="21"/>
      <c r="D68" s="21"/>
      <c r="E68" s="21"/>
      <c r="F68" s="21"/>
      <c r="G68" s="20"/>
    </row>
    <row r="69" spans="1:7" x14ac:dyDescent="0.25">
      <c r="A69" s="32"/>
      <c r="B69" s="32"/>
      <c r="C69" s="32"/>
      <c r="D69" s="32"/>
      <c r="E69" s="32"/>
      <c r="F69" s="33"/>
      <c r="G69" s="34"/>
    </row>
    <row r="70" spans="1:7" ht="15.75" thickBot="1" x14ac:dyDescent="0.3">
      <c r="A70" s="19"/>
      <c r="B70" s="21"/>
      <c r="C70" s="21"/>
      <c r="D70" s="21"/>
      <c r="E70" s="21"/>
      <c r="F70" s="21"/>
      <c r="G70" s="20"/>
    </row>
    <row r="71" spans="1:7" x14ac:dyDescent="0.25">
      <c r="A71" s="32"/>
      <c r="B71" s="32"/>
      <c r="C71" s="32"/>
      <c r="D71" s="32"/>
      <c r="E71" s="32"/>
      <c r="F71" s="33"/>
      <c r="G71" s="34"/>
    </row>
    <row r="72" spans="1:7" ht="15.75" thickBot="1" x14ac:dyDescent="0.3">
      <c r="A72" s="19"/>
      <c r="B72" s="21"/>
      <c r="C72" s="21"/>
      <c r="D72" s="21"/>
      <c r="E72" s="21"/>
      <c r="F72" s="21"/>
      <c r="G72" s="20"/>
    </row>
    <row r="73" spans="1:7" x14ac:dyDescent="0.25">
      <c r="A73" s="32"/>
      <c r="B73" s="32"/>
      <c r="C73" s="32"/>
      <c r="D73" s="32"/>
      <c r="E73" s="32"/>
      <c r="F73" s="33"/>
      <c r="G73" s="34"/>
    </row>
    <row r="74" spans="1:7" ht="15.75" thickBot="1" x14ac:dyDescent="0.3">
      <c r="A74" s="19"/>
      <c r="B74" s="21"/>
      <c r="C74" s="21"/>
      <c r="D74" s="21"/>
      <c r="E74" s="21"/>
      <c r="F74" s="21"/>
      <c r="G74" s="20"/>
    </row>
    <row r="75" spans="1:7" x14ac:dyDescent="0.25">
      <c r="A75" s="32"/>
      <c r="B75" s="32"/>
      <c r="C75" s="32"/>
      <c r="D75" s="32"/>
      <c r="E75" s="32"/>
      <c r="F75" s="33"/>
      <c r="G75" s="34"/>
    </row>
    <row r="76" spans="1:7" ht="15.75" thickBot="1" x14ac:dyDescent="0.3">
      <c r="A76" s="19"/>
      <c r="B76" s="21"/>
      <c r="C76" s="21"/>
      <c r="D76" s="21"/>
      <c r="E76" s="21"/>
      <c r="F76" s="21"/>
      <c r="G76" s="20"/>
    </row>
    <row r="77" spans="1:7" x14ac:dyDescent="0.25">
      <c r="A77" s="32"/>
      <c r="B77" s="32"/>
      <c r="C77" s="32"/>
      <c r="D77" s="32"/>
      <c r="E77" s="32"/>
      <c r="F77" s="33"/>
      <c r="G77" s="34"/>
    </row>
    <row r="78" spans="1:7" ht="15.75" thickBot="1" x14ac:dyDescent="0.3">
      <c r="A78" s="19"/>
      <c r="B78" s="21"/>
      <c r="C78" s="21"/>
      <c r="D78" s="21"/>
      <c r="E78" s="21"/>
      <c r="F78" s="21"/>
      <c r="G78" s="20"/>
    </row>
    <row r="79" spans="1:7" ht="16.5" thickBot="1" x14ac:dyDescent="0.3">
      <c r="A79" s="25" t="s">
        <v>0</v>
      </c>
      <c r="B79" s="25"/>
      <c r="C79" s="25"/>
      <c r="D79" s="25"/>
      <c r="E79" s="25"/>
      <c r="F79" s="25">
        <f>SUM(F66,F61,F52,F41,F30,F20)</f>
        <v>590428.18044281006</v>
      </c>
      <c r="G79" s="25">
        <f>SUM(G66,G61,G52,G41,G30,G20)</f>
        <v>1707122.4495391846</v>
      </c>
    </row>
  </sheetData>
  <sortState xmlns:xlrd2="http://schemas.microsoft.com/office/spreadsheetml/2017/richdata2" ref="A12:H115">
    <sortCondition ref="D12:D115"/>
    <sortCondition ref="E12:E115"/>
  </sortState>
  <mergeCells count="5">
    <mergeCell ref="A10:G10"/>
    <mergeCell ref="A6:G6"/>
    <mergeCell ref="A7:G7"/>
    <mergeCell ref="A8:G8"/>
    <mergeCell ref="A9:G9"/>
  </mergeCells>
  <printOptions horizontalCentered="1"/>
  <pageMargins left="0.70866141732283472" right="0.70866141732283472" top="0.74803149606299213" bottom="0.74803149606299213" header="0.31496062992125984" footer="0.31496062992125984"/>
  <pageSetup scale="95" fitToHeight="0" orientation="portrait" r:id="rId1"/>
  <headerFooter>
    <oddFooter>&amp;CE-Página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65"/>
  <sheetViews>
    <sheetView tabSelected="1" topLeftCell="A42" workbookViewId="0">
      <selection activeCell="C4" sqref="C4"/>
    </sheetView>
  </sheetViews>
  <sheetFormatPr baseColWidth="10" defaultColWidth="47.28515625" defaultRowHeight="15" x14ac:dyDescent="0.25"/>
  <cols>
    <col min="1" max="1" width="13.140625" customWidth="1"/>
    <col min="2" max="2" width="7.5703125" bestFit="1" customWidth="1"/>
    <col min="3" max="3" width="12" bestFit="1" customWidth="1"/>
    <col min="4" max="4" width="23.140625" customWidth="1"/>
    <col min="5" max="5" width="19" bestFit="1" customWidth="1"/>
    <col min="6" max="6" width="10.5703125" style="6" bestFit="1" customWidth="1"/>
    <col min="7" max="7" width="14.42578125" style="1" bestFit="1" customWidth="1"/>
  </cols>
  <sheetData>
    <row r="1" spans="1:7" x14ac:dyDescent="0.25">
      <c r="A1" s="11"/>
    </row>
    <row r="6" spans="1:7" x14ac:dyDescent="0.25">
      <c r="A6" s="47" t="s">
        <v>13</v>
      </c>
      <c r="B6" s="47"/>
      <c r="C6" s="47"/>
      <c r="D6" s="47"/>
      <c r="E6" s="47"/>
      <c r="F6" s="47"/>
      <c r="G6" s="47"/>
    </row>
    <row r="7" spans="1:7" ht="23.25" x14ac:dyDescent="0.35">
      <c r="A7" s="48" t="s">
        <v>14</v>
      </c>
      <c r="B7" s="48"/>
      <c r="C7" s="48"/>
      <c r="D7" s="48"/>
      <c r="E7" s="48"/>
      <c r="F7" s="48"/>
      <c r="G7" s="48"/>
    </row>
    <row r="8" spans="1:7" ht="23.25" thickBot="1" x14ac:dyDescent="0.4">
      <c r="A8" s="49" t="s">
        <v>15</v>
      </c>
      <c r="B8" s="49"/>
      <c r="C8" s="49"/>
      <c r="D8" s="49"/>
      <c r="E8" s="49"/>
      <c r="F8" s="49"/>
      <c r="G8" s="49"/>
    </row>
    <row r="9" spans="1:7" ht="15.75" thickBot="1" x14ac:dyDescent="0.3">
      <c r="A9" s="50" t="s">
        <v>28</v>
      </c>
      <c r="B9" s="45"/>
      <c r="C9" s="45"/>
      <c r="D9" s="45"/>
      <c r="E9" s="45"/>
      <c r="F9" s="45"/>
      <c r="G9" s="51"/>
    </row>
    <row r="10" spans="1:7" ht="15.75" thickBot="1" x14ac:dyDescent="0.3">
      <c r="A10" s="44" t="str">
        <f>Consolidado!A10</f>
        <v>Año 2021</v>
      </c>
      <c r="B10" s="45"/>
      <c r="C10" s="45"/>
      <c r="D10" s="45"/>
      <c r="E10" s="45"/>
      <c r="F10" s="45"/>
      <c r="G10" s="46"/>
    </row>
    <row r="11" spans="1:7" ht="15.75" thickBot="1" x14ac:dyDescent="0.3">
      <c r="A11" s="2" t="s">
        <v>4</v>
      </c>
      <c r="B11" s="3" t="s">
        <v>5</v>
      </c>
      <c r="C11" s="3" t="s">
        <v>6</v>
      </c>
      <c r="D11" s="3" t="s">
        <v>12</v>
      </c>
      <c r="E11" s="3" t="s">
        <v>17</v>
      </c>
      <c r="F11" s="5" t="s">
        <v>7</v>
      </c>
      <c r="G11" s="4" t="s">
        <v>8</v>
      </c>
    </row>
    <row r="12" spans="1:7" x14ac:dyDescent="0.25">
      <c r="A12" s="32" t="s">
        <v>31</v>
      </c>
      <c r="B12" s="32"/>
      <c r="C12" s="32"/>
      <c r="D12" s="32"/>
      <c r="E12" s="32"/>
      <c r="F12" s="33"/>
      <c r="G12" s="34"/>
    </row>
    <row r="13" spans="1:7" ht="15.75" thickBot="1" x14ac:dyDescent="0.3">
      <c r="A13" s="19" t="s">
        <v>22</v>
      </c>
      <c r="B13" s="21"/>
      <c r="C13" s="21"/>
      <c r="D13" s="21"/>
      <c r="E13" s="21"/>
      <c r="F13" s="21">
        <v>0</v>
      </c>
      <c r="G13" s="20">
        <v>0</v>
      </c>
    </row>
    <row r="14" spans="1:7" x14ac:dyDescent="0.25">
      <c r="A14" s="32" t="s">
        <v>43</v>
      </c>
      <c r="B14" s="32" t="s">
        <v>32</v>
      </c>
      <c r="C14" s="32" t="s">
        <v>1</v>
      </c>
      <c r="D14" s="32" t="s">
        <v>40</v>
      </c>
      <c r="E14" s="32" t="s">
        <v>54</v>
      </c>
      <c r="F14" s="33">
        <v>612.3599853515625</v>
      </c>
      <c r="G14" s="34">
        <v>19226.759765625</v>
      </c>
    </row>
    <row r="15" spans="1:7" x14ac:dyDescent="0.25">
      <c r="A15" s="32" t="s">
        <v>43</v>
      </c>
      <c r="B15" s="32" t="s">
        <v>32</v>
      </c>
      <c r="C15" s="32" t="s">
        <v>1</v>
      </c>
      <c r="D15" s="32" t="s">
        <v>40</v>
      </c>
      <c r="E15" s="32" t="s">
        <v>46</v>
      </c>
      <c r="F15" s="33">
        <v>10046.789733886719</v>
      </c>
      <c r="G15" s="34">
        <v>52240.19921875</v>
      </c>
    </row>
    <row r="16" spans="1:7" x14ac:dyDescent="0.25">
      <c r="A16" s="32" t="s">
        <v>43</v>
      </c>
      <c r="B16" s="32" t="s">
        <v>32</v>
      </c>
      <c r="C16" s="32" t="s">
        <v>1</v>
      </c>
      <c r="D16" s="32" t="s">
        <v>40</v>
      </c>
      <c r="E16" s="32" t="s">
        <v>39</v>
      </c>
      <c r="F16" s="33">
        <v>1430.280029296875</v>
      </c>
      <c r="G16" s="34">
        <v>17376</v>
      </c>
    </row>
    <row r="17" spans="1:7" ht="15.75" thickBot="1" x14ac:dyDescent="0.3">
      <c r="A17" s="19" t="s">
        <v>103</v>
      </c>
      <c r="B17" s="21"/>
      <c r="C17" s="21"/>
      <c r="D17" s="21"/>
      <c r="E17" s="21"/>
      <c r="F17" s="21">
        <f>SUM(F14:F16)</f>
        <v>12089.429748535156</v>
      </c>
      <c r="G17" s="20">
        <f>SUM(G14:G16)</f>
        <v>88842.958984375</v>
      </c>
    </row>
    <row r="18" spans="1:7" x14ac:dyDescent="0.25">
      <c r="A18" s="32" t="s">
        <v>48</v>
      </c>
      <c r="B18" s="32" t="s">
        <v>32</v>
      </c>
      <c r="C18" s="32" t="s">
        <v>1</v>
      </c>
      <c r="D18" s="32" t="s">
        <v>62</v>
      </c>
      <c r="E18" s="32" t="s">
        <v>54</v>
      </c>
      <c r="F18" s="33">
        <v>612.3599853515625</v>
      </c>
      <c r="G18" s="34">
        <v>19226.759765625</v>
      </c>
    </row>
    <row r="19" spans="1:7" x14ac:dyDescent="0.25">
      <c r="A19" s="32" t="s">
        <v>48</v>
      </c>
      <c r="B19" s="32" t="s">
        <v>32</v>
      </c>
      <c r="C19" s="32" t="s">
        <v>1</v>
      </c>
      <c r="D19" s="32" t="s">
        <v>62</v>
      </c>
      <c r="E19" s="32" t="s">
        <v>56</v>
      </c>
      <c r="F19" s="33">
        <v>282.47000122070313</v>
      </c>
      <c r="G19" s="34">
        <v>15473.099609375</v>
      </c>
    </row>
    <row r="20" spans="1:7" x14ac:dyDescent="0.25">
      <c r="A20" s="32" t="s">
        <v>48</v>
      </c>
      <c r="B20" s="32" t="s">
        <v>32</v>
      </c>
      <c r="C20" s="32" t="s">
        <v>1</v>
      </c>
      <c r="D20" s="32" t="s">
        <v>62</v>
      </c>
      <c r="E20" s="32" t="s">
        <v>46</v>
      </c>
      <c r="F20" s="33">
        <v>1436.6499481201172</v>
      </c>
      <c r="G20" s="34">
        <v>34882.318359375</v>
      </c>
    </row>
    <row r="21" spans="1:7" x14ac:dyDescent="0.25">
      <c r="A21" s="32" t="s">
        <v>48</v>
      </c>
      <c r="B21" s="32" t="s">
        <v>32</v>
      </c>
      <c r="C21" s="32" t="s">
        <v>1</v>
      </c>
      <c r="D21" s="32" t="s">
        <v>127</v>
      </c>
      <c r="E21" s="32" t="s">
        <v>105</v>
      </c>
      <c r="F21" s="33">
        <v>4800</v>
      </c>
      <c r="G21" s="34">
        <v>39145</v>
      </c>
    </row>
    <row r="22" spans="1:7" x14ac:dyDescent="0.25">
      <c r="A22" s="32" t="s">
        <v>48</v>
      </c>
      <c r="B22" s="32" t="s">
        <v>32</v>
      </c>
      <c r="C22" s="32" t="s">
        <v>1</v>
      </c>
      <c r="D22" s="32" t="s">
        <v>128</v>
      </c>
      <c r="E22" s="32" t="s">
        <v>33</v>
      </c>
      <c r="F22" s="33">
        <v>24.889999389648438</v>
      </c>
      <c r="G22" s="34">
        <v>23.299999237060547</v>
      </c>
    </row>
    <row r="23" spans="1:7" x14ac:dyDescent="0.25">
      <c r="A23" s="32" t="s">
        <v>48</v>
      </c>
      <c r="B23" s="32" t="s">
        <v>32</v>
      </c>
      <c r="C23" s="32" t="s">
        <v>1</v>
      </c>
      <c r="D23" s="32" t="s">
        <v>40</v>
      </c>
      <c r="E23" s="32" t="s">
        <v>54</v>
      </c>
      <c r="F23" s="33">
        <v>612.3599853515625</v>
      </c>
      <c r="G23" s="34">
        <v>19226.759765625</v>
      </c>
    </row>
    <row r="24" spans="1:7" x14ac:dyDescent="0.25">
      <c r="A24" s="32" t="s">
        <v>48</v>
      </c>
      <c r="B24" s="32" t="s">
        <v>32</v>
      </c>
      <c r="C24" s="32" t="s">
        <v>1</v>
      </c>
      <c r="D24" s="32" t="s">
        <v>40</v>
      </c>
      <c r="E24" s="32" t="s">
        <v>56</v>
      </c>
      <c r="F24" s="33">
        <v>397.22000122070313</v>
      </c>
      <c r="G24" s="34">
        <v>17412.30078125</v>
      </c>
    </row>
    <row r="25" spans="1:7" x14ac:dyDescent="0.25">
      <c r="A25" s="32" t="s">
        <v>48</v>
      </c>
      <c r="B25" s="32" t="s">
        <v>32</v>
      </c>
      <c r="C25" s="32" t="s">
        <v>1</v>
      </c>
      <c r="D25" s="32" t="s">
        <v>40</v>
      </c>
      <c r="E25" s="32" t="s">
        <v>46</v>
      </c>
      <c r="F25" s="33">
        <v>1139.3399658203125</v>
      </c>
      <c r="G25" s="34">
        <v>18734.640625</v>
      </c>
    </row>
    <row r="26" spans="1:7" ht="15.75" thickBot="1" x14ac:dyDescent="0.3">
      <c r="A26" s="19" t="s">
        <v>49</v>
      </c>
      <c r="B26" s="21"/>
      <c r="C26" s="21"/>
      <c r="D26" s="21"/>
      <c r="E26" s="21"/>
      <c r="F26" s="21">
        <f>SUM(F18:F25)</f>
        <v>9305.2898864746094</v>
      </c>
      <c r="G26" s="20">
        <f>SUM(G18:G25)</f>
        <v>164124.17890548706</v>
      </c>
    </row>
    <row r="27" spans="1:7" x14ac:dyDescent="0.25">
      <c r="A27" s="32" t="s">
        <v>50</v>
      </c>
      <c r="B27" s="32" t="s">
        <v>32</v>
      </c>
      <c r="C27" s="32" t="s">
        <v>1</v>
      </c>
      <c r="D27" s="32" t="s">
        <v>62</v>
      </c>
      <c r="E27" s="32" t="s">
        <v>54</v>
      </c>
      <c r="F27" s="33">
        <v>25418.819274902344</v>
      </c>
      <c r="G27" s="34">
        <v>21791.580383300781</v>
      </c>
    </row>
    <row r="28" spans="1:7" x14ac:dyDescent="0.25">
      <c r="A28" s="32" t="s">
        <v>50</v>
      </c>
      <c r="B28" s="32" t="s">
        <v>32</v>
      </c>
      <c r="C28" s="32" t="s">
        <v>1</v>
      </c>
      <c r="D28" s="32" t="s">
        <v>62</v>
      </c>
      <c r="E28" s="32" t="s">
        <v>105</v>
      </c>
      <c r="F28" s="33">
        <v>461.29998779296875</v>
      </c>
      <c r="G28" s="34">
        <v>688.5</v>
      </c>
    </row>
    <row r="29" spans="1:7" x14ac:dyDescent="0.25">
      <c r="A29" s="32" t="s">
        <v>50</v>
      </c>
      <c r="B29" s="32" t="s">
        <v>32</v>
      </c>
      <c r="C29" s="32" t="s">
        <v>1</v>
      </c>
      <c r="D29" s="32" t="s">
        <v>62</v>
      </c>
      <c r="E29" s="32" t="s">
        <v>56</v>
      </c>
      <c r="F29" s="33">
        <v>282.47000122070313</v>
      </c>
      <c r="G29" s="34">
        <v>15444.2998046875</v>
      </c>
    </row>
    <row r="30" spans="1:7" x14ac:dyDescent="0.25">
      <c r="A30" s="32" t="s">
        <v>50</v>
      </c>
      <c r="B30" s="32" t="s">
        <v>32</v>
      </c>
      <c r="C30" s="32" t="s">
        <v>1</v>
      </c>
      <c r="D30" s="32" t="s">
        <v>62</v>
      </c>
      <c r="E30" s="32" t="s">
        <v>51</v>
      </c>
      <c r="F30" s="33">
        <v>922.59002685546875</v>
      </c>
      <c r="G30" s="34">
        <v>1331.0999755859375</v>
      </c>
    </row>
    <row r="31" spans="1:7" x14ac:dyDescent="0.25">
      <c r="A31" s="32" t="s">
        <v>50</v>
      </c>
      <c r="B31" s="32" t="s">
        <v>32</v>
      </c>
      <c r="C31" s="32" t="s">
        <v>1</v>
      </c>
      <c r="D31" s="32" t="s">
        <v>62</v>
      </c>
      <c r="E31" s="32" t="s">
        <v>46</v>
      </c>
      <c r="F31" s="33">
        <v>24521.759765625</v>
      </c>
      <c r="G31" s="34">
        <v>17565.900390625</v>
      </c>
    </row>
    <row r="32" spans="1:7" x14ac:dyDescent="0.25">
      <c r="A32" s="32" t="s">
        <v>50</v>
      </c>
      <c r="B32" s="32" t="s">
        <v>32</v>
      </c>
      <c r="C32" s="32" t="s">
        <v>1</v>
      </c>
      <c r="D32" s="32" t="s">
        <v>62</v>
      </c>
      <c r="E32" s="32" t="s">
        <v>97</v>
      </c>
      <c r="F32" s="33">
        <v>922.41998291015625</v>
      </c>
      <c r="G32" s="34">
        <v>18252.900390625</v>
      </c>
    </row>
    <row r="33" spans="1:7" x14ac:dyDescent="0.25">
      <c r="A33" s="32" t="s">
        <v>50</v>
      </c>
      <c r="B33" s="32" t="s">
        <v>32</v>
      </c>
      <c r="C33" s="32" t="s">
        <v>1</v>
      </c>
      <c r="D33" s="32" t="s">
        <v>62</v>
      </c>
      <c r="E33" s="32" t="s">
        <v>106</v>
      </c>
      <c r="F33" s="33">
        <v>27481.29931640625</v>
      </c>
      <c r="G33" s="34">
        <v>81992</v>
      </c>
    </row>
    <row r="34" spans="1:7" ht="15.75" thickBot="1" x14ac:dyDescent="0.3">
      <c r="A34" s="19" t="s">
        <v>52</v>
      </c>
      <c r="B34" s="21"/>
      <c r="C34" s="21"/>
      <c r="D34" s="21"/>
      <c r="E34" s="21"/>
      <c r="F34" s="21">
        <f>SUM(F27:F33)</f>
        <v>80010.658355712891</v>
      </c>
      <c r="G34" s="20">
        <f>SUM(G27:G33)</f>
        <v>157066.28094482422</v>
      </c>
    </row>
    <row r="35" spans="1:7" x14ac:dyDescent="0.25">
      <c r="A35" s="32" t="s">
        <v>53</v>
      </c>
      <c r="B35" s="32" t="s">
        <v>32</v>
      </c>
      <c r="C35" s="32" t="s">
        <v>1</v>
      </c>
      <c r="D35" s="32" t="s">
        <v>121</v>
      </c>
      <c r="E35" s="32" t="s">
        <v>105</v>
      </c>
      <c r="F35" s="33">
        <v>4773.1201171875</v>
      </c>
      <c r="G35" s="34">
        <v>36478.3203125</v>
      </c>
    </row>
    <row r="36" spans="1:7" x14ac:dyDescent="0.25">
      <c r="A36" s="32" t="s">
        <v>53</v>
      </c>
      <c r="B36" s="32" t="s">
        <v>32</v>
      </c>
      <c r="C36" s="32" t="s">
        <v>1</v>
      </c>
      <c r="D36" s="32" t="s">
        <v>121</v>
      </c>
      <c r="E36" s="32" t="s">
        <v>122</v>
      </c>
      <c r="F36" s="33">
        <v>4759.68017578125</v>
      </c>
      <c r="G36" s="34">
        <v>37240.8984375</v>
      </c>
    </row>
    <row r="37" spans="1:7" x14ac:dyDescent="0.25">
      <c r="A37" s="32" t="s">
        <v>53</v>
      </c>
      <c r="B37" s="32" t="s">
        <v>32</v>
      </c>
      <c r="C37" s="32" t="s">
        <v>1</v>
      </c>
      <c r="D37" s="32" t="s">
        <v>121</v>
      </c>
      <c r="E37" s="32" t="s">
        <v>123</v>
      </c>
      <c r="F37" s="33">
        <v>4800</v>
      </c>
      <c r="G37" s="34">
        <v>36975</v>
      </c>
    </row>
    <row r="38" spans="1:7" x14ac:dyDescent="0.25">
      <c r="A38" s="32" t="s">
        <v>53</v>
      </c>
      <c r="B38" s="32" t="s">
        <v>32</v>
      </c>
      <c r="C38" s="32" t="s">
        <v>1</v>
      </c>
      <c r="D38" s="32" t="s">
        <v>124</v>
      </c>
      <c r="E38" s="32" t="s">
        <v>106</v>
      </c>
      <c r="F38" s="33">
        <v>21665.279296875</v>
      </c>
      <c r="G38" s="34">
        <v>65520</v>
      </c>
    </row>
    <row r="39" spans="1:7" x14ac:dyDescent="0.25">
      <c r="A39" s="32" t="s">
        <v>53</v>
      </c>
      <c r="B39" s="32" t="s">
        <v>32</v>
      </c>
      <c r="C39" s="32" t="s">
        <v>1</v>
      </c>
      <c r="D39" s="32" t="s">
        <v>62</v>
      </c>
      <c r="E39" s="32" t="s">
        <v>120</v>
      </c>
      <c r="F39" s="33">
        <v>13047.289916992188</v>
      </c>
      <c r="G39" s="34">
        <v>28161.779479980469</v>
      </c>
    </row>
    <row r="40" spans="1:7" x14ac:dyDescent="0.25">
      <c r="A40" s="32" t="s">
        <v>53</v>
      </c>
      <c r="B40" s="32" t="s">
        <v>32</v>
      </c>
      <c r="C40" s="32" t="s">
        <v>1</v>
      </c>
      <c r="D40" s="32" t="s">
        <v>62</v>
      </c>
      <c r="E40" s="32" t="s">
        <v>54</v>
      </c>
      <c r="F40" s="33">
        <v>571.4000244140625</v>
      </c>
      <c r="G40" s="34">
        <v>715.67999267578125</v>
      </c>
    </row>
    <row r="41" spans="1:7" x14ac:dyDescent="0.25">
      <c r="A41" s="32" t="s">
        <v>53</v>
      </c>
      <c r="B41" s="32" t="s">
        <v>32</v>
      </c>
      <c r="C41" s="32" t="s">
        <v>1</v>
      </c>
      <c r="D41" s="32" t="s">
        <v>62</v>
      </c>
      <c r="E41" s="32" t="s">
        <v>56</v>
      </c>
      <c r="F41" s="33">
        <v>282.47000122070313</v>
      </c>
      <c r="G41" s="34">
        <v>319.5</v>
      </c>
    </row>
    <row r="42" spans="1:7" x14ac:dyDescent="0.25">
      <c r="A42" s="32" t="s">
        <v>53</v>
      </c>
      <c r="B42" s="32" t="s">
        <v>32</v>
      </c>
      <c r="C42" s="32" t="s">
        <v>1</v>
      </c>
      <c r="D42" s="32" t="s">
        <v>62</v>
      </c>
      <c r="E42" s="32" t="s">
        <v>46</v>
      </c>
      <c r="F42" s="33">
        <v>2496.0800170898438</v>
      </c>
      <c r="G42" s="34">
        <v>11504.699951171875</v>
      </c>
    </row>
    <row r="43" spans="1:7" x14ac:dyDescent="0.25">
      <c r="A43" s="32" t="s">
        <v>53</v>
      </c>
      <c r="B43" s="32" t="s">
        <v>32</v>
      </c>
      <c r="C43" s="32" t="s">
        <v>1</v>
      </c>
      <c r="D43" s="32" t="s">
        <v>62</v>
      </c>
      <c r="E43" s="32" t="s">
        <v>118</v>
      </c>
      <c r="F43" s="33">
        <v>723.5999755859375</v>
      </c>
      <c r="G43" s="34">
        <v>2032</v>
      </c>
    </row>
    <row r="44" spans="1:7" x14ac:dyDescent="0.25">
      <c r="A44" s="32" t="s">
        <v>53</v>
      </c>
      <c r="B44" s="32" t="s">
        <v>32</v>
      </c>
      <c r="C44" s="32" t="s">
        <v>1</v>
      </c>
      <c r="D44" s="32" t="s">
        <v>62</v>
      </c>
      <c r="E44" s="32" t="s">
        <v>41</v>
      </c>
      <c r="F44" s="33">
        <v>46729.19921875</v>
      </c>
      <c r="G44" s="34">
        <v>29395.439453125</v>
      </c>
    </row>
    <row r="45" spans="1:7" x14ac:dyDescent="0.25">
      <c r="A45" s="32" t="s">
        <v>53</v>
      </c>
      <c r="B45" s="32" t="s">
        <v>32</v>
      </c>
      <c r="C45" s="32" t="s">
        <v>1</v>
      </c>
      <c r="D45" s="32" t="s">
        <v>125</v>
      </c>
      <c r="E45" s="32" t="s">
        <v>120</v>
      </c>
      <c r="F45" s="33">
        <v>6969.89990234375</v>
      </c>
      <c r="G45" s="34">
        <v>18471.900390625</v>
      </c>
    </row>
    <row r="46" spans="1:7" ht="15.75" thickBot="1" x14ac:dyDescent="0.3">
      <c r="A46" s="19" t="s">
        <v>55</v>
      </c>
      <c r="B46" s="21"/>
      <c r="C46" s="21"/>
      <c r="D46" s="21"/>
      <c r="E46" s="21"/>
      <c r="F46" s="21">
        <f>SUM(F35:F45)</f>
        <v>106818.01864624023</v>
      </c>
      <c r="G46" s="20">
        <f>SUM(G35:G45)</f>
        <v>266815.21801757813</v>
      </c>
    </row>
    <row r="47" spans="1:7" x14ac:dyDescent="0.25">
      <c r="A47" s="32" t="s">
        <v>57</v>
      </c>
      <c r="B47" s="32" t="s">
        <v>32</v>
      </c>
      <c r="C47" s="32" t="s">
        <v>1</v>
      </c>
      <c r="D47" s="32" t="s">
        <v>121</v>
      </c>
      <c r="E47" s="32" t="s">
        <v>106</v>
      </c>
      <c r="F47" s="33">
        <v>14345.2802734375</v>
      </c>
      <c r="G47" s="34">
        <v>197120.625</v>
      </c>
    </row>
    <row r="48" spans="1:7" x14ac:dyDescent="0.25">
      <c r="A48" s="32" t="s">
        <v>57</v>
      </c>
      <c r="B48" s="32" t="s">
        <v>32</v>
      </c>
      <c r="C48" s="32" t="s">
        <v>1</v>
      </c>
      <c r="D48" s="32" t="s">
        <v>62</v>
      </c>
      <c r="E48" s="32" t="s">
        <v>54</v>
      </c>
      <c r="F48" s="33">
        <v>510.29998779296875</v>
      </c>
      <c r="G48" s="34">
        <v>639</v>
      </c>
    </row>
    <row r="49" spans="1:7" x14ac:dyDescent="0.25">
      <c r="A49" s="32" t="s">
        <v>57</v>
      </c>
      <c r="B49" s="32" t="s">
        <v>32</v>
      </c>
      <c r="C49" s="32" t="s">
        <v>1</v>
      </c>
      <c r="D49" s="32" t="s">
        <v>62</v>
      </c>
      <c r="E49" s="32" t="s">
        <v>56</v>
      </c>
      <c r="F49" s="33">
        <v>273.42001342773438</v>
      </c>
      <c r="G49" s="34">
        <v>306</v>
      </c>
    </row>
    <row r="50" spans="1:7" x14ac:dyDescent="0.25">
      <c r="A50" s="32" t="s">
        <v>57</v>
      </c>
      <c r="B50" s="32" t="s">
        <v>32</v>
      </c>
      <c r="C50" s="32" t="s">
        <v>1</v>
      </c>
      <c r="D50" s="32" t="s">
        <v>62</v>
      </c>
      <c r="E50" s="32" t="s">
        <v>46</v>
      </c>
      <c r="F50" s="33">
        <v>3200.0399169921875</v>
      </c>
      <c r="G50" s="34">
        <v>5535</v>
      </c>
    </row>
    <row r="51" spans="1:7" x14ac:dyDescent="0.25">
      <c r="A51" s="32" t="s">
        <v>57</v>
      </c>
      <c r="B51" s="32" t="s">
        <v>32</v>
      </c>
      <c r="C51" s="32" t="s">
        <v>1</v>
      </c>
      <c r="D51" s="32" t="s">
        <v>62</v>
      </c>
      <c r="E51" s="32" t="s">
        <v>97</v>
      </c>
      <c r="F51" s="33">
        <v>1780.4100341796875</v>
      </c>
      <c r="G51" s="34">
        <v>1587.1199951171875</v>
      </c>
    </row>
    <row r="52" spans="1:7" ht="15.75" thickBot="1" x14ac:dyDescent="0.3">
      <c r="A52" s="19" t="s">
        <v>61</v>
      </c>
      <c r="B52" s="21"/>
      <c r="C52" s="21"/>
      <c r="D52" s="21"/>
      <c r="E52" s="21"/>
      <c r="F52" s="21">
        <f>SUM(F47:F51)</f>
        <v>20109.450225830078</v>
      </c>
      <c r="G52" s="20">
        <f>SUM(G47:G51)</f>
        <v>205187.74499511719</v>
      </c>
    </row>
    <row r="53" spans="1:7" x14ac:dyDescent="0.25">
      <c r="A53" s="32"/>
      <c r="B53" s="32"/>
      <c r="C53" s="32"/>
      <c r="D53" s="32"/>
      <c r="E53" s="32"/>
      <c r="F53" s="33"/>
      <c r="G53" s="34"/>
    </row>
    <row r="54" spans="1:7" ht="15.75" thickBot="1" x14ac:dyDescent="0.3">
      <c r="A54" s="19"/>
      <c r="B54" s="21"/>
      <c r="C54" s="21"/>
      <c r="D54" s="21"/>
      <c r="E54" s="21"/>
      <c r="F54" s="21"/>
      <c r="G54" s="20"/>
    </row>
    <row r="55" spans="1:7" x14ac:dyDescent="0.25">
      <c r="A55" s="32"/>
      <c r="B55" s="32"/>
      <c r="C55" s="32"/>
      <c r="D55" s="32"/>
      <c r="E55" s="32"/>
      <c r="F55" s="33"/>
      <c r="G55" s="34"/>
    </row>
    <row r="56" spans="1:7" ht="15.75" thickBot="1" x14ac:dyDescent="0.3">
      <c r="A56" s="19"/>
      <c r="B56" s="21"/>
      <c r="C56" s="21"/>
      <c r="D56" s="21"/>
      <c r="E56" s="21"/>
      <c r="F56" s="21"/>
      <c r="G56" s="20"/>
    </row>
    <row r="57" spans="1:7" x14ac:dyDescent="0.25">
      <c r="A57" s="32"/>
      <c r="B57" s="32"/>
      <c r="C57" s="32"/>
      <c r="D57" s="32"/>
      <c r="E57" s="32"/>
      <c r="F57" s="33"/>
      <c r="G57" s="34"/>
    </row>
    <row r="58" spans="1:7" ht="15.75" thickBot="1" x14ac:dyDescent="0.3">
      <c r="A58" s="19"/>
      <c r="B58" s="21"/>
      <c r="C58" s="21"/>
      <c r="D58" s="21"/>
      <c r="E58" s="21"/>
      <c r="F58" s="21"/>
      <c r="G58" s="20"/>
    </row>
    <row r="59" spans="1:7" x14ac:dyDescent="0.25">
      <c r="A59" s="32"/>
      <c r="B59" s="32"/>
      <c r="C59" s="32"/>
      <c r="D59" s="32"/>
      <c r="E59" s="32"/>
      <c r="F59" s="33"/>
      <c r="G59" s="34"/>
    </row>
    <row r="60" spans="1:7" ht="15.75" thickBot="1" x14ac:dyDescent="0.3">
      <c r="A60" s="19"/>
      <c r="B60" s="21"/>
      <c r="C60" s="21"/>
      <c r="D60" s="21"/>
      <c r="E60" s="21"/>
      <c r="F60" s="21"/>
      <c r="G60" s="20"/>
    </row>
    <row r="61" spans="1:7" x14ac:dyDescent="0.25">
      <c r="A61" s="32"/>
      <c r="B61" s="32"/>
      <c r="C61" s="32"/>
      <c r="D61" s="32"/>
      <c r="E61" s="32"/>
      <c r="F61" s="33"/>
      <c r="G61" s="34"/>
    </row>
    <row r="62" spans="1:7" ht="15.75" thickBot="1" x14ac:dyDescent="0.3">
      <c r="A62" s="19"/>
      <c r="B62" s="21"/>
      <c r="C62" s="21"/>
      <c r="D62" s="21"/>
      <c r="E62" s="21"/>
      <c r="F62" s="21"/>
      <c r="G62" s="20"/>
    </row>
    <row r="63" spans="1:7" ht="16.5" thickBot="1" x14ac:dyDescent="0.3">
      <c r="A63" s="17" t="s">
        <v>0</v>
      </c>
      <c r="B63" s="17"/>
      <c r="C63" s="17"/>
      <c r="D63" s="17"/>
      <c r="E63" s="17"/>
      <c r="F63" s="17">
        <f>+F56+F54+F52+F46+F34+F26+F17+F13</f>
        <v>228332.84686279297</v>
      </c>
      <c r="G63" s="17">
        <f>+G56+G54+G52+G46+G34+G26+G17+G13</f>
        <v>882036.38184738159</v>
      </c>
    </row>
    <row r="65" spans="1:1" x14ac:dyDescent="0.25">
      <c r="A65" t="s">
        <v>21</v>
      </c>
    </row>
  </sheetData>
  <sortState xmlns:xlrd2="http://schemas.microsoft.com/office/spreadsheetml/2017/richdata2" ref="A12:G76">
    <sortCondition ref="D12:D76"/>
    <sortCondition ref="E12:E76"/>
  </sortState>
  <mergeCells count="5">
    <mergeCell ref="A10:G10"/>
    <mergeCell ref="A6:G6"/>
    <mergeCell ref="A7:G7"/>
    <mergeCell ref="A8:G8"/>
    <mergeCell ref="A9:G9"/>
  </mergeCells>
  <printOptions horizontalCentered="1"/>
  <pageMargins left="0.70866141732283472" right="0.70866141732283472" top="0.74803149606299213" bottom="0.74803149606299213" header="0.31496062992125984" footer="0.31496062992125984"/>
  <pageSetup scale="61" fitToHeight="0" orientation="portrait" r:id="rId1"/>
  <headerFooter>
    <oddFooter>&amp;CE-Página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70"/>
  <sheetViews>
    <sheetView tabSelected="1" topLeftCell="A52" workbookViewId="0">
      <selection activeCell="C4" sqref="C4"/>
    </sheetView>
  </sheetViews>
  <sheetFormatPr baseColWidth="10" defaultColWidth="49.42578125" defaultRowHeight="15" x14ac:dyDescent="0.25"/>
  <cols>
    <col min="1" max="1" width="13.140625" customWidth="1"/>
    <col min="2" max="2" width="7.85546875" bestFit="1" customWidth="1"/>
    <col min="3" max="3" width="12" bestFit="1" customWidth="1"/>
    <col min="4" max="4" width="25.7109375" bestFit="1" customWidth="1"/>
    <col min="5" max="5" width="18.7109375" bestFit="1" customWidth="1"/>
    <col min="6" max="6" width="14.42578125" style="6" bestFit="1" customWidth="1"/>
    <col min="7" max="7" width="15.5703125" style="1" bestFit="1" customWidth="1"/>
  </cols>
  <sheetData>
    <row r="1" spans="1:7" x14ac:dyDescent="0.25">
      <c r="A1" s="11"/>
    </row>
    <row r="6" spans="1:7" x14ac:dyDescent="0.25">
      <c r="A6" s="47" t="s">
        <v>13</v>
      </c>
      <c r="B6" s="47"/>
      <c r="C6" s="47"/>
      <c r="D6" s="47"/>
      <c r="E6" s="47"/>
      <c r="F6" s="47"/>
      <c r="G6" s="47"/>
    </row>
    <row r="7" spans="1:7" ht="23.25" x14ac:dyDescent="0.35">
      <c r="A7" s="48" t="s">
        <v>14</v>
      </c>
      <c r="B7" s="48"/>
      <c r="C7" s="48"/>
      <c r="D7" s="48"/>
      <c r="E7" s="48"/>
      <c r="F7" s="48"/>
      <c r="G7" s="48"/>
    </row>
    <row r="8" spans="1:7" ht="23.25" thickBot="1" x14ac:dyDescent="0.4">
      <c r="A8" s="49" t="s">
        <v>15</v>
      </c>
      <c r="B8" s="49"/>
      <c r="C8" s="49"/>
      <c r="D8" s="49"/>
      <c r="E8" s="49"/>
      <c r="F8" s="49"/>
      <c r="G8" s="49"/>
    </row>
    <row r="9" spans="1:7" ht="15.75" thickBot="1" x14ac:dyDescent="0.3">
      <c r="A9" s="50" t="s">
        <v>29</v>
      </c>
      <c r="B9" s="45"/>
      <c r="C9" s="45"/>
      <c r="D9" s="45"/>
      <c r="E9" s="45"/>
      <c r="F9" s="45"/>
      <c r="G9" s="51"/>
    </row>
    <row r="10" spans="1:7" ht="15.75" thickBot="1" x14ac:dyDescent="0.3">
      <c r="A10" s="44" t="str">
        <f>Consolidado!A10</f>
        <v>Año 2021</v>
      </c>
      <c r="B10" s="45"/>
      <c r="C10" s="45"/>
      <c r="D10" s="45"/>
      <c r="E10" s="45"/>
      <c r="F10" s="45"/>
      <c r="G10" s="46"/>
    </row>
    <row r="11" spans="1:7" ht="15.75" thickBot="1" x14ac:dyDescent="0.3">
      <c r="A11" s="2" t="s">
        <v>4</v>
      </c>
      <c r="B11" s="35" t="s">
        <v>5</v>
      </c>
      <c r="C11" s="35" t="s">
        <v>6</v>
      </c>
      <c r="D11" s="35" t="s">
        <v>18</v>
      </c>
      <c r="E11" s="35" t="s">
        <v>17</v>
      </c>
      <c r="F11" s="36" t="s">
        <v>7</v>
      </c>
      <c r="G11" s="37" t="s">
        <v>8</v>
      </c>
    </row>
    <row r="12" spans="1:7" x14ac:dyDescent="0.25">
      <c r="A12" s="32" t="s">
        <v>31</v>
      </c>
      <c r="B12" s="32" t="s">
        <v>32</v>
      </c>
      <c r="C12" s="32" t="s">
        <v>84</v>
      </c>
      <c r="D12" s="32" t="s">
        <v>88</v>
      </c>
      <c r="E12" s="32" t="s">
        <v>89</v>
      </c>
      <c r="F12" s="33">
        <v>1716</v>
      </c>
      <c r="G12" s="34">
        <v>18711</v>
      </c>
    </row>
    <row r="13" spans="1:7" x14ac:dyDescent="0.25">
      <c r="A13" s="32" t="s">
        <v>31</v>
      </c>
      <c r="B13" s="32" t="s">
        <v>32</v>
      </c>
      <c r="C13" s="32" t="s">
        <v>84</v>
      </c>
      <c r="D13" s="32" t="s">
        <v>88</v>
      </c>
      <c r="E13" s="32" t="s">
        <v>33</v>
      </c>
      <c r="F13" s="33">
        <v>12484</v>
      </c>
      <c r="G13" s="34">
        <v>231223.328125</v>
      </c>
    </row>
    <row r="14" spans="1:7" x14ac:dyDescent="0.25">
      <c r="A14" s="32" t="s">
        <v>31</v>
      </c>
      <c r="B14" s="32" t="s">
        <v>32</v>
      </c>
      <c r="C14" s="32" t="s">
        <v>84</v>
      </c>
      <c r="D14" s="32" t="s">
        <v>83</v>
      </c>
      <c r="E14" s="32" t="s">
        <v>87</v>
      </c>
      <c r="F14" s="33">
        <v>24000</v>
      </c>
      <c r="G14" s="34">
        <v>8400</v>
      </c>
    </row>
    <row r="15" spans="1:7" x14ac:dyDescent="0.25">
      <c r="A15" s="32" t="s">
        <v>31</v>
      </c>
      <c r="B15" s="32" t="s">
        <v>32</v>
      </c>
      <c r="C15" s="32" t="s">
        <v>84</v>
      </c>
      <c r="D15" s="32" t="s">
        <v>83</v>
      </c>
      <c r="E15" s="32" t="s">
        <v>86</v>
      </c>
      <c r="F15" s="33">
        <v>24400</v>
      </c>
      <c r="G15" s="34">
        <v>12050</v>
      </c>
    </row>
    <row r="16" spans="1:7" x14ac:dyDescent="0.25">
      <c r="A16" s="32" t="s">
        <v>31</v>
      </c>
      <c r="B16" s="32" t="s">
        <v>32</v>
      </c>
      <c r="C16" s="32" t="s">
        <v>84</v>
      </c>
      <c r="D16" s="32" t="s">
        <v>83</v>
      </c>
      <c r="E16" s="32" t="s">
        <v>85</v>
      </c>
      <c r="F16" s="33">
        <v>48685</v>
      </c>
      <c r="G16" s="34">
        <v>19474</v>
      </c>
    </row>
    <row r="17" spans="1:7" ht="15.75" thickBot="1" x14ac:dyDescent="0.3">
      <c r="A17" s="32" t="s">
        <v>31</v>
      </c>
      <c r="B17" s="32" t="s">
        <v>32</v>
      </c>
      <c r="C17" s="32" t="s">
        <v>84</v>
      </c>
      <c r="D17" s="32" t="s">
        <v>83</v>
      </c>
      <c r="E17" s="32" t="s">
        <v>82</v>
      </c>
      <c r="F17" s="33">
        <v>242632.640625</v>
      </c>
      <c r="G17" s="34">
        <v>129026.1494140625</v>
      </c>
    </row>
    <row r="18" spans="1:7" ht="15.75" thickBot="1" x14ac:dyDescent="0.3">
      <c r="A18" s="22" t="s">
        <v>22</v>
      </c>
      <c r="B18" s="24"/>
      <c r="C18" s="24"/>
      <c r="D18" s="24"/>
      <c r="E18" s="24"/>
      <c r="F18" s="24">
        <f>SUM(F12:F17)</f>
        <v>353917.640625</v>
      </c>
      <c r="G18" s="23">
        <f>SUM(G12:G17)</f>
        <v>418884.4775390625</v>
      </c>
    </row>
    <row r="19" spans="1:7" x14ac:dyDescent="0.25">
      <c r="A19" s="32" t="s">
        <v>43</v>
      </c>
      <c r="B19" s="32" t="s">
        <v>32</v>
      </c>
      <c r="C19" s="32" t="s">
        <v>84</v>
      </c>
      <c r="D19" s="32" t="s">
        <v>92</v>
      </c>
      <c r="E19" s="32" t="s">
        <v>91</v>
      </c>
      <c r="F19" s="33">
        <v>22000</v>
      </c>
      <c r="G19" s="34">
        <v>9975</v>
      </c>
    </row>
    <row r="20" spans="1:7" ht="30" x14ac:dyDescent="0.25">
      <c r="A20" s="32" t="s">
        <v>43</v>
      </c>
      <c r="B20" s="32" t="s">
        <v>32</v>
      </c>
      <c r="C20" s="32" t="s">
        <v>84</v>
      </c>
      <c r="D20" s="32" t="s">
        <v>90</v>
      </c>
      <c r="E20" s="32" t="s">
        <v>86</v>
      </c>
      <c r="F20" s="33">
        <v>76115</v>
      </c>
      <c r="G20" s="34">
        <v>38255.099609375</v>
      </c>
    </row>
    <row r="21" spans="1:7" ht="30" x14ac:dyDescent="0.25">
      <c r="A21" s="32" t="s">
        <v>43</v>
      </c>
      <c r="B21" s="32" t="s">
        <v>32</v>
      </c>
      <c r="C21" s="32" t="s">
        <v>84</v>
      </c>
      <c r="D21" s="32" t="s">
        <v>90</v>
      </c>
      <c r="E21" s="32" t="s">
        <v>85</v>
      </c>
      <c r="F21" s="33">
        <v>25450</v>
      </c>
      <c r="G21" s="34">
        <v>8907.5</v>
      </c>
    </row>
    <row r="22" spans="1:7" ht="30.75" thickBot="1" x14ac:dyDescent="0.3">
      <c r="A22" s="32" t="s">
        <v>43</v>
      </c>
      <c r="B22" s="32" t="s">
        <v>32</v>
      </c>
      <c r="C22" s="32" t="s">
        <v>84</v>
      </c>
      <c r="D22" s="32" t="s">
        <v>90</v>
      </c>
      <c r="E22" s="32" t="s">
        <v>82</v>
      </c>
      <c r="F22" s="33">
        <v>247600</v>
      </c>
      <c r="G22" s="34">
        <v>136868.0234375</v>
      </c>
    </row>
    <row r="23" spans="1:7" ht="15.75" thickBot="1" x14ac:dyDescent="0.3">
      <c r="A23" s="22" t="s">
        <v>43</v>
      </c>
      <c r="B23" s="24"/>
      <c r="C23" s="24"/>
      <c r="D23" s="24"/>
      <c r="E23" s="24"/>
      <c r="F23" s="24">
        <f>SUM(F19:F22)</f>
        <v>371165</v>
      </c>
      <c r="G23" s="23">
        <f>SUM(G19:G22)</f>
        <v>194005.623046875</v>
      </c>
    </row>
    <row r="24" spans="1:7" x14ac:dyDescent="0.25">
      <c r="A24" s="32" t="s">
        <v>48</v>
      </c>
      <c r="B24" s="32" t="s">
        <v>32</v>
      </c>
      <c r="C24" s="32" t="s">
        <v>84</v>
      </c>
      <c r="D24" s="32" t="s">
        <v>88</v>
      </c>
      <c r="E24" s="32" t="s">
        <v>129</v>
      </c>
      <c r="F24" s="33">
        <v>20</v>
      </c>
      <c r="G24" s="34">
        <v>25</v>
      </c>
    </row>
    <row r="25" spans="1:7" x14ac:dyDescent="0.25">
      <c r="A25" s="32" t="s">
        <v>48</v>
      </c>
      <c r="B25" s="32" t="s">
        <v>32</v>
      </c>
      <c r="C25" s="32" t="s">
        <v>84</v>
      </c>
      <c r="D25" s="32" t="s">
        <v>88</v>
      </c>
      <c r="E25" s="32" t="s">
        <v>51</v>
      </c>
      <c r="F25" s="33">
        <v>308.20001220703125</v>
      </c>
      <c r="G25" s="34">
        <v>5489.0400390625</v>
      </c>
    </row>
    <row r="26" spans="1:7" x14ac:dyDescent="0.25">
      <c r="A26" s="32" t="s">
        <v>48</v>
      </c>
      <c r="B26" s="32" t="s">
        <v>32</v>
      </c>
      <c r="C26" s="32" t="s">
        <v>84</v>
      </c>
      <c r="D26" s="32" t="s">
        <v>88</v>
      </c>
      <c r="E26" s="32" t="s">
        <v>108</v>
      </c>
      <c r="F26" s="33">
        <v>52971</v>
      </c>
      <c r="G26" s="34">
        <v>38979</v>
      </c>
    </row>
    <row r="27" spans="1:7" x14ac:dyDescent="0.25">
      <c r="A27" s="32" t="s">
        <v>48</v>
      </c>
      <c r="B27" s="32" t="s">
        <v>32</v>
      </c>
      <c r="C27" s="32" t="s">
        <v>84</v>
      </c>
      <c r="D27" s="32" t="s">
        <v>88</v>
      </c>
      <c r="E27" s="32" t="s">
        <v>114</v>
      </c>
      <c r="F27" s="33">
        <v>20500</v>
      </c>
      <c r="G27" s="34">
        <v>13325</v>
      </c>
    </row>
    <row r="28" spans="1:7" x14ac:dyDescent="0.25">
      <c r="A28" s="32" t="s">
        <v>48</v>
      </c>
      <c r="B28" s="32" t="s">
        <v>32</v>
      </c>
      <c r="C28" s="32" t="s">
        <v>84</v>
      </c>
      <c r="D28" s="32" t="s">
        <v>88</v>
      </c>
      <c r="E28" s="32" t="s">
        <v>33</v>
      </c>
      <c r="F28" s="33">
        <v>10</v>
      </c>
      <c r="G28" s="34">
        <v>10</v>
      </c>
    </row>
    <row r="29" spans="1:7" x14ac:dyDescent="0.25">
      <c r="A29" s="32" t="s">
        <v>48</v>
      </c>
      <c r="B29" s="32" t="s">
        <v>32</v>
      </c>
      <c r="C29" s="32" t="s">
        <v>84</v>
      </c>
      <c r="D29" s="32" t="s">
        <v>92</v>
      </c>
      <c r="E29" s="32" t="s">
        <v>60</v>
      </c>
      <c r="F29" s="33">
        <v>2670.780029296875</v>
      </c>
      <c r="G29" s="34">
        <v>102459</v>
      </c>
    </row>
    <row r="30" spans="1:7" x14ac:dyDescent="0.25">
      <c r="A30" s="32" t="s">
        <v>48</v>
      </c>
      <c r="B30" s="32" t="s">
        <v>32</v>
      </c>
      <c r="C30" s="32" t="s">
        <v>84</v>
      </c>
      <c r="D30" s="32" t="s">
        <v>88</v>
      </c>
      <c r="E30" s="32" t="s">
        <v>91</v>
      </c>
      <c r="F30" s="33">
        <v>10</v>
      </c>
      <c r="G30" s="34">
        <v>10</v>
      </c>
    </row>
    <row r="31" spans="1:7" x14ac:dyDescent="0.25">
      <c r="A31" s="32" t="s">
        <v>48</v>
      </c>
      <c r="B31" s="32" t="s">
        <v>32</v>
      </c>
      <c r="C31" s="32" t="s">
        <v>84</v>
      </c>
      <c r="D31" s="32" t="s">
        <v>88</v>
      </c>
      <c r="E31" s="32" t="s">
        <v>110</v>
      </c>
      <c r="F31" s="33">
        <v>18012</v>
      </c>
      <c r="G31" s="34">
        <v>168637.5</v>
      </c>
    </row>
    <row r="32" spans="1:7" x14ac:dyDescent="0.25">
      <c r="A32" s="32" t="s">
        <v>48</v>
      </c>
      <c r="B32" s="32" t="s">
        <v>32</v>
      </c>
      <c r="C32" s="32" t="s">
        <v>84</v>
      </c>
      <c r="D32" s="32" t="s">
        <v>88</v>
      </c>
      <c r="E32" s="32" t="s">
        <v>111</v>
      </c>
      <c r="F32" s="33">
        <v>12</v>
      </c>
      <c r="G32" s="34">
        <v>15</v>
      </c>
    </row>
    <row r="33" spans="1:7" x14ac:dyDescent="0.25">
      <c r="A33" s="32" t="s">
        <v>48</v>
      </c>
      <c r="B33" s="32" t="s">
        <v>32</v>
      </c>
      <c r="C33" s="32" t="s">
        <v>84</v>
      </c>
      <c r="D33" s="32" t="s">
        <v>83</v>
      </c>
      <c r="E33" s="32" t="s">
        <v>130</v>
      </c>
      <c r="F33" s="33">
        <v>56400</v>
      </c>
      <c r="G33" s="34">
        <v>38000</v>
      </c>
    </row>
    <row r="34" spans="1:7" ht="15.75" thickBot="1" x14ac:dyDescent="0.3">
      <c r="A34" s="32" t="s">
        <v>48</v>
      </c>
      <c r="B34" s="32" t="s">
        <v>32</v>
      </c>
      <c r="C34" s="32" t="s">
        <v>84</v>
      </c>
      <c r="D34" s="32" t="s">
        <v>83</v>
      </c>
      <c r="E34" s="32" t="s">
        <v>82</v>
      </c>
      <c r="F34" s="33">
        <v>84.099998474121094</v>
      </c>
      <c r="G34" s="34">
        <v>48.25</v>
      </c>
    </row>
    <row r="35" spans="1:7" ht="15.75" thickBot="1" x14ac:dyDescent="0.3">
      <c r="A35" s="22" t="s">
        <v>48</v>
      </c>
      <c r="B35" s="24"/>
      <c r="C35" s="24"/>
      <c r="D35" s="24"/>
      <c r="E35" s="24"/>
      <c r="F35" s="24">
        <f>SUM(F24:F34)</f>
        <v>150998.08003997803</v>
      </c>
      <c r="G35" s="23">
        <f>SUM(G24:G34)</f>
        <v>366997.7900390625</v>
      </c>
    </row>
    <row r="36" spans="1:7" x14ac:dyDescent="0.25">
      <c r="A36" s="32" t="s">
        <v>50</v>
      </c>
      <c r="B36" s="32" t="s">
        <v>32</v>
      </c>
      <c r="C36" s="32" t="s">
        <v>84</v>
      </c>
      <c r="D36" s="32" t="s">
        <v>88</v>
      </c>
      <c r="E36" s="32" t="s">
        <v>107</v>
      </c>
      <c r="F36" s="33">
        <v>52525</v>
      </c>
      <c r="G36" s="34">
        <v>14001.8798828125</v>
      </c>
    </row>
    <row r="37" spans="1:7" x14ac:dyDescent="0.25">
      <c r="A37" s="32" t="s">
        <v>50</v>
      </c>
      <c r="B37" s="32" t="s">
        <v>32</v>
      </c>
      <c r="C37" s="32" t="s">
        <v>84</v>
      </c>
      <c r="D37" s="32" t="s">
        <v>88</v>
      </c>
      <c r="E37" s="32" t="s">
        <v>108</v>
      </c>
      <c r="F37" s="33">
        <v>24</v>
      </c>
      <c r="G37" s="34">
        <v>808.510009765625</v>
      </c>
    </row>
    <row r="38" spans="1:7" x14ac:dyDescent="0.25">
      <c r="A38" s="32" t="s">
        <v>50</v>
      </c>
      <c r="B38" s="32" t="s">
        <v>32</v>
      </c>
      <c r="C38" s="32" t="s">
        <v>84</v>
      </c>
      <c r="D38" s="32" t="s">
        <v>88</v>
      </c>
      <c r="E38" s="32" t="s">
        <v>89</v>
      </c>
      <c r="F38" s="33">
        <v>1588</v>
      </c>
      <c r="G38" s="34">
        <v>27584</v>
      </c>
    </row>
    <row r="39" spans="1:7" x14ac:dyDescent="0.25">
      <c r="A39" s="32" t="s">
        <v>50</v>
      </c>
      <c r="B39" s="32" t="s">
        <v>32</v>
      </c>
      <c r="C39" s="32" t="s">
        <v>84</v>
      </c>
      <c r="D39" s="32" t="s">
        <v>88</v>
      </c>
      <c r="E39" s="32" t="s">
        <v>33</v>
      </c>
      <c r="F39" s="33">
        <v>13816</v>
      </c>
      <c r="G39" s="34">
        <v>251114.91723632813</v>
      </c>
    </row>
    <row r="40" spans="1:7" x14ac:dyDescent="0.25">
      <c r="A40" s="32" t="s">
        <v>50</v>
      </c>
      <c r="B40" s="32" t="s">
        <v>32</v>
      </c>
      <c r="C40" s="32" t="s">
        <v>84</v>
      </c>
      <c r="D40" s="32" t="s">
        <v>88</v>
      </c>
      <c r="E40" s="32" t="s">
        <v>109</v>
      </c>
      <c r="F40" s="33">
        <v>421</v>
      </c>
      <c r="G40" s="34">
        <v>7916.2102966308594</v>
      </c>
    </row>
    <row r="41" spans="1:7" x14ac:dyDescent="0.25">
      <c r="A41" s="32" t="s">
        <v>50</v>
      </c>
      <c r="B41" s="32" t="s">
        <v>32</v>
      </c>
      <c r="C41" s="32" t="s">
        <v>84</v>
      </c>
      <c r="D41" s="32" t="s">
        <v>88</v>
      </c>
      <c r="E41" s="32" t="s">
        <v>91</v>
      </c>
      <c r="F41" s="33">
        <v>16</v>
      </c>
      <c r="G41" s="34">
        <v>25</v>
      </c>
    </row>
    <row r="42" spans="1:7" x14ac:dyDescent="0.25">
      <c r="A42" s="32" t="s">
        <v>50</v>
      </c>
      <c r="B42" s="32" t="s">
        <v>32</v>
      </c>
      <c r="C42" s="32" t="s">
        <v>84</v>
      </c>
      <c r="D42" s="32" t="s">
        <v>88</v>
      </c>
      <c r="E42" s="32" t="s">
        <v>110</v>
      </c>
      <c r="F42" s="33">
        <v>7233</v>
      </c>
      <c r="G42" s="34">
        <v>19624.55078125</v>
      </c>
    </row>
    <row r="43" spans="1:7" x14ac:dyDescent="0.25">
      <c r="A43" s="32" t="s">
        <v>50</v>
      </c>
      <c r="B43" s="32" t="s">
        <v>32</v>
      </c>
      <c r="C43" s="32" t="s">
        <v>84</v>
      </c>
      <c r="D43" s="32" t="s">
        <v>88</v>
      </c>
      <c r="E43" s="32" t="s">
        <v>111</v>
      </c>
      <c r="F43" s="33">
        <v>12</v>
      </c>
      <c r="G43" s="34">
        <v>15</v>
      </c>
    </row>
    <row r="44" spans="1:7" x14ac:dyDescent="0.25">
      <c r="A44" s="32" t="s">
        <v>50</v>
      </c>
      <c r="B44" s="32" t="s">
        <v>32</v>
      </c>
      <c r="C44" s="32" t="s">
        <v>84</v>
      </c>
      <c r="D44" s="32" t="s">
        <v>88</v>
      </c>
      <c r="E44" s="32" t="s">
        <v>112</v>
      </c>
      <c r="F44" s="33">
        <v>240</v>
      </c>
      <c r="G44" s="34">
        <v>8653.72998046875</v>
      </c>
    </row>
    <row r="45" spans="1:7" x14ac:dyDescent="0.25">
      <c r="A45" s="32" t="s">
        <v>50</v>
      </c>
      <c r="B45" s="32" t="s">
        <v>32</v>
      </c>
      <c r="C45" s="32" t="s">
        <v>84</v>
      </c>
      <c r="D45" s="32" t="s">
        <v>113</v>
      </c>
      <c r="E45" s="32" t="s">
        <v>86</v>
      </c>
      <c r="F45" s="33">
        <v>49915</v>
      </c>
      <c r="G45" s="34">
        <v>36795</v>
      </c>
    </row>
    <row r="46" spans="1:7" ht="30" x14ac:dyDescent="0.25">
      <c r="A46" s="32" t="s">
        <v>50</v>
      </c>
      <c r="B46" s="32" t="s">
        <v>32</v>
      </c>
      <c r="C46" s="32" t="s">
        <v>84</v>
      </c>
      <c r="D46" s="32" t="s">
        <v>90</v>
      </c>
      <c r="E46" s="32" t="s">
        <v>114</v>
      </c>
      <c r="F46" s="33">
        <v>23000</v>
      </c>
      <c r="G46" s="34">
        <v>18400</v>
      </c>
    </row>
    <row r="47" spans="1:7" ht="30" x14ac:dyDescent="0.25">
      <c r="A47" s="32" t="s">
        <v>50</v>
      </c>
      <c r="B47" s="32" t="s">
        <v>32</v>
      </c>
      <c r="C47" s="32" t="s">
        <v>84</v>
      </c>
      <c r="D47" s="32" t="s">
        <v>90</v>
      </c>
      <c r="E47" s="32" t="s">
        <v>86</v>
      </c>
      <c r="F47" s="33">
        <v>74190</v>
      </c>
      <c r="G47" s="34">
        <v>24757.5</v>
      </c>
    </row>
    <row r="48" spans="1:7" ht="30" x14ac:dyDescent="0.25">
      <c r="A48" s="32" t="s">
        <v>50</v>
      </c>
      <c r="B48" s="32" t="s">
        <v>32</v>
      </c>
      <c r="C48" s="32" t="s">
        <v>84</v>
      </c>
      <c r="D48" s="32" t="s">
        <v>90</v>
      </c>
      <c r="E48" s="32" t="s">
        <v>82</v>
      </c>
      <c r="F48" s="33">
        <v>351855</v>
      </c>
      <c r="G48" s="34">
        <v>192872</v>
      </c>
    </row>
    <row r="49" spans="1:7" ht="15.75" thickBot="1" x14ac:dyDescent="0.3">
      <c r="A49" s="32" t="s">
        <v>50</v>
      </c>
      <c r="B49" s="32" t="s">
        <v>32</v>
      </c>
      <c r="C49" s="32" t="s">
        <v>84</v>
      </c>
      <c r="D49" s="32" t="s">
        <v>83</v>
      </c>
      <c r="E49" s="32" t="s">
        <v>108</v>
      </c>
      <c r="F49" s="33">
        <v>51859</v>
      </c>
      <c r="G49" s="34">
        <v>14084.0498046875</v>
      </c>
    </row>
    <row r="50" spans="1:7" ht="15.75" thickBot="1" x14ac:dyDescent="0.3">
      <c r="A50" s="22" t="s">
        <v>52</v>
      </c>
      <c r="B50" s="24"/>
      <c r="C50" s="24"/>
      <c r="D50" s="24"/>
      <c r="E50" s="24"/>
      <c r="F50" s="24">
        <f>SUM(F36:F49)</f>
        <v>626694</v>
      </c>
      <c r="G50" s="23">
        <f>SUM(G36:G49)</f>
        <v>616652.34799194336</v>
      </c>
    </row>
    <row r="51" spans="1:7" ht="30" x14ac:dyDescent="0.25">
      <c r="A51" s="32" t="s">
        <v>53</v>
      </c>
      <c r="B51" s="32" t="s">
        <v>32</v>
      </c>
      <c r="C51" s="32" t="s">
        <v>84</v>
      </c>
      <c r="D51" s="32" t="s">
        <v>90</v>
      </c>
      <c r="E51" s="32" t="s">
        <v>86</v>
      </c>
      <c r="F51" s="33">
        <v>98675</v>
      </c>
      <c r="G51" s="34">
        <v>98275</v>
      </c>
    </row>
    <row r="52" spans="1:7" ht="30" x14ac:dyDescent="0.25">
      <c r="A52" s="32" t="s">
        <v>53</v>
      </c>
      <c r="B52" s="32" t="s">
        <v>32</v>
      </c>
      <c r="C52" s="32" t="s">
        <v>84</v>
      </c>
      <c r="D52" s="32" t="s">
        <v>90</v>
      </c>
      <c r="E52" s="32" t="s">
        <v>91</v>
      </c>
      <c r="F52" s="33">
        <v>17000</v>
      </c>
      <c r="G52" s="34">
        <v>7385</v>
      </c>
    </row>
    <row r="53" spans="1:7" ht="30" x14ac:dyDescent="0.25">
      <c r="A53" s="32" t="s">
        <v>53</v>
      </c>
      <c r="B53" s="32" t="s">
        <v>32</v>
      </c>
      <c r="C53" s="32" t="s">
        <v>84</v>
      </c>
      <c r="D53" s="32" t="s">
        <v>90</v>
      </c>
      <c r="E53" s="32" t="s">
        <v>85</v>
      </c>
      <c r="F53" s="33">
        <v>48955</v>
      </c>
      <c r="G53" s="34">
        <v>19582</v>
      </c>
    </row>
    <row r="54" spans="1:7" ht="30.75" thickBot="1" x14ac:dyDescent="0.3">
      <c r="A54" s="32" t="s">
        <v>53</v>
      </c>
      <c r="B54" s="32" t="s">
        <v>32</v>
      </c>
      <c r="C54" s="32" t="s">
        <v>84</v>
      </c>
      <c r="D54" s="32" t="s">
        <v>90</v>
      </c>
      <c r="E54" s="32" t="s">
        <v>82</v>
      </c>
      <c r="F54" s="33">
        <v>372505</v>
      </c>
      <c r="G54" s="34">
        <v>290131.599609375</v>
      </c>
    </row>
    <row r="55" spans="1:7" ht="15.75" thickBot="1" x14ac:dyDescent="0.3">
      <c r="A55" s="22" t="s">
        <v>55</v>
      </c>
      <c r="B55" s="24"/>
      <c r="C55" s="24"/>
      <c r="D55" s="24"/>
      <c r="E55" s="24"/>
      <c r="F55" s="24">
        <f>SUM(F51:F54)</f>
        <v>537135</v>
      </c>
      <c r="G55" s="23">
        <f>SUM(G51:G54)</f>
        <v>415373.599609375</v>
      </c>
    </row>
    <row r="56" spans="1:7" ht="15.75" thickBot="1" x14ac:dyDescent="0.3">
      <c r="A56" s="32" t="s">
        <v>57</v>
      </c>
      <c r="B56" s="32"/>
      <c r="C56" s="32"/>
      <c r="D56" s="32"/>
      <c r="E56" s="32"/>
      <c r="F56" s="33">
        <v>0</v>
      </c>
      <c r="G56" s="34">
        <v>0</v>
      </c>
    </row>
    <row r="57" spans="1:7" ht="15.75" thickBot="1" x14ac:dyDescent="0.3">
      <c r="A57" s="22" t="s">
        <v>61</v>
      </c>
      <c r="B57" s="24"/>
      <c r="C57" s="24"/>
      <c r="D57" s="24"/>
      <c r="E57" s="24"/>
      <c r="F57" s="24">
        <v>0</v>
      </c>
      <c r="G57" s="23">
        <v>0</v>
      </c>
    </row>
    <row r="58" spans="1:7" ht="15.75" thickBot="1" x14ac:dyDescent="0.3">
      <c r="A58" s="32"/>
      <c r="B58" s="32"/>
      <c r="C58" s="32"/>
      <c r="D58" s="32"/>
      <c r="E58" s="32"/>
      <c r="F58" s="33"/>
      <c r="G58" s="34"/>
    </row>
    <row r="59" spans="1:7" ht="15.75" thickBot="1" x14ac:dyDescent="0.3">
      <c r="A59" s="22"/>
      <c r="B59" s="24"/>
      <c r="C59" s="24"/>
      <c r="D59" s="24"/>
      <c r="E59" s="24"/>
      <c r="F59" s="24"/>
      <c r="G59" s="23"/>
    </row>
    <row r="60" spans="1:7" x14ac:dyDescent="0.25">
      <c r="A60" s="32"/>
      <c r="B60" s="32"/>
      <c r="C60" s="32"/>
      <c r="D60" s="32"/>
      <c r="E60" s="32"/>
      <c r="F60" s="33"/>
      <c r="G60" s="34"/>
    </row>
    <row r="61" spans="1:7" ht="15.75" thickBot="1" x14ac:dyDescent="0.3">
      <c r="A61" s="19"/>
      <c r="B61" s="21"/>
      <c r="C61" s="21"/>
      <c r="D61" s="21"/>
      <c r="E61" s="21"/>
      <c r="F61" s="21"/>
      <c r="G61" s="20"/>
    </row>
    <row r="62" spans="1:7" x14ac:dyDescent="0.25">
      <c r="A62" s="32"/>
      <c r="B62" s="32"/>
      <c r="C62" s="32"/>
      <c r="D62" s="32"/>
      <c r="E62" s="32"/>
      <c r="F62" s="33"/>
      <c r="G62" s="34"/>
    </row>
    <row r="63" spans="1:7" ht="15.75" thickBot="1" x14ac:dyDescent="0.3">
      <c r="A63" s="19"/>
      <c r="B63" s="21"/>
      <c r="C63" s="21"/>
      <c r="D63" s="21"/>
      <c r="E63" s="21"/>
      <c r="F63" s="21"/>
      <c r="G63" s="20"/>
    </row>
    <row r="64" spans="1:7" x14ac:dyDescent="0.25">
      <c r="A64" s="32"/>
      <c r="B64" s="32"/>
      <c r="C64" s="32"/>
      <c r="D64" s="32"/>
      <c r="E64" s="32"/>
      <c r="F64" s="33"/>
      <c r="G64" s="34"/>
    </row>
    <row r="65" spans="1:7" ht="15.75" thickBot="1" x14ac:dyDescent="0.3">
      <c r="A65" s="19"/>
      <c r="B65" s="21"/>
      <c r="C65" s="21"/>
      <c r="D65" s="21"/>
      <c r="E65" s="21"/>
      <c r="F65" s="21"/>
      <c r="G65" s="20"/>
    </row>
    <row r="66" spans="1:7" x14ac:dyDescent="0.25">
      <c r="A66" s="32"/>
      <c r="B66" s="32"/>
      <c r="C66" s="32"/>
      <c r="D66" s="32"/>
      <c r="E66" s="32"/>
      <c r="F66" s="33"/>
      <c r="G66" s="34"/>
    </row>
    <row r="67" spans="1:7" ht="15.75" thickBot="1" x14ac:dyDescent="0.3">
      <c r="A67" s="19"/>
      <c r="B67" s="21"/>
      <c r="C67" s="21"/>
      <c r="D67" s="21"/>
      <c r="E67" s="21"/>
      <c r="F67" s="21"/>
      <c r="G67" s="20"/>
    </row>
    <row r="68" spans="1:7" ht="16.5" thickBot="1" x14ac:dyDescent="0.3">
      <c r="A68" s="25" t="s">
        <v>0</v>
      </c>
      <c r="B68" s="25"/>
      <c r="C68" s="25"/>
      <c r="D68" s="25"/>
      <c r="E68" s="25"/>
      <c r="F68" s="25">
        <f>SUM(F55,F50,F35,F23,F18)</f>
        <v>2039909.720664978</v>
      </c>
      <c r="G68" s="26">
        <f>SUM(G55,G50,G35,G23,G18)</f>
        <v>2011913.8382263184</v>
      </c>
    </row>
    <row r="70" spans="1:7" x14ac:dyDescent="0.25">
      <c r="A70" t="s">
        <v>21</v>
      </c>
    </row>
  </sheetData>
  <sortState xmlns:xlrd2="http://schemas.microsoft.com/office/spreadsheetml/2017/richdata2" ref="A12:H77">
    <sortCondition ref="D12:D77"/>
  </sortState>
  <mergeCells count="5">
    <mergeCell ref="A10:G10"/>
    <mergeCell ref="A6:G6"/>
    <mergeCell ref="A7:G7"/>
    <mergeCell ref="A8:G8"/>
    <mergeCell ref="A9:G9"/>
  </mergeCells>
  <printOptions horizontalCentered="1"/>
  <pageMargins left="0.70866141732283472" right="0.70866141732283472" top="0.74803149606299213" bottom="0.74803149606299213" header="0.31496062992125984" footer="0.31496062992125984"/>
  <pageSetup scale="84" fitToHeight="0" orientation="portrait" r:id="rId1"/>
  <headerFooter>
    <oddFooter>&amp;CE-Página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36"/>
  <sheetViews>
    <sheetView tabSelected="1" topLeftCell="A14" workbookViewId="0">
      <selection activeCell="C4" sqref="C4"/>
    </sheetView>
  </sheetViews>
  <sheetFormatPr baseColWidth="10" defaultColWidth="24.5703125" defaultRowHeight="15" x14ac:dyDescent="0.25"/>
  <cols>
    <col min="1" max="1" width="12.7109375" customWidth="1"/>
    <col min="2" max="2" width="11.42578125" bestFit="1" customWidth="1"/>
    <col min="3" max="3" width="12" bestFit="1" customWidth="1"/>
    <col min="4" max="4" width="18.7109375" bestFit="1" customWidth="1"/>
    <col min="5" max="5" width="10.42578125" bestFit="1" customWidth="1"/>
    <col min="6" max="6" width="11.5703125" style="6" bestFit="1" customWidth="1"/>
    <col min="7" max="7" width="14.42578125" style="1" bestFit="1" customWidth="1"/>
  </cols>
  <sheetData>
    <row r="1" spans="1:7" x14ac:dyDescent="0.25">
      <c r="A1" s="11"/>
    </row>
    <row r="6" spans="1:7" x14ac:dyDescent="0.25">
      <c r="A6" s="47" t="s">
        <v>13</v>
      </c>
      <c r="B6" s="47"/>
      <c r="C6" s="47"/>
      <c r="D6" s="47"/>
      <c r="E6" s="47"/>
      <c r="F6" s="47"/>
      <c r="G6" s="47"/>
    </row>
    <row r="7" spans="1:7" ht="23.25" x14ac:dyDescent="0.35">
      <c r="A7" s="48" t="s">
        <v>14</v>
      </c>
      <c r="B7" s="48"/>
      <c r="C7" s="48"/>
      <c r="D7" s="48"/>
      <c r="E7" s="48"/>
      <c r="F7" s="48"/>
      <c r="G7" s="48"/>
    </row>
    <row r="8" spans="1:7" ht="23.25" thickBot="1" x14ac:dyDescent="0.4">
      <c r="A8" s="49" t="s">
        <v>15</v>
      </c>
      <c r="B8" s="49"/>
      <c r="C8" s="49"/>
      <c r="D8" s="49"/>
      <c r="E8" s="49"/>
      <c r="F8" s="49"/>
      <c r="G8" s="49"/>
    </row>
    <row r="9" spans="1:7" ht="15.75" thickBot="1" x14ac:dyDescent="0.3">
      <c r="A9" s="50" t="s">
        <v>30</v>
      </c>
      <c r="B9" s="45"/>
      <c r="C9" s="45"/>
      <c r="D9" s="45"/>
      <c r="E9" s="45"/>
      <c r="F9" s="45"/>
      <c r="G9" s="51"/>
    </row>
    <row r="10" spans="1:7" ht="15.75" thickBot="1" x14ac:dyDescent="0.3">
      <c r="A10" s="44" t="str">
        <f>Consolidado!A10</f>
        <v>Año 2021</v>
      </c>
      <c r="B10" s="45"/>
      <c r="C10" s="45"/>
      <c r="D10" s="45"/>
      <c r="E10" s="45"/>
      <c r="F10" s="45"/>
      <c r="G10" s="46"/>
    </row>
    <row r="11" spans="1:7" ht="15.75" thickBot="1" x14ac:dyDescent="0.3">
      <c r="A11" s="2" t="s">
        <v>4</v>
      </c>
      <c r="B11" s="3" t="s">
        <v>5</v>
      </c>
      <c r="C11" s="3" t="s">
        <v>6</v>
      </c>
      <c r="D11" s="3" t="s">
        <v>12</v>
      </c>
      <c r="E11" s="3" t="s">
        <v>17</v>
      </c>
      <c r="F11" s="5" t="s">
        <v>7</v>
      </c>
      <c r="G11" s="4" t="s">
        <v>8</v>
      </c>
    </row>
    <row r="12" spans="1:7" ht="15.75" thickBot="1" x14ac:dyDescent="0.3">
      <c r="A12" s="32" t="s">
        <v>31</v>
      </c>
      <c r="B12" s="32"/>
      <c r="C12" s="32"/>
      <c r="D12" s="32"/>
      <c r="E12" s="32"/>
      <c r="F12" s="33"/>
      <c r="G12" s="34"/>
    </row>
    <row r="13" spans="1:7" ht="15.75" thickBot="1" x14ac:dyDescent="0.3">
      <c r="A13" s="22" t="s">
        <v>22</v>
      </c>
      <c r="B13" s="24"/>
      <c r="C13" s="24"/>
      <c r="D13" s="24"/>
      <c r="E13" s="24"/>
      <c r="F13" s="24">
        <v>0</v>
      </c>
      <c r="G13" s="23">
        <v>0</v>
      </c>
    </row>
    <row r="14" spans="1:7" x14ac:dyDescent="0.25">
      <c r="A14" s="32" t="s">
        <v>43</v>
      </c>
      <c r="B14" s="32"/>
      <c r="C14" s="32"/>
      <c r="D14" s="32"/>
      <c r="E14" s="32"/>
      <c r="F14" s="33"/>
      <c r="G14" s="34"/>
    </row>
    <row r="15" spans="1:7" ht="15.75" thickBot="1" x14ac:dyDescent="0.3">
      <c r="A15" s="19" t="s">
        <v>45</v>
      </c>
      <c r="B15" s="21"/>
      <c r="C15" s="21"/>
      <c r="D15" s="21"/>
      <c r="E15" s="21"/>
      <c r="F15" s="21">
        <v>0</v>
      </c>
      <c r="G15" s="20">
        <v>0</v>
      </c>
    </row>
    <row r="16" spans="1:7" x14ac:dyDescent="0.25">
      <c r="A16" s="32" t="s">
        <v>48</v>
      </c>
      <c r="B16" s="32" t="s">
        <v>115</v>
      </c>
      <c r="C16" s="32" t="s">
        <v>3</v>
      </c>
      <c r="D16" s="32" t="s">
        <v>116</v>
      </c>
      <c r="E16" s="32" t="s">
        <v>106</v>
      </c>
      <c r="F16" s="33">
        <v>45520</v>
      </c>
      <c r="G16" s="34">
        <v>95472</v>
      </c>
    </row>
    <row r="17" spans="1:7" ht="15.75" thickBot="1" x14ac:dyDescent="0.3">
      <c r="A17" s="19" t="s">
        <v>49</v>
      </c>
      <c r="B17" s="21"/>
      <c r="C17" s="21"/>
      <c r="D17" s="21"/>
      <c r="E17" s="21"/>
      <c r="F17" s="21">
        <f>SUM(F16)</f>
        <v>45520</v>
      </c>
      <c r="G17" s="20">
        <f>SUM(G16)</f>
        <v>95472</v>
      </c>
    </row>
    <row r="18" spans="1:7" x14ac:dyDescent="0.25">
      <c r="A18" s="32" t="s">
        <v>50</v>
      </c>
      <c r="B18" s="32" t="s">
        <v>115</v>
      </c>
      <c r="C18" s="32" t="s">
        <v>3</v>
      </c>
      <c r="D18" s="32" t="s">
        <v>116</v>
      </c>
      <c r="E18" s="32" t="s">
        <v>106</v>
      </c>
      <c r="F18" s="33">
        <v>22760</v>
      </c>
      <c r="G18" s="34">
        <v>47736</v>
      </c>
    </row>
    <row r="19" spans="1:7" ht="15.75" thickBot="1" x14ac:dyDescent="0.3">
      <c r="A19" s="19" t="s">
        <v>52</v>
      </c>
      <c r="B19" s="21"/>
      <c r="C19" s="21"/>
      <c r="D19" s="21"/>
      <c r="E19" s="21"/>
      <c r="F19" s="21">
        <f>SUM(F18)</f>
        <v>22760</v>
      </c>
      <c r="G19" s="20">
        <f>SUM(G18)</f>
        <v>47736</v>
      </c>
    </row>
    <row r="20" spans="1:7" x14ac:dyDescent="0.25">
      <c r="A20" s="32" t="s">
        <v>53</v>
      </c>
      <c r="B20" s="32" t="s">
        <v>115</v>
      </c>
      <c r="C20" s="32" t="s">
        <v>3</v>
      </c>
      <c r="D20" s="32" t="s">
        <v>116</v>
      </c>
      <c r="E20" s="32" t="s">
        <v>106</v>
      </c>
      <c r="F20" s="33">
        <v>22760</v>
      </c>
      <c r="G20" s="34">
        <v>47736</v>
      </c>
    </row>
    <row r="21" spans="1:7" ht="15.75" thickBot="1" x14ac:dyDescent="0.3">
      <c r="A21" s="19" t="s">
        <v>55</v>
      </c>
      <c r="B21" s="21"/>
      <c r="C21" s="21"/>
      <c r="D21" s="21"/>
      <c r="E21" s="21"/>
      <c r="F21" s="21">
        <f>SUM(F20)</f>
        <v>22760</v>
      </c>
      <c r="G21" s="20">
        <f>SUM(G20)</f>
        <v>47736</v>
      </c>
    </row>
    <row r="22" spans="1:7" x14ac:dyDescent="0.25">
      <c r="A22" s="32" t="s">
        <v>57</v>
      </c>
      <c r="B22" s="32"/>
      <c r="C22" s="32"/>
      <c r="D22" s="32"/>
      <c r="E22" s="32"/>
      <c r="F22" s="33"/>
      <c r="G22" s="34"/>
    </row>
    <row r="23" spans="1:7" ht="15.75" thickBot="1" x14ac:dyDescent="0.3">
      <c r="A23" s="19" t="s">
        <v>61</v>
      </c>
      <c r="B23" s="21"/>
      <c r="C23" s="21"/>
      <c r="D23" s="21"/>
      <c r="E23" s="21"/>
      <c r="F23" s="21">
        <v>0</v>
      </c>
      <c r="G23" s="20">
        <v>0</v>
      </c>
    </row>
    <row r="24" spans="1:7" ht="15.75" thickBot="1" x14ac:dyDescent="0.3">
      <c r="A24" s="32"/>
      <c r="B24" s="32"/>
      <c r="C24" s="32"/>
      <c r="D24" s="32"/>
      <c r="E24" s="32"/>
      <c r="F24" s="33"/>
      <c r="G24" s="34"/>
    </row>
    <row r="25" spans="1:7" ht="15.75" thickBot="1" x14ac:dyDescent="0.3">
      <c r="A25" s="22"/>
      <c r="B25" s="24"/>
      <c r="C25" s="24"/>
      <c r="D25" s="24"/>
      <c r="E25" s="24"/>
      <c r="F25" s="24"/>
      <c r="G25" s="23"/>
    </row>
    <row r="26" spans="1:7" x14ac:dyDescent="0.25">
      <c r="A26" s="32"/>
      <c r="B26" s="32"/>
      <c r="C26" s="32"/>
      <c r="D26" s="32"/>
      <c r="E26" s="32"/>
      <c r="F26" s="33"/>
      <c r="G26" s="34"/>
    </row>
    <row r="27" spans="1:7" ht="15.75" thickBot="1" x14ac:dyDescent="0.3">
      <c r="A27" s="19"/>
      <c r="B27" s="21"/>
      <c r="C27" s="21"/>
      <c r="D27" s="21"/>
      <c r="E27" s="21"/>
      <c r="F27" s="21"/>
      <c r="G27" s="20"/>
    </row>
    <row r="28" spans="1:7" x14ac:dyDescent="0.25">
      <c r="A28" s="32"/>
      <c r="B28" s="32"/>
      <c r="C28" s="32"/>
      <c r="D28" s="32"/>
      <c r="E28" s="32"/>
      <c r="F28" s="33"/>
      <c r="G28" s="34"/>
    </row>
    <row r="29" spans="1:7" ht="15.75" thickBot="1" x14ac:dyDescent="0.3">
      <c r="A29" s="19"/>
      <c r="B29" s="21"/>
      <c r="C29" s="21"/>
      <c r="D29" s="21"/>
      <c r="E29" s="21"/>
      <c r="F29" s="21"/>
      <c r="G29" s="20"/>
    </row>
    <row r="30" spans="1:7" x14ac:dyDescent="0.25">
      <c r="A30" s="32"/>
      <c r="B30" s="32"/>
      <c r="C30" s="32"/>
      <c r="D30" s="32"/>
      <c r="E30" s="32"/>
      <c r="F30" s="33"/>
      <c r="G30" s="34"/>
    </row>
    <row r="31" spans="1:7" ht="15.75" thickBot="1" x14ac:dyDescent="0.3">
      <c r="A31" s="19"/>
      <c r="B31" s="21"/>
      <c r="C31" s="21"/>
      <c r="D31" s="21"/>
      <c r="E31" s="21"/>
      <c r="F31" s="21"/>
      <c r="G31" s="20"/>
    </row>
    <row r="32" spans="1:7" x14ac:dyDescent="0.25">
      <c r="A32" s="32"/>
      <c r="B32" s="32"/>
      <c r="C32" s="32"/>
      <c r="D32" s="32"/>
      <c r="E32" s="32"/>
      <c r="F32" s="33"/>
      <c r="G32" s="34"/>
    </row>
    <row r="33" spans="1:7" ht="15.75" thickBot="1" x14ac:dyDescent="0.3">
      <c r="A33" s="19"/>
      <c r="B33" s="21"/>
      <c r="C33" s="21"/>
      <c r="D33" s="21"/>
      <c r="E33" s="21"/>
      <c r="F33" s="21"/>
      <c r="G33" s="20"/>
    </row>
    <row r="34" spans="1:7" ht="16.5" thickBot="1" x14ac:dyDescent="0.3">
      <c r="A34" s="17" t="s">
        <v>0</v>
      </c>
      <c r="B34" s="17"/>
      <c r="C34" s="17"/>
      <c r="D34" s="17"/>
      <c r="E34" s="17"/>
      <c r="F34" s="17">
        <f>+F13+F15+F17+F19+F21+F23+F25+F27+F29+F31+F33</f>
        <v>91040</v>
      </c>
      <c r="G34" s="18">
        <f>+G13+G15+G17+G19+G21+G23+G25+G27+G29+G31+G33</f>
        <v>190944</v>
      </c>
    </row>
    <row r="36" spans="1:7" x14ac:dyDescent="0.25">
      <c r="A36" t="s">
        <v>21</v>
      </c>
    </row>
  </sheetData>
  <sortState xmlns:xlrd2="http://schemas.microsoft.com/office/spreadsheetml/2017/richdata2" ref="A12:H22">
    <sortCondition ref="D12:D22"/>
  </sortState>
  <mergeCells count="5">
    <mergeCell ref="A10:G10"/>
    <mergeCell ref="A6:G6"/>
    <mergeCell ref="A7:G7"/>
    <mergeCell ref="A8:G8"/>
    <mergeCell ref="A9:G9"/>
  </mergeCells>
  <printOptions horizontalCentered="1"/>
  <pageMargins left="0.70866141732283472" right="0.70866141732283472" top="0.74803149606299213" bottom="0.74803149606299213" header="0.31496062992125984" footer="0.31496062992125984"/>
  <pageSetup scale="99" fitToHeight="0" orientation="portrait" r:id="rId1"/>
  <headerFooter>
    <oddFooter>&amp;CE-Página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57"/>
  <sheetViews>
    <sheetView tabSelected="1" topLeftCell="A34" workbookViewId="0">
      <selection activeCell="C4" sqref="C4"/>
    </sheetView>
  </sheetViews>
  <sheetFormatPr baseColWidth="10" defaultColWidth="37.42578125" defaultRowHeight="15" x14ac:dyDescent="0.25"/>
  <cols>
    <col min="1" max="1" width="12.42578125" customWidth="1"/>
    <col min="2" max="2" width="11.42578125" bestFit="1" customWidth="1"/>
    <col min="3" max="3" width="12" bestFit="1" customWidth="1"/>
    <col min="4" max="4" width="18.7109375" bestFit="1" customWidth="1"/>
    <col min="5" max="5" width="17.140625" bestFit="1" customWidth="1"/>
    <col min="6" max="6" width="13" style="6" bestFit="1" customWidth="1"/>
    <col min="7" max="7" width="16.85546875" style="1" bestFit="1" customWidth="1"/>
  </cols>
  <sheetData>
    <row r="1" spans="1:7" x14ac:dyDescent="0.25">
      <c r="A1" s="11"/>
    </row>
    <row r="6" spans="1:7" x14ac:dyDescent="0.25">
      <c r="A6" s="47" t="s">
        <v>13</v>
      </c>
      <c r="B6" s="47"/>
      <c r="C6" s="47"/>
      <c r="D6" s="47"/>
      <c r="E6" s="47"/>
      <c r="F6" s="47"/>
      <c r="G6" s="47"/>
    </row>
    <row r="7" spans="1:7" ht="23.25" x14ac:dyDescent="0.35">
      <c r="A7" s="48" t="s">
        <v>14</v>
      </c>
      <c r="B7" s="48"/>
      <c r="C7" s="48"/>
      <c r="D7" s="48"/>
      <c r="E7" s="48"/>
      <c r="F7" s="48"/>
      <c r="G7" s="48"/>
    </row>
    <row r="8" spans="1:7" ht="23.25" thickBot="1" x14ac:dyDescent="0.4">
      <c r="A8" s="49" t="s">
        <v>15</v>
      </c>
      <c r="B8" s="49"/>
      <c r="C8" s="49"/>
      <c r="D8" s="49"/>
      <c r="E8" s="49"/>
      <c r="F8" s="49"/>
      <c r="G8" s="49"/>
    </row>
    <row r="9" spans="1:7" ht="15.75" thickBot="1" x14ac:dyDescent="0.3">
      <c r="A9" s="50" t="s">
        <v>23</v>
      </c>
      <c r="B9" s="45"/>
      <c r="C9" s="45"/>
      <c r="D9" s="45"/>
      <c r="E9" s="45"/>
      <c r="F9" s="45"/>
      <c r="G9" s="51"/>
    </row>
    <row r="10" spans="1:7" ht="15.75" thickBot="1" x14ac:dyDescent="0.3">
      <c r="A10" s="44" t="str">
        <f>Consolidado!A10</f>
        <v>Año 2021</v>
      </c>
      <c r="B10" s="45"/>
      <c r="C10" s="45"/>
      <c r="D10" s="45"/>
      <c r="E10" s="45"/>
      <c r="F10" s="45"/>
      <c r="G10" s="46"/>
    </row>
    <row r="11" spans="1:7" ht="15.75" thickBot="1" x14ac:dyDescent="0.3">
      <c r="A11" s="2" t="s">
        <v>4</v>
      </c>
      <c r="B11" s="3" t="s">
        <v>5</v>
      </c>
      <c r="C11" s="3" t="s">
        <v>6</v>
      </c>
      <c r="D11" s="3" t="s">
        <v>12</v>
      </c>
      <c r="E11" s="3" t="s">
        <v>17</v>
      </c>
      <c r="F11" s="5" t="s">
        <v>7</v>
      </c>
      <c r="G11" s="4" t="s">
        <v>8</v>
      </c>
    </row>
    <row r="12" spans="1:7" x14ac:dyDescent="0.25">
      <c r="A12" s="32" t="s">
        <v>31</v>
      </c>
      <c r="B12" s="32" t="s">
        <v>2</v>
      </c>
      <c r="C12" s="32" t="s">
        <v>94</v>
      </c>
      <c r="D12" s="32" t="s">
        <v>93</v>
      </c>
      <c r="E12" s="32" t="s">
        <v>95</v>
      </c>
      <c r="F12" s="33">
        <v>975</v>
      </c>
      <c r="G12" s="34">
        <v>223.97999572753906</v>
      </c>
    </row>
    <row r="13" spans="1:7" x14ac:dyDescent="0.25">
      <c r="A13" s="32" t="s">
        <v>31</v>
      </c>
      <c r="B13" s="32" t="s">
        <v>2</v>
      </c>
      <c r="C13" s="32" t="s">
        <v>94</v>
      </c>
      <c r="D13" s="32" t="s">
        <v>93</v>
      </c>
      <c r="E13" s="32" t="s">
        <v>42</v>
      </c>
      <c r="F13" s="33">
        <v>13104</v>
      </c>
      <c r="G13" s="34">
        <v>57626</v>
      </c>
    </row>
    <row r="14" spans="1:7" ht="15.75" thickBot="1" x14ac:dyDescent="0.3">
      <c r="A14" s="19" t="s">
        <v>22</v>
      </c>
      <c r="B14" s="21"/>
      <c r="C14" s="21"/>
      <c r="D14" s="21"/>
      <c r="E14" s="21"/>
      <c r="F14" s="21">
        <f>SUM(F12:F13)</f>
        <v>14079</v>
      </c>
      <c r="G14" s="20">
        <f>SUM(G12:G13)</f>
        <v>57849.979995727539</v>
      </c>
    </row>
    <row r="15" spans="1:7" x14ac:dyDescent="0.25">
      <c r="A15" s="32" t="s">
        <v>43</v>
      </c>
      <c r="B15" s="32" t="s">
        <v>2</v>
      </c>
      <c r="C15" s="32" t="s">
        <v>94</v>
      </c>
      <c r="D15" s="32" t="s">
        <v>93</v>
      </c>
      <c r="E15" s="32" t="s">
        <v>42</v>
      </c>
      <c r="F15" s="33">
        <v>12008</v>
      </c>
      <c r="G15" s="34">
        <v>83961.94140625</v>
      </c>
    </row>
    <row r="16" spans="1:7" x14ac:dyDescent="0.25">
      <c r="A16" s="32" t="s">
        <v>43</v>
      </c>
      <c r="B16" s="32" t="s">
        <v>2</v>
      </c>
      <c r="C16" s="32" t="s">
        <v>94</v>
      </c>
      <c r="D16" s="32" t="s">
        <v>93</v>
      </c>
      <c r="E16" s="32" t="s">
        <v>41</v>
      </c>
      <c r="F16" s="33">
        <v>30896.16015625</v>
      </c>
      <c r="G16" s="34">
        <v>107390.94921875</v>
      </c>
    </row>
    <row r="17" spans="1:7" ht="15.75" thickBot="1" x14ac:dyDescent="0.3">
      <c r="A17" s="19" t="s">
        <v>45</v>
      </c>
      <c r="B17" s="21"/>
      <c r="C17" s="21"/>
      <c r="D17" s="21"/>
      <c r="E17" s="21"/>
      <c r="F17" s="21">
        <f>SUM(F15:F16)</f>
        <v>42904.16015625</v>
      </c>
      <c r="G17" s="20">
        <f>SUM(G15:G16)</f>
        <v>191352.890625</v>
      </c>
    </row>
    <row r="18" spans="1:7" x14ac:dyDescent="0.25">
      <c r="A18" s="32" t="s">
        <v>48</v>
      </c>
      <c r="B18" s="32" t="s">
        <v>2</v>
      </c>
      <c r="C18" s="32" t="s">
        <v>94</v>
      </c>
      <c r="D18" s="32" t="s">
        <v>131</v>
      </c>
      <c r="E18" s="32" t="s">
        <v>33</v>
      </c>
      <c r="F18" s="33">
        <v>88.449996948242188</v>
      </c>
      <c r="G18" s="34">
        <v>267.1199951171875</v>
      </c>
    </row>
    <row r="19" spans="1:7" x14ac:dyDescent="0.25">
      <c r="A19" s="32" t="s">
        <v>48</v>
      </c>
      <c r="B19" s="32" t="s">
        <v>2</v>
      </c>
      <c r="C19" s="32" t="s">
        <v>94</v>
      </c>
      <c r="D19" s="32" t="s">
        <v>132</v>
      </c>
      <c r="E19" s="32" t="s">
        <v>33</v>
      </c>
      <c r="F19" s="33">
        <v>751.84002685546875</v>
      </c>
      <c r="G19" s="34">
        <v>1869.8599853515625</v>
      </c>
    </row>
    <row r="20" spans="1:7" x14ac:dyDescent="0.25">
      <c r="A20" s="32" t="s">
        <v>48</v>
      </c>
      <c r="B20" s="32" t="s">
        <v>2</v>
      </c>
      <c r="C20" s="32" t="s">
        <v>94</v>
      </c>
      <c r="D20" s="32" t="s">
        <v>126</v>
      </c>
      <c r="E20" s="32" t="s">
        <v>33</v>
      </c>
      <c r="F20" s="33">
        <v>870.90997314453125</v>
      </c>
      <c r="G20" s="34">
        <v>1828.9000244140625</v>
      </c>
    </row>
    <row r="21" spans="1:7" x14ac:dyDescent="0.25">
      <c r="A21" s="32" t="s">
        <v>48</v>
      </c>
      <c r="B21" s="32" t="s">
        <v>2</v>
      </c>
      <c r="C21" s="32" t="s">
        <v>94</v>
      </c>
      <c r="D21" s="32" t="s">
        <v>93</v>
      </c>
      <c r="E21" s="32" t="s">
        <v>34</v>
      </c>
      <c r="F21" s="33">
        <v>6849.22021484375</v>
      </c>
      <c r="G21" s="34">
        <v>94341.96875</v>
      </c>
    </row>
    <row r="22" spans="1:7" x14ac:dyDescent="0.25">
      <c r="A22" s="32" t="s">
        <v>48</v>
      </c>
      <c r="B22" s="32" t="s">
        <v>2</v>
      </c>
      <c r="C22" s="32" t="s">
        <v>94</v>
      </c>
      <c r="D22" s="32" t="s">
        <v>93</v>
      </c>
      <c r="E22" s="32" t="s">
        <v>97</v>
      </c>
      <c r="F22" s="33">
        <v>5126.39990234375</v>
      </c>
      <c r="G22" s="34">
        <v>51150.12890625</v>
      </c>
    </row>
    <row r="23" spans="1:7" x14ac:dyDescent="0.25">
      <c r="A23" s="32" t="s">
        <v>48</v>
      </c>
      <c r="B23" s="32" t="s">
        <v>2</v>
      </c>
      <c r="C23" s="32" t="s">
        <v>94</v>
      </c>
      <c r="D23" s="32" t="s">
        <v>93</v>
      </c>
      <c r="E23" s="32" t="s">
        <v>42</v>
      </c>
      <c r="F23" s="33">
        <v>32231.0400390625</v>
      </c>
      <c r="G23" s="34">
        <v>219982.56005859375</v>
      </c>
    </row>
    <row r="24" spans="1:7" x14ac:dyDescent="0.25">
      <c r="A24" s="32" t="s">
        <v>48</v>
      </c>
      <c r="B24" s="32" t="s">
        <v>2</v>
      </c>
      <c r="C24" s="32" t="s">
        <v>94</v>
      </c>
      <c r="D24" s="32" t="s">
        <v>93</v>
      </c>
      <c r="E24" s="32" t="s">
        <v>41</v>
      </c>
      <c r="F24" s="33">
        <v>26375.039794921875</v>
      </c>
      <c r="G24" s="34">
        <v>116504.919921875</v>
      </c>
    </row>
    <row r="25" spans="1:7" x14ac:dyDescent="0.25">
      <c r="A25" s="32" t="s">
        <v>48</v>
      </c>
      <c r="B25" s="32" t="s">
        <v>2</v>
      </c>
      <c r="C25" s="32" t="s">
        <v>94</v>
      </c>
      <c r="D25" s="32" t="s">
        <v>96</v>
      </c>
      <c r="E25" s="32" t="s">
        <v>41</v>
      </c>
      <c r="F25" s="33">
        <v>15341.759765625</v>
      </c>
      <c r="G25" s="34">
        <v>75428.8203125</v>
      </c>
    </row>
    <row r="26" spans="1:7" ht="15.75" thickBot="1" x14ac:dyDescent="0.3">
      <c r="A26" s="19" t="s">
        <v>49</v>
      </c>
      <c r="B26" s="21"/>
      <c r="C26" s="21"/>
      <c r="D26" s="21"/>
      <c r="E26" s="21"/>
      <c r="F26" s="21">
        <f>SUM(F18:F25)</f>
        <v>87634.659713745117</v>
      </c>
      <c r="G26" s="20">
        <f>SUM(G18:G25)</f>
        <v>561374.27795410156</v>
      </c>
    </row>
    <row r="27" spans="1:7" x14ac:dyDescent="0.25">
      <c r="A27" s="32" t="s">
        <v>50</v>
      </c>
      <c r="B27" s="32" t="s">
        <v>2</v>
      </c>
      <c r="C27" s="32" t="s">
        <v>94</v>
      </c>
      <c r="D27" s="32" t="s">
        <v>117</v>
      </c>
      <c r="E27" s="32" t="s">
        <v>118</v>
      </c>
      <c r="F27" s="33">
        <v>15852.669921875</v>
      </c>
      <c r="G27" s="34">
        <v>44035.19921875</v>
      </c>
    </row>
    <row r="28" spans="1:7" x14ac:dyDescent="0.25">
      <c r="A28" s="32" t="s">
        <v>50</v>
      </c>
      <c r="B28" s="32" t="s">
        <v>2</v>
      </c>
      <c r="C28" s="32" t="s">
        <v>94</v>
      </c>
      <c r="D28" s="32" t="s">
        <v>93</v>
      </c>
      <c r="E28" s="32" t="s">
        <v>97</v>
      </c>
      <c r="F28" s="33">
        <v>6542.39990234375</v>
      </c>
      <c r="G28" s="34">
        <v>49634.62890625</v>
      </c>
    </row>
    <row r="29" spans="1:7" x14ac:dyDescent="0.25">
      <c r="A29" s="32" t="s">
        <v>50</v>
      </c>
      <c r="B29" s="32" t="s">
        <v>2</v>
      </c>
      <c r="C29" s="32" t="s">
        <v>94</v>
      </c>
      <c r="D29" s="32" t="s">
        <v>93</v>
      </c>
      <c r="E29" s="32" t="s">
        <v>42</v>
      </c>
      <c r="F29" s="33">
        <v>37138.19921875</v>
      </c>
      <c r="G29" s="34">
        <v>197570.44921875</v>
      </c>
    </row>
    <row r="30" spans="1:7" x14ac:dyDescent="0.25">
      <c r="A30" s="32" t="s">
        <v>50</v>
      </c>
      <c r="B30" s="32" t="s">
        <v>2</v>
      </c>
      <c r="C30" s="32" t="s">
        <v>94</v>
      </c>
      <c r="D30" s="32" t="s">
        <v>93</v>
      </c>
      <c r="E30" s="32" t="s">
        <v>41</v>
      </c>
      <c r="F30" s="33">
        <v>31271.099731445313</v>
      </c>
      <c r="G30" s="34">
        <v>174612.599609375</v>
      </c>
    </row>
    <row r="31" spans="1:7" x14ac:dyDescent="0.25">
      <c r="A31" s="32" t="s">
        <v>50</v>
      </c>
      <c r="B31" s="32" t="s">
        <v>2</v>
      </c>
      <c r="C31" s="32" t="s">
        <v>94</v>
      </c>
      <c r="D31" s="32" t="s">
        <v>96</v>
      </c>
      <c r="E31" s="32" t="s">
        <v>42</v>
      </c>
      <c r="F31" s="33">
        <v>1152</v>
      </c>
      <c r="G31" s="34">
        <v>53970.19921875</v>
      </c>
    </row>
    <row r="32" spans="1:7" x14ac:dyDescent="0.25">
      <c r="A32" s="32" t="s">
        <v>50</v>
      </c>
      <c r="B32" s="32" t="s">
        <v>2</v>
      </c>
      <c r="C32" s="32" t="s">
        <v>94</v>
      </c>
      <c r="D32" s="32" t="s">
        <v>96</v>
      </c>
      <c r="E32" s="32" t="s">
        <v>41</v>
      </c>
      <c r="F32" s="33">
        <v>21127.6796875</v>
      </c>
      <c r="G32" s="34">
        <v>53861.7109375</v>
      </c>
    </row>
    <row r="33" spans="1:7" ht="15.75" thickBot="1" x14ac:dyDescent="0.3">
      <c r="A33" s="19" t="s">
        <v>52</v>
      </c>
      <c r="B33" s="21"/>
      <c r="C33" s="21"/>
      <c r="D33" s="21"/>
      <c r="E33" s="21"/>
      <c r="F33" s="21">
        <f>SUM(F27:F32)</f>
        <v>113084.04846191406</v>
      </c>
      <c r="G33" s="20">
        <f>SUM(G27:G32)</f>
        <v>573684.787109375</v>
      </c>
    </row>
    <row r="34" spans="1:7" x14ac:dyDescent="0.25">
      <c r="A34" s="32" t="s">
        <v>53</v>
      </c>
      <c r="B34" s="32" t="s">
        <v>2</v>
      </c>
      <c r="C34" s="32" t="s">
        <v>94</v>
      </c>
      <c r="D34" s="32" t="s">
        <v>126</v>
      </c>
      <c r="E34" s="32" t="s">
        <v>46</v>
      </c>
      <c r="F34" s="33">
        <v>5451.0400390625</v>
      </c>
      <c r="G34" s="34">
        <v>11045.5</v>
      </c>
    </row>
    <row r="35" spans="1:7" x14ac:dyDescent="0.25">
      <c r="A35" s="32" t="s">
        <v>53</v>
      </c>
      <c r="B35" s="32" t="s">
        <v>2</v>
      </c>
      <c r="C35" s="32" t="s">
        <v>94</v>
      </c>
      <c r="D35" s="32" t="s">
        <v>93</v>
      </c>
      <c r="E35" s="32" t="s">
        <v>118</v>
      </c>
      <c r="F35" s="33">
        <v>20000</v>
      </c>
      <c r="G35" s="34">
        <v>46328.2890625</v>
      </c>
    </row>
    <row r="36" spans="1:7" x14ac:dyDescent="0.25">
      <c r="A36" s="32" t="s">
        <v>53</v>
      </c>
      <c r="B36" s="32" t="s">
        <v>2</v>
      </c>
      <c r="C36" s="32" t="s">
        <v>94</v>
      </c>
      <c r="D36" s="32" t="s">
        <v>93</v>
      </c>
      <c r="E36" s="32" t="s">
        <v>42</v>
      </c>
      <c r="F36" s="33">
        <v>31534.559814453125</v>
      </c>
      <c r="G36" s="34">
        <v>225094.23046875</v>
      </c>
    </row>
    <row r="37" spans="1:7" x14ac:dyDescent="0.25">
      <c r="A37" s="32" t="s">
        <v>53</v>
      </c>
      <c r="B37" s="32" t="s">
        <v>2</v>
      </c>
      <c r="C37" s="32" t="s">
        <v>94</v>
      </c>
      <c r="D37" s="32" t="s">
        <v>93</v>
      </c>
      <c r="E37" s="32" t="s">
        <v>41</v>
      </c>
      <c r="F37" s="33">
        <v>6147.2001953125</v>
      </c>
      <c r="G37" s="34">
        <v>38044.03125</v>
      </c>
    </row>
    <row r="38" spans="1:7" ht="15.75" thickBot="1" x14ac:dyDescent="0.3">
      <c r="A38" s="19" t="s">
        <v>55</v>
      </c>
      <c r="B38" s="21"/>
      <c r="C38" s="21"/>
      <c r="D38" s="21"/>
      <c r="E38" s="21"/>
      <c r="F38" s="21">
        <f>SUM(F34:F37)</f>
        <v>63132.800048828125</v>
      </c>
      <c r="G38" s="20">
        <f>SUM(G34:G37)</f>
        <v>320512.05078125</v>
      </c>
    </row>
    <row r="39" spans="1:7" x14ac:dyDescent="0.25">
      <c r="A39" s="32" t="s">
        <v>57</v>
      </c>
      <c r="B39" s="32" t="s">
        <v>2</v>
      </c>
      <c r="C39" s="32" t="s">
        <v>94</v>
      </c>
      <c r="D39" s="32" t="s">
        <v>93</v>
      </c>
      <c r="E39" s="32" t="s">
        <v>42</v>
      </c>
      <c r="F39" s="33">
        <v>45155.9599609375</v>
      </c>
      <c r="G39" s="34">
        <v>264273.419921875</v>
      </c>
    </row>
    <row r="40" spans="1:7" x14ac:dyDescent="0.25">
      <c r="A40" s="32" t="s">
        <v>57</v>
      </c>
      <c r="B40" s="32" t="s">
        <v>2</v>
      </c>
      <c r="C40" s="32" t="s">
        <v>94</v>
      </c>
      <c r="D40" s="32" t="s">
        <v>93</v>
      </c>
      <c r="E40" s="32" t="s">
        <v>41</v>
      </c>
      <c r="F40" s="33">
        <v>53977.89013671875</v>
      </c>
      <c r="G40" s="34">
        <v>242871.849609375</v>
      </c>
    </row>
    <row r="41" spans="1:7" x14ac:dyDescent="0.25">
      <c r="A41" s="32" t="s">
        <v>57</v>
      </c>
      <c r="B41" s="32" t="s">
        <v>2</v>
      </c>
      <c r="C41" s="32" t="s">
        <v>94</v>
      </c>
      <c r="D41" s="32" t="s">
        <v>96</v>
      </c>
      <c r="E41" s="32" t="s">
        <v>41</v>
      </c>
      <c r="F41" s="33">
        <v>10460.16015625</v>
      </c>
      <c r="G41" s="34">
        <v>45211.23828125</v>
      </c>
    </row>
    <row r="42" spans="1:7" ht="15.75" thickBot="1" x14ac:dyDescent="0.3">
      <c r="A42" s="19" t="s">
        <v>61</v>
      </c>
      <c r="B42" s="21"/>
      <c r="C42" s="21"/>
      <c r="D42" s="21"/>
      <c r="E42" s="21"/>
      <c r="F42" s="21">
        <f>SUM(F39:F41)</f>
        <v>109594.01025390625</v>
      </c>
      <c r="G42" s="20">
        <f>SUM(G39:G41)</f>
        <v>552356.5078125</v>
      </c>
    </row>
    <row r="43" spans="1:7" x14ac:dyDescent="0.25">
      <c r="A43" s="32"/>
      <c r="B43" s="32"/>
      <c r="C43" s="32"/>
      <c r="D43" s="32"/>
      <c r="E43" s="32"/>
      <c r="F43" s="33"/>
      <c r="G43" s="34"/>
    </row>
    <row r="44" spans="1:7" ht="15.75" thickBot="1" x14ac:dyDescent="0.3">
      <c r="A44" s="19"/>
      <c r="B44" s="21"/>
      <c r="C44" s="21"/>
      <c r="D44" s="21"/>
      <c r="E44" s="21"/>
      <c r="F44" s="21"/>
      <c r="G44" s="20"/>
    </row>
    <row r="45" spans="1:7" x14ac:dyDescent="0.25">
      <c r="A45" s="32"/>
      <c r="B45" s="32"/>
      <c r="C45" s="32"/>
      <c r="D45" s="32"/>
      <c r="E45" s="32"/>
      <c r="F45" s="33"/>
      <c r="G45" s="34"/>
    </row>
    <row r="46" spans="1:7" ht="15.75" thickBot="1" x14ac:dyDescent="0.3">
      <c r="A46" s="19"/>
      <c r="B46" s="21"/>
      <c r="C46" s="21"/>
      <c r="D46" s="21"/>
      <c r="E46" s="21"/>
      <c r="F46" s="21"/>
      <c r="G46" s="20"/>
    </row>
    <row r="47" spans="1:7" x14ac:dyDescent="0.25">
      <c r="A47" s="32"/>
      <c r="B47" s="32"/>
      <c r="C47" s="32"/>
      <c r="D47" s="32"/>
      <c r="E47" s="32"/>
      <c r="F47" s="33"/>
      <c r="G47" s="34"/>
    </row>
    <row r="48" spans="1:7" ht="15.75" thickBot="1" x14ac:dyDescent="0.3">
      <c r="A48" s="19"/>
      <c r="B48" s="21"/>
      <c r="C48" s="21"/>
      <c r="D48" s="21"/>
      <c r="E48" s="21"/>
      <c r="F48" s="21"/>
      <c r="G48" s="20"/>
    </row>
    <row r="49" spans="1:7" x14ac:dyDescent="0.25">
      <c r="A49" s="32"/>
      <c r="B49" s="32"/>
      <c r="C49" s="32"/>
      <c r="D49" s="32"/>
      <c r="E49" s="32"/>
      <c r="F49" s="33"/>
      <c r="G49" s="34"/>
    </row>
    <row r="50" spans="1:7" ht="15.75" thickBot="1" x14ac:dyDescent="0.3">
      <c r="A50" s="19"/>
      <c r="B50" s="21"/>
      <c r="C50" s="21"/>
      <c r="D50" s="21"/>
      <c r="E50" s="21"/>
      <c r="F50" s="21"/>
      <c r="G50" s="20"/>
    </row>
    <row r="51" spans="1:7" x14ac:dyDescent="0.25">
      <c r="A51" s="32"/>
      <c r="B51" s="32"/>
      <c r="C51" s="32"/>
      <c r="D51" s="32"/>
      <c r="E51" s="32"/>
      <c r="F51" s="33"/>
      <c r="G51" s="34"/>
    </row>
    <row r="52" spans="1:7" ht="15.75" thickBot="1" x14ac:dyDescent="0.3">
      <c r="A52" s="19"/>
      <c r="B52" s="21"/>
      <c r="C52" s="21"/>
      <c r="D52" s="21"/>
      <c r="E52" s="21"/>
      <c r="F52" s="21"/>
      <c r="G52" s="20"/>
    </row>
    <row r="53" spans="1:7" x14ac:dyDescent="0.25">
      <c r="A53" s="32"/>
      <c r="B53" s="32"/>
      <c r="C53" s="32"/>
      <c r="D53" s="32"/>
      <c r="E53" s="32"/>
      <c r="F53" s="33"/>
      <c r="G53" s="34"/>
    </row>
    <row r="54" spans="1:7" ht="15.75" thickBot="1" x14ac:dyDescent="0.3">
      <c r="A54" s="19"/>
      <c r="B54" s="21"/>
      <c r="C54" s="21"/>
      <c r="D54" s="21"/>
      <c r="E54" s="21"/>
      <c r="F54" s="21"/>
      <c r="G54" s="20"/>
    </row>
    <row r="55" spans="1:7" ht="16.5" thickBot="1" x14ac:dyDescent="0.3">
      <c r="A55" s="17" t="s">
        <v>0</v>
      </c>
      <c r="B55" s="17"/>
      <c r="C55" s="17"/>
      <c r="D55" s="17"/>
      <c r="E55" s="17"/>
      <c r="F55" s="17">
        <f>SUM(F42,F38,F33,F26,F17,F14)</f>
        <v>430428.67863464355</v>
      </c>
      <c r="G55" s="18">
        <f>SUM(G42,G38,G33,G26,G17,G14)</f>
        <v>2257130.4942779541</v>
      </c>
    </row>
    <row r="57" spans="1:7" x14ac:dyDescent="0.25">
      <c r="A57" t="s">
        <v>21</v>
      </c>
    </row>
  </sheetData>
  <sortState xmlns:xlrd2="http://schemas.microsoft.com/office/spreadsheetml/2017/richdata2" ref="A12:H157">
    <sortCondition ref="D12:D157"/>
    <sortCondition ref="E12:E157"/>
  </sortState>
  <mergeCells count="5">
    <mergeCell ref="A10:G10"/>
    <mergeCell ref="A6:G6"/>
    <mergeCell ref="A7:G7"/>
    <mergeCell ref="A8:G8"/>
    <mergeCell ref="A9:G9"/>
  </mergeCells>
  <printOptions horizontalCentered="1"/>
  <pageMargins left="0.70866141732283472" right="0.70866141732283472" top="0.74803149606299213" bottom="0.74803149606299213" header="0.31496062992125984" footer="0.31496062992125984"/>
  <pageSetup scale="89" fitToHeight="0" orientation="portrait" r:id="rId1"/>
  <headerFooter>
    <oddFooter>&amp;CE-Página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6"/>
  <sheetViews>
    <sheetView workbookViewId="0">
      <selection activeCell="A10" sqref="A10:G10"/>
    </sheetView>
  </sheetViews>
  <sheetFormatPr baseColWidth="10" defaultColWidth="47.85546875" defaultRowHeight="15" x14ac:dyDescent="0.25"/>
  <cols>
    <col min="1" max="2" width="11.42578125" bestFit="1" customWidth="1"/>
    <col min="3" max="3" width="12" bestFit="1" customWidth="1"/>
    <col min="4" max="4" width="14.85546875" bestFit="1" customWidth="1"/>
    <col min="5" max="5" width="18.7109375" style="6" bestFit="1" customWidth="1"/>
    <col min="6" max="6" width="11.5703125" style="6" bestFit="1" customWidth="1"/>
    <col min="7" max="7" width="14.42578125" style="29" bestFit="1" customWidth="1"/>
  </cols>
  <sheetData>
    <row r="1" spans="1:7" x14ac:dyDescent="0.25">
      <c r="A1" s="11"/>
    </row>
    <row r="6" spans="1:7" x14ac:dyDescent="0.25">
      <c r="A6" s="47" t="s">
        <v>13</v>
      </c>
      <c r="B6" s="47"/>
      <c r="C6" s="47"/>
      <c r="D6" s="47"/>
      <c r="E6" s="47"/>
      <c r="F6" s="47"/>
      <c r="G6" s="47"/>
    </row>
    <row r="7" spans="1:7" ht="23.25" x14ac:dyDescent="0.35">
      <c r="A7" s="48" t="s">
        <v>14</v>
      </c>
      <c r="B7" s="48"/>
      <c r="C7" s="48"/>
      <c r="D7" s="48"/>
      <c r="E7" s="48"/>
      <c r="F7" s="48"/>
      <c r="G7" s="48"/>
    </row>
    <row r="8" spans="1:7" ht="22.5" x14ac:dyDescent="0.35">
      <c r="A8" s="49" t="s">
        <v>15</v>
      </c>
      <c r="B8" s="49"/>
      <c r="C8" s="49"/>
      <c r="D8" s="49"/>
      <c r="E8" s="49"/>
      <c r="F8" s="49"/>
      <c r="G8" s="49"/>
    </row>
    <row r="9" spans="1:7" ht="20.25" thickBot="1" x14ac:dyDescent="0.4">
      <c r="A9" s="52" t="e">
        <f>Consolidado!#REF!</f>
        <v>#REF!</v>
      </c>
      <c r="B9" s="52"/>
      <c r="C9" s="52"/>
      <c r="D9" s="52"/>
      <c r="E9" s="52"/>
      <c r="F9" s="52"/>
      <c r="G9" s="52"/>
    </row>
    <row r="10" spans="1:7" ht="15.75" thickBot="1" x14ac:dyDescent="0.3">
      <c r="A10" s="50" t="s">
        <v>20</v>
      </c>
      <c r="B10" s="45"/>
      <c r="C10" s="45"/>
      <c r="D10" s="45"/>
      <c r="E10" s="45"/>
      <c r="F10" s="45"/>
      <c r="G10" s="51"/>
    </row>
    <row r="11" spans="1:7" ht="15.75" thickBot="1" x14ac:dyDescent="0.3">
      <c r="A11" s="2" t="s">
        <v>4</v>
      </c>
      <c r="B11" s="35" t="s">
        <v>5</v>
      </c>
      <c r="C11" s="35" t="s">
        <v>6</v>
      </c>
      <c r="D11" s="35" t="s">
        <v>12</v>
      </c>
      <c r="E11" s="35" t="s">
        <v>19</v>
      </c>
      <c r="F11" s="36" t="s">
        <v>7</v>
      </c>
      <c r="G11" s="37" t="s">
        <v>8</v>
      </c>
    </row>
    <row r="12" spans="1:7" x14ac:dyDescent="0.25">
      <c r="A12" s="32"/>
      <c r="B12" s="32"/>
      <c r="C12" s="32"/>
      <c r="D12" s="32"/>
      <c r="E12" s="32"/>
      <c r="F12" s="42"/>
      <c r="G12" s="43"/>
    </row>
    <row r="13" spans="1:7" x14ac:dyDescent="0.25">
      <c r="A13" s="38"/>
      <c r="B13" s="39"/>
      <c r="C13" s="39"/>
      <c r="D13" s="39"/>
      <c r="E13" s="39"/>
      <c r="F13" s="39"/>
      <c r="G13" s="40"/>
    </row>
    <row r="14" spans="1:7" x14ac:dyDescent="0.25">
      <c r="A14" s="32"/>
      <c r="B14" s="32"/>
      <c r="C14" s="32"/>
      <c r="D14" s="32"/>
      <c r="E14" s="32"/>
      <c r="F14" s="33"/>
      <c r="G14" s="34"/>
    </row>
    <row r="15" spans="1:7" ht="15.75" thickBot="1" x14ac:dyDescent="0.3">
      <c r="A15" s="38"/>
      <c r="B15" s="39"/>
      <c r="C15" s="39"/>
      <c r="D15" s="39"/>
      <c r="E15" s="39"/>
      <c r="F15" s="39"/>
      <c r="G15" s="40"/>
    </row>
    <row r="16" spans="1:7" ht="16.5" thickBot="1" x14ac:dyDescent="0.3">
      <c r="A16" s="25" t="s">
        <v>0</v>
      </c>
      <c r="B16" s="25"/>
      <c r="C16" s="25"/>
      <c r="D16" s="25"/>
      <c r="E16" s="25"/>
      <c r="F16" s="25">
        <f>SUM(F15,F13)</f>
        <v>0</v>
      </c>
      <c r="G16" s="26">
        <f>SUM(G15,G13)</f>
        <v>0</v>
      </c>
    </row>
  </sheetData>
  <mergeCells count="5">
    <mergeCell ref="A6:G6"/>
    <mergeCell ref="A7:G7"/>
    <mergeCell ref="A8:G8"/>
    <mergeCell ref="A9:G9"/>
    <mergeCell ref="A10:G10"/>
  </mergeCells>
  <printOptions horizontalCentered="1"/>
  <pageMargins left="0.5" right="0.5" top="0.56999999999999995" bottom="0.44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49"/>
  <sheetViews>
    <sheetView tabSelected="1" topLeftCell="B28" workbookViewId="0">
      <selection activeCell="C4" sqref="C4"/>
    </sheetView>
  </sheetViews>
  <sheetFormatPr baseColWidth="10" defaultColWidth="24.140625" defaultRowHeight="15" x14ac:dyDescent="0.25"/>
  <cols>
    <col min="1" max="1" width="16.7109375" hidden="1" customWidth="1"/>
    <col min="2" max="2" width="13.7109375" customWidth="1"/>
    <col min="3" max="3" width="10.140625" bestFit="1" customWidth="1"/>
    <col min="4" max="4" width="20.140625" bestFit="1" customWidth="1"/>
    <col min="5" max="5" width="22.42578125" customWidth="1"/>
  </cols>
  <sheetData>
    <row r="1" spans="2:5" x14ac:dyDescent="0.25">
      <c r="B1" s="11"/>
      <c r="E1" s="29"/>
    </row>
    <row r="2" spans="2:5" x14ac:dyDescent="0.25">
      <c r="E2" s="29"/>
    </row>
    <row r="3" spans="2:5" x14ac:dyDescent="0.25">
      <c r="E3" s="29"/>
    </row>
    <row r="4" spans="2:5" x14ac:dyDescent="0.25">
      <c r="E4" s="29"/>
    </row>
    <row r="5" spans="2:5" x14ac:dyDescent="0.25">
      <c r="E5" s="29"/>
    </row>
    <row r="6" spans="2:5" x14ac:dyDescent="0.25">
      <c r="B6" s="47" t="s">
        <v>13</v>
      </c>
      <c r="C6" s="47"/>
      <c r="D6" s="47"/>
      <c r="E6" s="47"/>
    </row>
    <row r="7" spans="2:5" ht="23.25" x14ac:dyDescent="0.35">
      <c r="B7" s="48" t="s">
        <v>14</v>
      </c>
      <c r="C7" s="48"/>
      <c r="D7" s="48"/>
      <c r="E7" s="48"/>
    </row>
    <row r="8" spans="2:5" ht="23.25" thickBot="1" x14ac:dyDescent="0.4">
      <c r="B8" s="49" t="s">
        <v>15</v>
      </c>
      <c r="C8" s="49"/>
      <c r="D8" s="49"/>
      <c r="E8" s="49"/>
    </row>
    <row r="9" spans="2:5" ht="15.75" thickBot="1" x14ac:dyDescent="0.3">
      <c r="B9" s="53" t="s">
        <v>24</v>
      </c>
      <c r="C9" s="54"/>
      <c r="D9" s="54"/>
      <c r="E9" s="54"/>
    </row>
    <row r="10" spans="2:5" ht="15.75" thickBot="1" x14ac:dyDescent="0.3">
      <c r="B10" s="44" t="str">
        <f>Consolidado!A10</f>
        <v>Año 2021</v>
      </c>
      <c r="C10" s="45"/>
      <c r="D10" s="45"/>
      <c r="E10" s="46"/>
    </row>
    <row r="11" spans="2:5" ht="15.75" thickBot="1" x14ac:dyDescent="0.3">
      <c r="B11" s="30" t="s">
        <v>4</v>
      </c>
      <c r="C11" s="30" t="s">
        <v>12</v>
      </c>
      <c r="D11" s="31" t="s">
        <v>19</v>
      </c>
      <c r="E11" s="31" t="s">
        <v>8</v>
      </c>
    </row>
    <row r="12" spans="2:5" x14ac:dyDescent="0.25">
      <c r="B12" s="32" t="s">
        <v>31</v>
      </c>
      <c r="C12" s="32" t="s">
        <v>98</v>
      </c>
      <c r="D12" s="32" t="s">
        <v>95</v>
      </c>
      <c r="E12" s="41">
        <v>223.97999572753906</v>
      </c>
    </row>
    <row r="13" spans="2:5" x14ac:dyDescent="0.25">
      <c r="B13" s="32" t="s">
        <v>31</v>
      </c>
      <c r="C13" s="32" t="s">
        <v>98</v>
      </c>
      <c r="D13" s="32" t="s">
        <v>33</v>
      </c>
      <c r="E13" s="41">
        <v>7229.39013671875</v>
      </c>
    </row>
    <row r="14" spans="2:5" ht="15.75" thickBot="1" x14ac:dyDescent="0.3">
      <c r="B14" s="19" t="s">
        <v>22</v>
      </c>
      <c r="C14" s="21"/>
      <c r="D14" s="21"/>
      <c r="E14" s="20">
        <f>SUM(E12:E13)</f>
        <v>7453.3701324462891</v>
      </c>
    </row>
    <row r="15" spans="2:5" x14ac:dyDescent="0.25">
      <c r="B15" s="32" t="s">
        <v>43</v>
      </c>
      <c r="C15" s="32" t="s">
        <v>98</v>
      </c>
      <c r="D15" s="32" t="s">
        <v>39</v>
      </c>
      <c r="E15" s="41">
        <v>16718</v>
      </c>
    </row>
    <row r="16" spans="2:5" x14ac:dyDescent="0.25">
      <c r="B16" s="32" t="s">
        <v>43</v>
      </c>
      <c r="C16" s="32" t="s">
        <v>98</v>
      </c>
      <c r="D16" s="32" t="s">
        <v>99</v>
      </c>
      <c r="E16" s="41">
        <v>72582</v>
      </c>
    </row>
    <row r="17" spans="2:5" x14ac:dyDescent="0.25">
      <c r="B17" s="32" t="s">
        <v>43</v>
      </c>
      <c r="C17" s="32" t="s">
        <v>98</v>
      </c>
      <c r="D17" s="32" t="s">
        <v>100</v>
      </c>
      <c r="E17" s="41">
        <v>47400</v>
      </c>
    </row>
    <row r="18" spans="2:5" x14ac:dyDescent="0.25">
      <c r="B18" s="32" t="s">
        <v>43</v>
      </c>
      <c r="C18" s="32" t="s">
        <v>98</v>
      </c>
      <c r="D18" s="32" t="s">
        <v>101</v>
      </c>
      <c r="E18" s="41">
        <v>14360</v>
      </c>
    </row>
    <row r="19" spans="2:5" x14ac:dyDescent="0.25">
      <c r="B19" s="32" t="s">
        <v>43</v>
      </c>
      <c r="C19" s="32" t="s">
        <v>98</v>
      </c>
      <c r="D19" s="32" t="s">
        <v>33</v>
      </c>
      <c r="E19" s="41">
        <v>6020.2900390625</v>
      </c>
    </row>
    <row r="20" spans="2:5" x14ac:dyDescent="0.25">
      <c r="B20" s="32" t="s">
        <v>43</v>
      </c>
      <c r="C20" s="32" t="s">
        <v>98</v>
      </c>
      <c r="D20" s="32" t="s">
        <v>102</v>
      </c>
      <c r="E20" s="41">
        <v>14200</v>
      </c>
    </row>
    <row r="21" spans="2:5" ht="15.75" thickBot="1" x14ac:dyDescent="0.3">
      <c r="B21" s="19" t="s">
        <v>45</v>
      </c>
      <c r="C21" s="21"/>
      <c r="D21" s="21"/>
      <c r="E21" s="20">
        <f>SUM(E15:E20)</f>
        <v>171280.2900390625</v>
      </c>
    </row>
    <row r="22" spans="2:5" x14ac:dyDescent="0.25">
      <c r="B22" s="32" t="s">
        <v>48</v>
      </c>
      <c r="C22" s="32" t="s">
        <v>98</v>
      </c>
      <c r="D22" s="32" t="s">
        <v>100</v>
      </c>
      <c r="E22" s="41">
        <v>19000</v>
      </c>
    </row>
    <row r="23" spans="2:5" x14ac:dyDescent="0.25">
      <c r="B23" s="32" t="s">
        <v>48</v>
      </c>
      <c r="C23" s="32" t="s">
        <v>98</v>
      </c>
      <c r="D23" s="32" t="s">
        <v>33</v>
      </c>
      <c r="E23" s="41">
        <v>10454.900390625</v>
      </c>
    </row>
    <row r="24" spans="2:5" ht="15.75" thickBot="1" x14ac:dyDescent="0.3">
      <c r="B24" s="19" t="s">
        <v>49</v>
      </c>
      <c r="C24" s="21"/>
      <c r="D24" s="21"/>
      <c r="E24" s="20">
        <f>SUM(E22:E23)</f>
        <v>29454.900390625</v>
      </c>
    </row>
    <row r="25" spans="2:5" x14ac:dyDescent="0.25">
      <c r="B25" s="32" t="s">
        <v>50</v>
      </c>
      <c r="C25" s="32" t="s">
        <v>98</v>
      </c>
      <c r="D25" s="32" t="s">
        <v>119</v>
      </c>
      <c r="E25" s="41">
        <v>81460.33984375</v>
      </c>
    </row>
    <row r="26" spans="2:5" x14ac:dyDescent="0.25">
      <c r="B26" s="32" t="s">
        <v>50</v>
      </c>
      <c r="C26" s="32" t="s">
        <v>98</v>
      </c>
      <c r="D26" s="32" t="s">
        <v>89</v>
      </c>
      <c r="E26" s="41">
        <v>33750</v>
      </c>
    </row>
    <row r="27" spans="2:5" x14ac:dyDescent="0.25">
      <c r="B27" s="32" t="s">
        <v>50</v>
      </c>
      <c r="C27" s="32" t="s">
        <v>98</v>
      </c>
      <c r="D27" s="32" t="s">
        <v>39</v>
      </c>
      <c r="E27" s="41">
        <v>30450</v>
      </c>
    </row>
    <row r="28" spans="2:5" x14ac:dyDescent="0.25">
      <c r="B28" s="32" t="s">
        <v>50</v>
      </c>
      <c r="C28" s="32" t="s">
        <v>98</v>
      </c>
      <c r="D28" s="32" t="s">
        <v>100</v>
      </c>
      <c r="E28" s="41">
        <v>19000</v>
      </c>
    </row>
    <row r="29" spans="2:5" x14ac:dyDescent="0.25">
      <c r="B29" s="32" t="s">
        <v>50</v>
      </c>
      <c r="C29" s="32" t="s">
        <v>98</v>
      </c>
      <c r="D29" s="32" t="s">
        <v>33</v>
      </c>
      <c r="E29" s="41">
        <v>8747.8896484375</v>
      </c>
    </row>
    <row r="30" spans="2:5" ht="15.75" thickBot="1" x14ac:dyDescent="0.3">
      <c r="B30" s="19"/>
      <c r="C30" s="21"/>
      <c r="D30" s="21"/>
      <c r="E30" s="20">
        <f>SUM(E25:E29)</f>
        <v>173408.2294921875</v>
      </c>
    </row>
    <row r="31" spans="2:5" x14ac:dyDescent="0.25">
      <c r="B31" s="32" t="s">
        <v>53</v>
      </c>
      <c r="C31" s="32" t="s">
        <v>98</v>
      </c>
      <c r="D31" s="32" t="s">
        <v>100</v>
      </c>
      <c r="E31" s="41">
        <v>19000</v>
      </c>
    </row>
    <row r="32" spans="2:5" ht="15.75" thickBot="1" x14ac:dyDescent="0.3">
      <c r="B32" s="19"/>
      <c r="C32" s="21"/>
      <c r="D32" s="21"/>
      <c r="E32" s="20"/>
    </row>
    <row r="33" spans="2:5" x14ac:dyDescent="0.25">
      <c r="B33" s="32"/>
      <c r="C33" s="32"/>
      <c r="D33" s="32"/>
      <c r="E33" s="41"/>
    </row>
    <row r="34" spans="2:5" ht="15.75" thickBot="1" x14ac:dyDescent="0.3">
      <c r="B34" s="19"/>
      <c r="C34" s="21"/>
      <c r="D34" s="21"/>
      <c r="E34" s="20"/>
    </row>
    <row r="35" spans="2:5" x14ac:dyDescent="0.25">
      <c r="B35" s="32"/>
      <c r="C35" s="32"/>
      <c r="D35" s="32"/>
      <c r="E35" s="41"/>
    </row>
    <row r="36" spans="2:5" ht="15.75" thickBot="1" x14ac:dyDescent="0.3">
      <c r="B36" s="19"/>
      <c r="C36" s="21"/>
      <c r="D36" s="21"/>
      <c r="E36" s="20"/>
    </row>
    <row r="37" spans="2:5" x14ac:dyDescent="0.25">
      <c r="B37" s="32"/>
      <c r="C37" s="32"/>
      <c r="D37" s="32"/>
      <c r="E37" s="41"/>
    </row>
    <row r="38" spans="2:5" ht="15.75" thickBot="1" x14ac:dyDescent="0.3">
      <c r="B38" s="19"/>
      <c r="C38" s="21"/>
      <c r="D38" s="21"/>
      <c r="E38" s="20"/>
    </row>
    <row r="39" spans="2:5" x14ac:dyDescent="0.25">
      <c r="B39" s="32"/>
      <c r="C39" s="32"/>
      <c r="D39" s="32"/>
      <c r="E39" s="41"/>
    </row>
    <row r="40" spans="2:5" ht="15.75" thickBot="1" x14ac:dyDescent="0.3">
      <c r="B40" s="19"/>
      <c r="C40" s="21"/>
      <c r="D40" s="21"/>
      <c r="E40" s="20"/>
    </row>
    <row r="41" spans="2:5" x14ac:dyDescent="0.25">
      <c r="B41" s="32"/>
      <c r="C41" s="32"/>
      <c r="D41" s="32"/>
      <c r="E41" s="41"/>
    </row>
    <row r="42" spans="2:5" ht="15.75" thickBot="1" x14ac:dyDescent="0.3">
      <c r="B42" s="19"/>
      <c r="C42" s="21"/>
      <c r="D42" s="21"/>
      <c r="E42" s="20"/>
    </row>
    <row r="43" spans="2:5" x14ac:dyDescent="0.25">
      <c r="B43" s="32"/>
      <c r="C43" s="32"/>
      <c r="D43" s="32"/>
      <c r="E43" s="41"/>
    </row>
    <row r="44" spans="2:5" ht="15.75" thickBot="1" x14ac:dyDescent="0.3">
      <c r="B44" s="19"/>
      <c r="C44" s="21"/>
      <c r="D44" s="21"/>
      <c r="E44" s="20"/>
    </row>
    <row r="45" spans="2:5" x14ac:dyDescent="0.25">
      <c r="B45" s="32"/>
      <c r="C45" s="32"/>
      <c r="D45" s="32"/>
      <c r="E45" s="41"/>
    </row>
    <row r="46" spans="2:5" ht="15.75" thickBot="1" x14ac:dyDescent="0.3">
      <c r="B46" s="19"/>
      <c r="C46" s="21"/>
      <c r="D46" s="21"/>
      <c r="E46" s="20"/>
    </row>
    <row r="47" spans="2:5" ht="16.5" thickBot="1" x14ac:dyDescent="0.3">
      <c r="B47" s="17" t="s">
        <v>0</v>
      </c>
      <c r="C47" s="17"/>
      <c r="D47" s="17"/>
      <c r="E47" s="18">
        <f>+E46+E44+E42+E40+E38+E36+E34+E32+E30+E24+E21+E14</f>
        <v>381596.79005432129</v>
      </c>
    </row>
    <row r="49" spans="2:2" x14ac:dyDescent="0.25">
      <c r="B49" t="s">
        <v>21</v>
      </c>
    </row>
  </sheetData>
  <sortState xmlns:xlrd2="http://schemas.microsoft.com/office/spreadsheetml/2017/richdata2" ref="B12:F20">
    <sortCondition ref="B12"/>
  </sortState>
  <mergeCells count="5">
    <mergeCell ref="B10:E10"/>
    <mergeCell ref="B6:E6"/>
    <mergeCell ref="B7:E7"/>
    <mergeCell ref="B8:E8"/>
    <mergeCell ref="B9:E9"/>
  </mergeCells>
  <printOptions horizontalCentered="1"/>
  <pageMargins left="0.70866141732283472" right="0.70866141732283472" top="0.74803149606299213" bottom="0.74803149606299213" header="0.31496062992125984" footer="0.31496062992125984"/>
  <pageSetup fitToHeight="0" orientation="portrait" r:id="rId1"/>
  <headerFooter>
    <oddFooter>&amp;CE-Página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Consolidado</vt:lpstr>
      <vt:lpstr>Bovino Carnico</vt:lpstr>
      <vt:lpstr>Bovino Lacteo</vt:lpstr>
      <vt:lpstr>Leche</vt:lpstr>
      <vt:lpstr>Pieles</vt:lpstr>
      <vt:lpstr>Embutidos</vt:lpstr>
      <vt:lpstr>Otro Origen</vt:lpstr>
      <vt:lpstr>Huevo</vt:lpstr>
      <vt:lpstr>Pro vet</vt:lpstr>
      <vt:lpstr>'Bovino Carnico'!Print_Titles</vt:lpstr>
      <vt:lpstr>'Bovino Lacteo'!Print_Titles</vt:lpstr>
      <vt:lpstr>Embutidos!Print_Titles</vt:lpstr>
      <vt:lpstr>Huevo!Print_Titles</vt:lpstr>
      <vt:lpstr>Leche!Print_Titles</vt:lpstr>
      <vt:lpstr>'Otro Origen'!Print_Titles</vt:lpstr>
      <vt:lpstr>Pieles!Print_Titles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Bolivar Toribio</dc:creator>
  <cp:lastModifiedBy>Marcos Cabral</cp:lastModifiedBy>
  <cp:lastPrinted>2020-10-16T17:58:30Z</cp:lastPrinted>
  <dcterms:created xsi:type="dcterms:W3CDTF">2013-05-27T12:29:06Z</dcterms:created>
  <dcterms:modified xsi:type="dcterms:W3CDTF">2025-06-04T19:06:21Z</dcterms:modified>
</cp:coreProperties>
</file>