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1\"/>
    </mc:Choice>
  </mc:AlternateContent>
  <xr:revisionPtr revIDLastSave="0" documentId="8_{A222F481-B81C-4121-B3B4-17FD1B31A397}" xr6:coauthVersionLast="47" xr6:coauthVersionMax="47" xr10:uidLastSave="{00000000-0000-0000-0000-000000000000}"/>
  <bookViews>
    <workbookView xWindow="6015" yWindow="6015" windowWidth="27675" windowHeight="8940" tabRatio="918" activeTab="8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ieles" sheetId="11" r:id="rId5"/>
    <sheet name="Embutidos" sheetId="12" r:id="rId6"/>
    <sheet name="Otro Origen" sheetId="14" r:id="rId7"/>
    <sheet name="Huevo" sheetId="21" state="hidden" r:id="rId8"/>
    <sheet name="Pro vet" sheetId="20" r:id="rId9"/>
  </sheets>
  <definedNames>
    <definedName name="_xlnm._FilterDatabase" localSheetId="5" hidden="1">Embutidos!#REF!</definedName>
    <definedName name="_xlnm.Print_Titles" localSheetId="1">'Bovino Carnico'!$9:$11</definedName>
    <definedName name="_xlnm.Print_Titles" localSheetId="2">'Bovino Lacteo'!$9:$11</definedName>
    <definedName name="_xlnm.Print_Titles" localSheetId="5">Embutidos!$9:$11</definedName>
    <definedName name="_xlnm.Print_Titles" localSheetId="7">Huevo!$10:$11</definedName>
    <definedName name="_xlnm.Print_Titles" localSheetId="3">Leche!$9:$11</definedName>
    <definedName name="_xlnm.Print_Titles" localSheetId="6">'Otro Origen'!$9:$11</definedName>
    <definedName name="_xlnm.Print_Titles" localSheetId="4">Pieles!$9:$11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0" l="1"/>
  <c r="F81" i="14"/>
  <c r="G81" i="14"/>
  <c r="F68" i="11"/>
  <c r="G68" i="11"/>
  <c r="F64" i="6"/>
  <c r="G64" i="6"/>
  <c r="F74" i="14"/>
  <c r="G74" i="14"/>
  <c r="F40" i="12"/>
  <c r="G40" i="12"/>
  <c r="F65" i="11"/>
  <c r="G65" i="11"/>
  <c r="F58" i="7"/>
  <c r="G58" i="7"/>
  <c r="F60" i="6"/>
  <c r="G60" i="6"/>
  <c r="G37" i="5"/>
  <c r="F37" i="5"/>
  <c r="E48" i="20"/>
  <c r="E45" i="20"/>
  <c r="E41" i="20"/>
  <c r="F67" i="14"/>
  <c r="G67" i="14"/>
  <c r="F38" i="12"/>
  <c r="G38" i="12"/>
  <c r="F63" i="11"/>
  <c r="G63" i="11"/>
  <c r="F51" i="7"/>
  <c r="G51" i="7"/>
  <c r="F57" i="6"/>
  <c r="G57" i="6"/>
  <c r="G35" i="5"/>
  <c r="F35" i="5"/>
  <c r="G32" i="12" l="1"/>
  <c r="F32" i="12"/>
  <c r="G23" i="12"/>
  <c r="F23" i="12"/>
  <c r="G21" i="12"/>
  <c r="F21" i="12"/>
  <c r="G19" i="12"/>
  <c r="F19" i="12"/>
  <c r="G17" i="12"/>
  <c r="F17" i="12"/>
  <c r="G15" i="12"/>
  <c r="F15" i="12"/>
  <c r="G30" i="12"/>
  <c r="F30" i="12"/>
  <c r="G41" i="11"/>
  <c r="F41" i="11"/>
  <c r="G44" i="7"/>
  <c r="F44" i="7"/>
  <c r="G47" i="6"/>
  <c r="F47" i="6"/>
  <c r="G33" i="5"/>
  <c r="G38" i="5" s="1"/>
  <c r="F33" i="5"/>
  <c r="F57" i="14"/>
  <c r="F59" i="14" s="1"/>
  <c r="G57" i="14"/>
  <c r="G59" i="14" s="1"/>
  <c r="F39" i="11"/>
  <c r="G39" i="11"/>
  <c r="F42" i="7"/>
  <c r="G42" i="7"/>
  <c r="F45" i="6"/>
  <c r="G45" i="6"/>
  <c r="F31" i="5"/>
  <c r="G31" i="5"/>
  <c r="E29" i="20"/>
  <c r="F50" i="14"/>
  <c r="G50" i="14"/>
  <c r="F28" i="12"/>
  <c r="G28" i="12"/>
  <c r="F34" i="11"/>
  <c r="G34" i="11"/>
  <c r="F31" i="7"/>
  <c r="G31" i="7"/>
  <c r="F38" i="6"/>
  <c r="G38" i="6"/>
  <c r="F28" i="5"/>
  <c r="G28" i="5"/>
  <c r="F43" i="14" l="1"/>
  <c r="G43" i="14"/>
  <c r="F25" i="7" l="1"/>
  <c r="G25" i="7"/>
  <c r="F32" i="6"/>
  <c r="G32" i="6"/>
  <c r="F13" i="5"/>
  <c r="F17" i="5"/>
  <c r="F19" i="5"/>
  <c r="F25" i="5"/>
  <c r="F38" i="5" s="1"/>
  <c r="G21" i="5"/>
  <c r="F21" i="5"/>
  <c r="G19" i="5"/>
  <c r="G25" i="5" l="1"/>
  <c r="C12" i="15" s="1"/>
  <c r="E24" i="20"/>
  <c r="F36" i="14"/>
  <c r="G36" i="14"/>
  <c r="F27" i="11"/>
  <c r="G27" i="11"/>
  <c r="F23" i="7"/>
  <c r="G23" i="7"/>
  <c r="F23" i="6"/>
  <c r="G23" i="6"/>
  <c r="F28" i="6"/>
  <c r="G28" i="6"/>
  <c r="E20" i="20"/>
  <c r="E17" i="20"/>
  <c r="F21" i="11"/>
  <c r="G21" i="11"/>
  <c r="F29" i="14"/>
  <c r="F32" i="14" s="1"/>
  <c r="G29" i="14"/>
  <c r="G32" i="14" s="1"/>
  <c r="F17" i="11"/>
  <c r="G17" i="11"/>
  <c r="F21" i="6"/>
  <c r="G21" i="6"/>
  <c r="G13" i="5"/>
  <c r="G17" i="5"/>
  <c r="E15" i="20" l="1"/>
  <c r="E49" i="20" s="1"/>
  <c r="F24" i="14"/>
  <c r="G24" i="14"/>
  <c r="F15" i="11"/>
  <c r="G15" i="11"/>
  <c r="F15" i="7"/>
  <c r="G15" i="7"/>
  <c r="F14" i="6"/>
  <c r="G14" i="6"/>
  <c r="F18" i="6"/>
  <c r="F65" i="6" s="1"/>
  <c r="G18" i="6"/>
  <c r="G65" i="6" s="1"/>
  <c r="E13" i="20"/>
  <c r="F18" i="14"/>
  <c r="G18" i="14"/>
  <c r="F13" i="12"/>
  <c r="F41" i="12" s="1"/>
  <c r="G13" i="12"/>
  <c r="G41" i="12" s="1"/>
  <c r="F13" i="11"/>
  <c r="F69" i="11" s="1"/>
  <c r="G13" i="11"/>
  <c r="F13" i="7"/>
  <c r="G69" i="11" l="1"/>
  <c r="G82" i="14"/>
  <c r="F82" i="14"/>
  <c r="F59" i="7"/>
  <c r="C13" i="15"/>
  <c r="B13" i="15"/>
  <c r="G13" i="7"/>
  <c r="G59" i="7" s="1"/>
  <c r="B10" i="20" l="1"/>
  <c r="A10" i="14"/>
  <c r="A10" i="12"/>
  <c r="A10" i="11"/>
  <c r="A10" i="7"/>
  <c r="A10" i="6"/>
  <c r="A10" i="5"/>
  <c r="B12" i="15" l="1"/>
  <c r="A9" i="21" l="1"/>
  <c r="F16" i="21" l="1"/>
  <c r="G16" i="21"/>
  <c r="C18" i="15" l="1"/>
  <c r="B15" i="15" l="1"/>
  <c r="C15" i="15"/>
  <c r="B17" i="15"/>
  <c r="B16" i="15"/>
  <c r="C16" i="15"/>
  <c r="C14" i="15" l="1"/>
  <c r="B14" i="15"/>
  <c r="B19" i="15" l="1"/>
  <c r="C17" i="15" l="1"/>
  <c r="C19" i="15" s="1"/>
</calcChain>
</file>

<file path=xl/sharedStrings.xml><?xml version="1.0" encoding="utf-8"?>
<sst xmlns="http://schemas.openxmlformats.org/spreadsheetml/2006/main" count="1250" uniqueCount="151">
  <si>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</si>
  <si>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</si>
  <si>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</si>
  <si>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</si>
  <si>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</si>
  <si>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</si>
  <si>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</si>
  <si>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</si>
  <si>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</si>
  <si>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</si>
  <si>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</si>
  <si>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</si>
  <si>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</si>
  <si>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</si>
  <si>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</si>
  <si>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</si>
  <si>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</si>
  <si>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</si>
  <si>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Piel</t>
  </si>
  <si>
    <t>Pais de Procedencia</t>
  </si>
  <si>
    <t>Consolidado de Importaciones de Huevos del Año 2017</t>
  </si>
  <si>
    <t>Nota: Los meses con asterisco (*) estan sujetos a cambios</t>
  </si>
  <si>
    <t>Enero*</t>
  </si>
  <si>
    <t>Consolidado de Exportaciones de Mercancia de Otro Origen del Año 2019</t>
  </si>
  <si>
    <t>Consolidado de Exportaciones de Productos veterinarios del Año 2019</t>
  </si>
  <si>
    <t>Consolidado General de Exportaciones</t>
  </si>
  <si>
    <t>Consolidado de Exportaciones de Carne de Res</t>
  </si>
  <si>
    <t>Consolidado de Exportaciones de Lacteo</t>
  </si>
  <si>
    <t>Consolidado de Exportaciones de Leche</t>
  </si>
  <si>
    <t>Consolidado de Exportaciones de Pieles</t>
  </si>
  <si>
    <t>Consolidado de Exportaciones de Embutidos</t>
  </si>
  <si>
    <t>Enero</t>
  </si>
  <si>
    <t>Bovino</t>
  </si>
  <si>
    <t>Estados Unidos</t>
  </si>
  <si>
    <t>Barbados</t>
  </si>
  <si>
    <t>Helados</t>
  </si>
  <si>
    <t>Lácteo</t>
  </si>
  <si>
    <t>Queso</t>
  </si>
  <si>
    <t>Holandes</t>
  </si>
  <si>
    <t>Honduras</t>
  </si>
  <si>
    <t>Leche UHT</t>
  </si>
  <si>
    <t>Leche con Chocolate</t>
  </si>
  <si>
    <t>Piel Animal</t>
  </si>
  <si>
    <t>Curtidas o curadas</t>
  </si>
  <si>
    <t>Embutidos Variados</t>
  </si>
  <si>
    <t>Trinidad &amp; Tobago</t>
  </si>
  <si>
    <t>Sazones</t>
  </si>
  <si>
    <t>Otro Tipo</t>
  </si>
  <si>
    <t>Jamaica</t>
  </si>
  <si>
    <t>Haiti</t>
  </si>
  <si>
    <t>Caldo de pollo</t>
  </si>
  <si>
    <t>Adereso</t>
  </si>
  <si>
    <t>PVET</t>
  </si>
  <si>
    <t>Puerto Rico</t>
  </si>
  <si>
    <t>Febrero</t>
  </si>
  <si>
    <t>Dulce de leche</t>
  </si>
  <si>
    <t>Febrero*</t>
  </si>
  <si>
    <t>Curazao</t>
  </si>
  <si>
    <t>Sopa</t>
  </si>
  <si>
    <t>Año 2021</t>
  </si>
  <si>
    <t>Marzo</t>
  </si>
  <si>
    <t>Marzo*</t>
  </si>
  <si>
    <t>Guayana Francesa</t>
  </si>
  <si>
    <t>Italia</t>
  </si>
  <si>
    <t>Mayonesa</t>
  </si>
  <si>
    <t>Abril</t>
  </si>
  <si>
    <t>Pieles Bovinas Frescas Saladas</t>
  </si>
  <si>
    <t>Brasil</t>
  </si>
  <si>
    <t>Camboya</t>
  </si>
  <si>
    <t>Canada</t>
  </si>
  <si>
    <t>Abril*</t>
  </si>
  <si>
    <t>Guyana</t>
  </si>
  <si>
    <t>Mayo</t>
  </si>
  <si>
    <t>Crema Agria</t>
  </si>
  <si>
    <t>Leche Diferentes Presentaciones</t>
  </si>
  <si>
    <t>Dinamarca</t>
  </si>
  <si>
    <t>Formula Infantil</t>
  </si>
  <si>
    <t>Singapur</t>
  </si>
  <si>
    <t>Leche entera en polvo</t>
  </si>
  <si>
    <t>Granada</t>
  </si>
  <si>
    <t>Antigua y Barbuda</t>
  </si>
  <si>
    <t/>
  </si>
  <si>
    <t>Piel Bovina Salada verde</t>
  </si>
  <si>
    <t>Indonesia</t>
  </si>
  <si>
    <t>Mexico</t>
  </si>
  <si>
    <t>Turquia</t>
  </si>
  <si>
    <t>Mayo*</t>
  </si>
  <si>
    <t>Productos Lácteos Y Cárnicos</t>
  </si>
  <si>
    <t>Bonaire</t>
  </si>
  <si>
    <t>Ghana</t>
  </si>
  <si>
    <t>Junio</t>
  </si>
  <si>
    <t>Cárnico</t>
  </si>
  <si>
    <t>Cortes</t>
  </si>
  <si>
    <t>El Salvador</t>
  </si>
  <si>
    <t>Guatemala</t>
  </si>
  <si>
    <t>Grasa</t>
  </si>
  <si>
    <t>Junio*</t>
  </si>
  <si>
    <t>Leche entera liquida</t>
  </si>
  <si>
    <t>Julio</t>
  </si>
  <si>
    <t>Julio*</t>
  </si>
  <si>
    <t>Republica Dominicana</t>
  </si>
  <si>
    <t>Productos Lácteos</t>
  </si>
  <si>
    <t>Yogurt</t>
  </si>
  <si>
    <t>Leche condensada</t>
  </si>
  <si>
    <t>Croasia</t>
  </si>
  <si>
    <t>Tailandia</t>
  </si>
  <si>
    <t>Salami</t>
  </si>
  <si>
    <t>Salchichas</t>
  </si>
  <si>
    <t>Porcino</t>
  </si>
  <si>
    <t>Republica Centroafricana</t>
  </si>
  <si>
    <t>Surinam</t>
  </si>
  <si>
    <t>Ecuador</t>
  </si>
  <si>
    <t>Agosto</t>
  </si>
  <si>
    <t>Dominica</t>
  </si>
  <si>
    <t>EL Salvador</t>
  </si>
  <si>
    <t>Agosto*</t>
  </si>
  <si>
    <t>Cuba</t>
  </si>
  <si>
    <t>Leche evaporada</t>
  </si>
  <si>
    <t>Leche maternizada</t>
  </si>
  <si>
    <t>Santa Lucia</t>
  </si>
  <si>
    <t>Septiembre</t>
  </si>
  <si>
    <t>Septiembre*</t>
  </si>
  <si>
    <t>Octubre</t>
  </si>
  <si>
    <t>Octubre*</t>
  </si>
  <si>
    <t>Crema de leche</t>
  </si>
  <si>
    <t>Flan</t>
  </si>
  <si>
    <t>Queso Amarillo</t>
  </si>
  <si>
    <t>Queso Blanco</t>
  </si>
  <si>
    <t>Queso de hoja</t>
  </si>
  <si>
    <t>Queso fresco</t>
  </si>
  <si>
    <t>Panama</t>
  </si>
  <si>
    <t>Curtidas o Curadas</t>
  </si>
  <si>
    <t>Alemania</t>
  </si>
  <si>
    <t>Bangladesh</t>
  </si>
  <si>
    <t>China</t>
  </si>
  <si>
    <t>India</t>
  </si>
  <si>
    <t>Vietnam</t>
  </si>
  <si>
    <t>Belgica</t>
  </si>
  <si>
    <t>Nigeria</t>
  </si>
  <si>
    <t>Semicurtidas o semicuradas</t>
  </si>
  <si>
    <t>Portugal</t>
  </si>
  <si>
    <t>San Martin</t>
  </si>
  <si>
    <t>Pavo</t>
  </si>
  <si>
    <t>Pollo</t>
  </si>
  <si>
    <t>Noviembre</t>
  </si>
  <si>
    <t>Guadalupe</t>
  </si>
  <si>
    <t>España</t>
  </si>
  <si>
    <t>Diciembre</t>
  </si>
  <si>
    <t>Noviembre*</t>
  </si>
  <si>
    <t>Diciembre*</t>
  </si>
  <si>
    <t>Mixto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</si>
</sst>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55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0" fontId="2" fillId="2" borderId="2" xfId="4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0" fillId="0" borderId="5" xfId="0" applyBorder="1"/>
    <xf numFmtId="164" fontId="4" fillId="0" borderId="5" xfId="1" applyNumberFormat="1" applyFont="1" applyBorder="1"/>
    <xf numFmtId="0" fontId="0" fillId="0" borderId="6" xfId="0" applyBorder="1"/>
    <xf numFmtId="164" fontId="4" fillId="0" borderId="6" xfId="1" applyNumberFormat="1" applyFont="1" applyBorder="1"/>
    <xf numFmtId="0" fontId="6" fillId="0" borderId="0" xfId="0" applyFont="1" applyAlignment="1">
      <alignment horizontal="center"/>
    </xf>
    <xf numFmtId="0" fontId="0" fillId="0" borderId="7" xfId="0" applyBorder="1"/>
    <xf numFmtId="164" fontId="4" fillId="0" borderId="7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8" xfId="1" applyNumberFormat="1" applyFont="1" applyFill="1" applyBorder="1"/>
    <xf numFmtId="43" fontId="7" fillId="4" borderId="8" xfId="1" applyFont="1" applyFill="1" applyBorder="1"/>
    <xf numFmtId="0" fontId="2" fillId="3" borderId="8" xfId="3" applyFont="1" applyFill="1" applyBorder="1" applyAlignment="1">
      <alignment wrapText="1"/>
    </xf>
    <xf numFmtId="43" fontId="5" fillId="3" borderId="8" xfId="1" applyFont="1" applyFill="1" applyBorder="1"/>
    <xf numFmtId="164" fontId="5" fillId="3" borderId="8" xfId="1" applyNumberFormat="1" applyFont="1" applyFill="1" applyBorder="1"/>
    <xf numFmtId="0" fontId="2" fillId="3" borderId="4" xfId="3" applyFont="1" applyFill="1" applyBorder="1" applyAlignment="1">
      <alignment wrapText="1"/>
    </xf>
    <xf numFmtId="43" fontId="5" fillId="3" borderId="4" xfId="1" applyFont="1" applyFill="1" applyBorder="1"/>
    <xf numFmtId="164" fontId="5" fillId="3" borderId="4" xfId="1" applyNumberFormat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43" fontId="4" fillId="0" borderId="6" xfId="1" applyFont="1" applyBorder="1"/>
    <xf numFmtId="43" fontId="4" fillId="0" borderId="5" xfId="1" applyFont="1" applyBorder="1"/>
    <xf numFmtId="43" fontId="0" fillId="0" borderId="0" xfId="1" applyFont="1"/>
    <xf numFmtId="0" fontId="2" fillId="2" borderId="4" xfId="4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3" xfId="2" applyFont="1" applyBorder="1" applyAlignment="1">
      <alignment wrapText="1"/>
    </xf>
    <xf numFmtId="164" fontId="1" fillId="0" borderId="13" xfId="1" applyNumberFormat="1" applyFont="1" applyFill="1" applyBorder="1" applyAlignment="1">
      <alignment horizontal="right" wrapText="1"/>
    </xf>
    <xf numFmtId="43" fontId="1" fillId="0" borderId="13" xfId="1" applyFont="1" applyFill="1" applyBorder="1" applyAlignment="1">
      <alignment horizontal="right" wrapText="1"/>
    </xf>
    <xf numFmtId="0" fontId="2" fillId="2" borderId="14" xfId="4" applyFont="1" applyFill="1" applyBorder="1" applyAlignment="1">
      <alignment horizontal="center"/>
    </xf>
    <xf numFmtId="164" fontId="2" fillId="2" borderId="14" xfId="1" applyNumberFormat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0" fontId="2" fillId="3" borderId="7" xfId="3" applyFont="1" applyFill="1" applyBorder="1" applyAlignment="1">
      <alignment wrapText="1"/>
    </xf>
    <xf numFmtId="164" fontId="5" fillId="3" borderId="7" xfId="1" applyNumberFormat="1" applyFont="1" applyFill="1" applyBorder="1"/>
    <xf numFmtId="43" fontId="5" fillId="3" borderId="7" xfId="1" applyFont="1" applyFill="1" applyBorder="1"/>
    <xf numFmtId="43" fontId="1" fillId="0" borderId="13" xfId="1" applyFont="1" applyFill="1" applyBorder="1" applyAlignment="1">
      <alignment wrapText="1"/>
    </xf>
    <xf numFmtId="164" fontId="1" fillId="0" borderId="13" xfId="1" applyNumberFormat="1" applyFont="1" applyFill="1" applyBorder="1" applyAlignment="1">
      <alignment horizontal="right"/>
    </xf>
    <xf numFmtId="43" fontId="1" fillId="0" borderId="13" xfId="1" applyFont="1" applyFill="1" applyBorder="1" applyAlignment="1">
      <alignment horizontal="right"/>
    </xf>
    <xf numFmtId="0" fontId="2" fillId="2" borderId="16" xfId="4" applyFont="1" applyFill="1" applyBorder="1" applyAlignment="1">
      <alignment horizontal="center"/>
    </xf>
    <xf numFmtId="0" fontId="2" fillId="2" borderId="10" xfId="4" applyFont="1" applyFill="1" applyBorder="1" applyAlignment="1">
      <alignment horizontal="center"/>
    </xf>
    <xf numFmtId="0" fontId="2" fillId="2" borderId="11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9" xfId="4" applyFont="1" applyFill="1" applyBorder="1" applyAlignment="1">
      <alignment horizontal="center"/>
    </xf>
    <xf numFmtId="0" fontId="2" fillId="2" borderId="12" xfId="4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2" fillId="2" borderId="3" xfId="4" applyFont="1" applyFill="1" applyBorder="1" applyAlignment="1">
      <alignment horizontal="center"/>
    </xf>
    <xf numFmtId="0" fontId="2" fillId="2" borderId="4" xfId="4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2" xr:uid="{00000000-0005-0000-0000-000002000000}"/>
    <cellStyle name="Normal_Hoja14" xfId="3" xr:uid="{00000000-0005-0000-0000-000003000000}"/>
    <cellStyle name="Normal_Hoja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9525</xdr:rowOff>
    </xdr:from>
    <xdr:to>
      <xdr:col>1</xdr:col>
      <xdr:colOff>1009650</xdr:colOff>
      <xdr:row>4</xdr:row>
      <xdr:rowOff>76200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57350" y="9525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2</xdr:row>
      <xdr:rowOff>85725</xdr:rowOff>
    </xdr:from>
    <xdr:to>
      <xdr:col>3</xdr:col>
      <xdr:colOff>24765</xdr:colOff>
      <xdr:row>6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4667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85725</xdr:rowOff>
    </xdr:from>
    <xdr:to>
      <xdr:col>0</xdr:col>
      <xdr:colOff>1184645</xdr:colOff>
      <xdr:row>6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0</xdr:row>
      <xdr:rowOff>57150</xdr:rowOff>
    </xdr:from>
    <xdr:to>
      <xdr:col>4</xdr:col>
      <xdr:colOff>161925</xdr:colOff>
      <xdr:row>4</xdr:row>
      <xdr:rowOff>38100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2200" y="57150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2</xdr:row>
      <xdr:rowOff>76200</xdr:rowOff>
    </xdr:from>
    <xdr:to>
      <xdr:col>6</xdr:col>
      <xdr:colOff>205740</xdr:colOff>
      <xdr:row>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1</xdr:row>
      <xdr:rowOff>66675</xdr:rowOff>
    </xdr:from>
    <xdr:to>
      <xdr:col>2</xdr:col>
      <xdr:colOff>375020</xdr:colOff>
      <xdr:row>6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0</xdr:row>
      <xdr:rowOff>28575</xdr:rowOff>
    </xdr:from>
    <xdr:to>
      <xdr:col>4</xdr:col>
      <xdr:colOff>200024</xdr:colOff>
      <xdr:row>4</xdr:row>
      <xdr:rowOff>171450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24" y="28575"/>
          <a:ext cx="9810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790575</xdr:colOff>
      <xdr:row>2</xdr:row>
      <xdr:rowOff>47625</xdr:rowOff>
    </xdr:from>
    <xdr:to>
      <xdr:col>6</xdr:col>
      <xdr:colOff>24765</xdr:colOff>
      <xdr:row>5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4286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1</xdr:row>
      <xdr:rowOff>47625</xdr:rowOff>
    </xdr:from>
    <xdr:to>
      <xdr:col>3</xdr:col>
      <xdr:colOff>184520</xdr:colOff>
      <xdr:row>6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381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161924</xdr:rowOff>
    </xdr:from>
    <xdr:to>
      <xdr:col>3</xdr:col>
      <xdr:colOff>1524000</xdr:colOff>
      <xdr:row>4</xdr:row>
      <xdr:rowOff>190499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61924"/>
          <a:ext cx="847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647700</xdr:colOff>
      <xdr:row>2</xdr:row>
      <xdr:rowOff>76200</xdr:rowOff>
    </xdr:from>
    <xdr:to>
      <xdr:col>5</xdr:col>
      <xdr:colOff>558165</xdr:colOff>
      <xdr:row>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1</xdr:row>
      <xdr:rowOff>76200</xdr:rowOff>
    </xdr:from>
    <xdr:to>
      <xdr:col>3</xdr:col>
      <xdr:colOff>308345</xdr:colOff>
      <xdr:row>6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2667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0</xdr:rowOff>
    </xdr:from>
    <xdr:to>
      <xdr:col>4</xdr:col>
      <xdr:colOff>152400</xdr:colOff>
      <xdr:row>4</xdr:row>
      <xdr:rowOff>161925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5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619125</xdr:colOff>
      <xdr:row>2</xdr:row>
      <xdr:rowOff>66675</xdr:rowOff>
    </xdr:from>
    <xdr:to>
      <xdr:col>5</xdr:col>
      <xdr:colOff>548640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</xdr:row>
      <xdr:rowOff>66675</xdr:rowOff>
    </xdr:from>
    <xdr:to>
      <xdr:col>3</xdr:col>
      <xdr:colOff>451220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0</xdr:row>
      <xdr:rowOff>28575</xdr:rowOff>
    </xdr:from>
    <xdr:to>
      <xdr:col>4</xdr:col>
      <xdr:colOff>28575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6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4625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428625</xdr:colOff>
      <xdr:row>2</xdr:row>
      <xdr:rowOff>38100</xdr:rowOff>
    </xdr:from>
    <xdr:to>
      <xdr:col>6</xdr:col>
      <xdr:colOff>139065</xdr:colOff>
      <xdr:row>5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4191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</xdr:row>
      <xdr:rowOff>38100</xdr:rowOff>
    </xdr:from>
    <xdr:to>
      <xdr:col>2</xdr:col>
      <xdr:colOff>594095</xdr:colOff>
      <xdr:row>6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286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47625</xdr:rowOff>
    </xdr:from>
    <xdr:to>
      <xdr:col>4</xdr:col>
      <xdr:colOff>180975</xdr:colOff>
      <xdr:row>5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7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47625"/>
          <a:ext cx="914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695325</xdr:colOff>
      <xdr:row>2</xdr:row>
      <xdr:rowOff>57150</xdr:rowOff>
    </xdr:from>
    <xdr:to>
      <xdr:col>5</xdr:col>
      <xdr:colOff>729615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43815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</xdr:row>
      <xdr:rowOff>57150</xdr:rowOff>
    </xdr:from>
    <xdr:to>
      <xdr:col>3</xdr:col>
      <xdr:colOff>60695</xdr:colOff>
      <xdr:row>6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4765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47625</xdr:rowOff>
    </xdr:from>
    <xdr:to>
      <xdr:col>3</xdr:col>
      <xdr:colOff>1152525</xdr:colOff>
      <xdr:row>4</xdr:row>
      <xdr:rowOff>95250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0" y="47625"/>
          <a:ext cx="914400" cy="8096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381000</xdr:colOff>
      <xdr:row>2</xdr:row>
      <xdr:rowOff>66675</xdr:rowOff>
    </xdr:from>
    <xdr:to>
      <xdr:col>5</xdr:col>
      <xdr:colOff>62865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66675</xdr:rowOff>
    </xdr:from>
    <xdr:to>
      <xdr:col>2</xdr:col>
      <xdr:colOff>365495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workbookViewId="0">
      <selection activeCell="E17" sqref="E17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6" customWidth="1"/>
    <col min="3" max="3" width="19.42578125" style="1" customWidth="1"/>
  </cols>
  <sheetData>
    <row r="1" spans="1:3" x14ac:dyDescent="0.25">
      <c r="A1" s="11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47" t="s">
        <v>13</v>
      </c>
      <c r="B6" s="47"/>
      <c r="C6" s="47"/>
    </row>
    <row r="7" spans="1:3" ht="23.25" x14ac:dyDescent="0.35">
      <c r="A7" s="48" t="s">
        <v>14</v>
      </c>
      <c r="B7" s="48"/>
      <c r="C7" s="48"/>
    </row>
    <row r="8" spans="1:3" ht="23.25" thickBot="1" x14ac:dyDescent="0.4">
      <c r="A8" s="49" t="s">
        <v>15</v>
      </c>
      <c r="B8" s="49"/>
      <c r="C8" s="49"/>
    </row>
    <row r="9" spans="1:3" ht="15.75" thickBot="1" x14ac:dyDescent="0.3">
      <c r="A9" s="50" t="s">
        <v>25</v>
      </c>
      <c r="B9" s="45"/>
      <c r="C9" s="46"/>
    </row>
    <row r="10" spans="1:3" ht="15.75" thickBot="1" x14ac:dyDescent="0.3">
      <c r="A10" s="44" t="s">
        <v>59</v>
      </c>
      <c r="B10" s="45"/>
      <c r="C10" s="46"/>
    </row>
    <row r="11" spans="1:3" ht="15.75" thickBot="1" x14ac:dyDescent="0.3">
      <c r="A11" s="2" t="s">
        <v>12</v>
      </c>
      <c r="B11" s="2" t="s">
        <v>7</v>
      </c>
      <c r="C11" s="2" t="s">
        <v>8</v>
      </c>
    </row>
    <row r="12" spans="1:3" x14ac:dyDescent="0.25">
      <c r="A12" s="9" t="s">
        <v>9</v>
      </c>
      <c r="B12" s="10">
        <f>'Bovino Carnico'!F38</f>
        <v>285138.3837890625</v>
      </c>
      <c r="C12" s="27">
        <f>'Bovino Carnico'!G38</f>
        <v>891712.203125</v>
      </c>
    </row>
    <row r="13" spans="1:3" x14ac:dyDescent="0.25">
      <c r="A13" s="7" t="s">
        <v>10</v>
      </c>
      <c r="B13" s="8">
        <f>'Bovino Lacteo'!F65</f>
        <v>607416.19000244141</v>
      </c>
      <c r="C13" s="28">
        <f>'Bovino Lacteo'!G65</f>
        <v>1490566.9509429932</v>
      </c>
    </row>
    <row r="14" spans="1:3" x14ac:dyDescent="0.25">
      <c r="A14" s="7" t="s">
        <v>1</v>
      </c>
      <c r="B14" s="8">
        <f>Leche!F59</f>
        <v>180405.4577331543</v>
      </c>
      <c r="C14" s="28">
        <f>Leche!G59</f>
        <v>1679794.9971551895</v>
      </c>
    </row>
    <row r="15" spans="1:3" x14ac:dyDescent="0.25">
      <c r="A15" s="7" t="s">
        <v>11</v>
      </c>
      <c r="B15" s="8">
        <f>Pieles!F69</f>
        <v>3909966.5830459595</v>
      </c>
      <c r="C15" s="28">
        <f>Pieles!G69</f>
        <v>2966556.8119506836</v>
      </c>
    </row>
    <row r="16" spans="1:3" x14ac:dyDescent="0.25">
      <c r="A16" s="7" t="s">
        <v>3</v>
      </c>
      <c r="B16" s="8">
        <f>Embutidos!F41</f>
        <v>137429.04000854492</v>
      </c>
      <c r="C16" s="28">
        <f>Embutidos!G41</f>
        <v>271835.93157958984</v>
      </c>
    </row>
    <row r="17" spans="1:3" x14ac:dyDescent="0.25">
      <c r="A17" s="7" t="s">
        <v>2</v>
      </c>
      <c r="B17" s="8">
        <f>'Otro Origen'!F82</f>
        <v>3257773.1432495117</v>
      </c>
      <c r="C17" s="28">
        <f>'Otro Origen'!G82</f>
        <v>11667817.146209717</v>
      </c>
    </row>
    <row r="18" spans="1:3" ht="15.75" thickBot="1" x14ac:dyDescent="0.3">
      <c r="A18" s="12" t="s">
        <v>16</v>
      </c>
      <c r="B18" s="13"/>
      <c r="C18" s="27">
        <f>'Pro vet'!E49</f>
        <v>791664.17388916016</v>
      </c>
    </row>
    <row r="19" spans="1:3" ht="15.75" thickBot="1" x14ac:dyDescent="0.3">
      <c r="A19" s="14" t="s">
        <v>0</v>
      </c>
      <c r="B19" s="16">
        <f>SUM(B12:B18)</f>
        <v>8378128.7978286743</v>
      </c>
      <c r="C19" s="15">
        <f>SUM(C12:C18)</f>
        <v>19759948.214852333</v>
      </c>
    </row>
  </sheetData>
  <mergeCells count="5">
    <mergeCell ref="A10:C10"/>
    <mergeCell ref="A6:C6"/>
    <mergeCell ref="A7:C7"/>
    <mergeCell ref="A8:C8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"/>
  <sheetViews>
    <sheetView topLeftCell="A3" workbookViewId="0">
      <selection activeCell="A36" sqref="A36"/>
    </sheetView>
  </sheetViews>
  <sheetFormatPr baseColWidth="10" defaultColWidth="36.140625" defaultRowHeight="15" x14ac:dyDescent="0.25"/>
  <cols>
    <col min="1" max="1" width="12.7109375" customWidth="1"/>
    <col min="2" max="2" width="7.57031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19.5" customHeight="1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26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x14ac:dyDescent="0.25">
      <c r="A12" s="32" t="s">
        <v>31</v>
      </c>
      <c r="B12" s="32"/>
      <c r="C12" s="32"/>
      <c r="D12" s="32"/>
      <c r="E12" s="32"/>
      <c r="F12" s="33">
        <v>0</v>
      </c>
      <c r="G12" s="34">
        <v>0</v>
      </c>
    </row>
    <row r="13" spans="1:7" ht="15.75" thickBot="1" x14ac:dyDescent="0.3">
      <c r="A13" s="19" t="s">
        <v>22</v>
      </c>
      <c r="B13" s="21"/>
      <c r="C13" s="21"/>
      <c r="D13" s="21"/>
      <c r="E13" s="21"/>
      <c r="F13" s="21">
        <f>SUM(F12)</f>
        <v>0</v>
      </c>
      <c r="G13" s="20">
        <f>SUM(G12)</f>
        <v>0</v>
      </c>
    </row>
    <row r="14" spans="1:7" x14ac:dyDescent="0.25">
      <c r="A14" s="32" t="s">
        <v>54</v>
      </c>
      <c r="B14" s="32"/>
      <c r="C14" s="32"/>
      <c r="D14" s="32"/>
      <c r="E14" s="32"/>
      <c r="F14" s="33">
        <v>0</v>
      </c>
      <c r="G14" s="34">
        <v>0</v>
      </c>
    </row>
    <row r="15" spans="1:7" ht="15.75" thickBot="1" x14ac:dyDescent="0.3">
      <c r="A15" s="19" t="s">
        <v>56</v>
      </c>
      <c r="B15" s="21"/>
      <c r="C15" s="21"/>
      <c r="D15" s="21"/>
      <c r="E15" s="21"/>
      <c r="F15" s="21"/>
      <c r="G15" s="20"/>
    </row>
    <row r="16" spans="1:7" x14ac:dyDescent="0.25">
      <c r="A16" s="32" t="s">
        <v>60</v>
      </c>
      <c r="B16" s="32"/>
      <c r="C16" s="32"/>
      <c r="D16" s="32"/>
      <c r="E16" s="32"/>
      <c r="F16" s="33">
        <v>0</v>
      </c>
      <c r="G16" s="34">
        <v>0</v>
      </c>
    </row>
    <row r="17" spans="1:7" ht="15.75" thickBot="1" x14ac:dyDescent="0.3">
      <c r="A17" s="19" t="s">
        <v>61</v>
      </c>
      <c r="B17" s="21"/>
      <c r="C17" s="21"/>
      <c r="D17" s="21"/>
      <c r="E17" s="21"/>
      <c r="F17" s="21">
        <f>SUM(F16)</f>
        <v>0</v>
      </c>
      <c r="G17" s="20">
        <f>SUM(G16)</f>
        <v>0</v>
      </c>
    </row>
    <row r="18" spans="1:7" x14ac:dyDescent="0.25">
      <c r="A18" s="32" t="s">
        <v>65</v>
      </c>
      <c r="B18" s="32"/>
      <c r="C18" s="32"/>
      <c r="D18" s="32"/>
      <c r="E18" s="32"/>
      <c r="F18" s="33">
        <v>0</v>
      </c>
      <c r="G18" s="34">
        <v>0</v>
      </c>
    </row>
    <row r="19" spans="1:7" ht="15.75" thickBot="1" x14ac:dyDescent="0.3">
      <c r="A19" s="19" t="s">
        <v>70</v>
      </c>
      <c r="B19" s="21"/>
      <c r="C19" s="21"/>
      <c r="D19" s="21"/>
      <c r="E19" s="21"/>
      <c r="F19" s="21">
        <f>SUM(F18)</f>
        <v>0</v>
      </c>
      <c r="G19" s="20">
        <f>SUM(G18)</f>
        <v>0</v>
      </c>
    </row>
    <row r="20" spans="1:7" x14ac:dyDescent="0.25">
      <c r="A20" s="32" t="s">
        <v>72</v>
      </c>
      <c r="B20" s="32"/>
      <c r="C20" s="32"/>
      <c r="D20" s="32"/>
      <c r="E20" s="32"/>
      <c r="F20" s="33">
        <v>0</v>
      </c>
      <c r="G20" s="34">
        <v>0</v>
      </c>
    </row>
    <row r="21" spans="1:7" ht="15.75" thickBot="1" x14ac:dyDescent="0.3">
      <c r="A21" s="19" t="s">
        <v>86</v>
      </c>
      <c r="B21" s="21"/>
      <c r="C21" s="21"/>
      <c r="D21" s="21"/>
      <c r="E21" s="21"/>
      <c r="F21" s="21">
        <f>SUM(F20)</f>
        <v>0</v>
      </c>
      <c r="G21" s="20">
        <f>SUM(G20)</f>
        <v>0</v>
      </c>
    </row>
    <row r="22" spans="1:7" x14ac:dyDescent="0.25">
      <c r="A22" s="32" t="s">
        <v>90</v>
      </c>
      <c r="B22" s="32" t="s">
        <v>32</v>
      </c>
      <c r="C22" s="32" t="s">
        <v>91</v>
      </c>
      <c r="D22" s="32" t="s">
        <v>92</v>
      </c>
      <c r="E22" s="32" t="s">
        <v>93</v>
      </c>
      <c r="F22" s="33">
        <v>15837.7998046875</v>
      </c>
      <c r="G22" s="34">
        <v>96825</v>
      </c>
    </row>
    <row r="23" spans="1:7" x14ac:dyDescent="0.25">
      <c r="A23" s="32" t="s">
        <v>90</v>
      </c>
      <c r="B23" s="32" t="s">
        <v>32</v>
      </c>
      <c r="C23" s="32" t="s">
        <v>91</v>
      </c>
      <c r="D23" s="32" t="s">
        <v>92</v>
      </c>
      <c r="E23" s="32" t="s">
        <v>94</v>
      </c>
      <c r="F23" s="33">
        <v>22670.7890625</v>
      </c>
      <c r="G23" s="34">
        <v>79968</v>
      </c>
    </row>
    <row r="24" spans="1:7" x14ac:dyDescent="0.25">
      <c r="A24" s="32" t="s">
        <v>90</v>
      </c>
      <c r="B24" s="32" t="s">
        <v>32</v>
      </c>
      <c r="C24" s="32" t="s">
        <v>91</v>
      </c>
      <c r="D24" s="32" t="s">
        <v>95</v>
      </c>
      <c r="E24" s="32" t="s">
        <v>49</v>
      </c>
      <c r="F24" s="33">
        <v>5443.080078125</v>
      </c>
      <c r="G24" s="34">
        <v>42488.26171875</v>
      </c>
    </row>
    <row r="25" spans="1:7" ht="15.75" thickBot="1" x14ac:dyDescent="0.3">
      <c r="A25" s="19" t="s">
        <v>96</v>
      </c>
      <c r="B25" s="21"/>
      <c r="C25" s="21"/>
      <c r="D25" s="21"/>
      <c r="E25" s="21"/>
      <c r="F25" s="21">
        <f>SUM(F22:F24)</f>
        <v>43951.6689453125</v>
      </c>
      <c r="G25" s="20">
        <f>SUM(F25)</f>
        <v>43951.6689453125</v>
      </c>
    </row>
    <row r="26" spans="1:7" x14ac:dyDescent="0.25">
      <c r="A26" s="32" t="s">
        <v>98</v>
      </c>
      <c r="B26" s="32" t="s">
        <v>32</v>
      </c>
      <c r="C26" s="32" t="s">
        <v>91</v>
      </c>
      <c r="D26" s="32" t="s">
        <v>92</v>
      </c>
      <c r="E26" s="32" t="s">
        <v>93</v>
      </c>
      <c r="F26" s="33">
        <v>40823.71875</v>
      </c>
      <c r="G26" s="34">
        <v>162880</v>
      </c>
    </row>
    <row r="27" spans="1:7" x14ac:dyDescent="0.25">
      <c r="A27" s="32" t="s">
        <v>98</v>
      </c>
      <c r="B27" s="32" t="s">
        <v>32</v>
      </c>
      <c r="C27" s="32" t="s">
        <v>91</v>
      </c>
      <c r="D27" s="32" t="s">
        <v>92</v>
      </c>
      <c r="E27" s="32" t="s">
        <v>94</v>
      </c>
      <c r="F27" s="33">
        <v>93341.548828125</v>
      </c>
      <c r="G27" s="34">
        <v>267327.6015625</v>
      </c>
    </row>
    <row r="28" spans="1:7" ht="15.75" thickBot="1" x14ac:dyDescent="0.3">
      <c r="A28" s="19" t="s">
        <v>99</v>
      </c>
      <c r="B28" s="21"/>
      <c r="C28" s="21"/>
      <c r="D28" s="21"/>
      <c r="E28" s="21"/>
      <c r="F28" s="21">
        <f>SUM(F26:F27)</f>
        <v>134165.267578125</v>
      </c>
      <c r="G28" s="20">
        <f>SUM(G26:G27)</f>
        <v>430207.6015625</v>
      </c>
    </row>
    <row r="29" spans="1:7" x14ac:dyDescent="0.25">
      <c r="A29" s="32" t="s">
        <v>112</v>
      </c>
      <c r="B29" s="32" t="s">
        <v>32</v>
      </c>
      <c r="C29" s="32" t="s">
        <v>91</v>
      </c>
      <c r="D29" s="32" t="s">
        <v>92</v>
      </c>
      <c r="E29" s="32" t="s">
        <v>113</v>
      </c>
      <c r="F29" s="33">
        <v>22670.76953125</v>
      </c>
      <c r="G29" s="34">
        <v>88464.6015625</v>
      </c>
    </row>
    <row r="30" spans="1:7" x14ac:dyDescent="0.25">
      <c r="A30" s="32" t="s">
        <v>112</v>
      </c>
      <c r="B30" s="32" t="s">
        <v>32</v>
      </c>
      <c r="C30" s="32" t="s">
        <v>91</v>
      </c>
      <c r="D30" s="32" t="s">
        <v>92</v>
      </c>
      <c r="E30" s="32" t="s">
        <v>114</v>
      </c>
      <c r="F30" s="33">
        <v>20865.25</v>
      </c>
      <c r="G30" s="34">
        <v>88320</v>
      </c>
    </row>
    <row r="31" spans="1:7" ht="15.75" thickBot="1" x14ac:dyDescent="0.3">
      <c r="A31" s="19" t="s">
        <v>115</v>
      </c>
      <c r="B31" s="21"/>
      <c r="C31" s="21"/>
      <c r="D31" s="21"/>
      <c r="E31" s="21"/>
      <c r="F31" s="21">
        <f>SUM(F29:F30)</f>
        <v>43536.01953125</v>
      </c>
      <c r="G31" s="20">
        <f>SUM(G29:G30)</f>
        <v>176784.6015625</v>
      </c>
    </row>
    <row r="32" spans="1:7" x14ac:dyDescent="0.25">
      <c r="A32" s="32" t="s">
        <v>120</v>
      </c>
      <c r="B32" s="32"/>
      <c r="C32" s="32"/>
      <c r="D32" s="32"/>
      <c r="E32" s="32"/>
      <c r="F32" s="33">
        <v>0</v>
      </c>
      <c r="G32" s="34">
        <v>0</v>
      </c>
    </row>
    <row r="33" spans="1:7" ht="15.75" thickBot="1" x14ac:dyDescent="0.3">
      <c r="A33" s="19" t="s">
        <v>121</v>
      </c>
      <c r="B33" s="21"/>
      <c r="C33" s="21"/>
      <c r="D33" s="21"/>
      <c r="E33" s="21"/>
      <c r="F33" s="21">
        <f>SUM(F32)</f>
        <v>0</v>
      </c>
      <c r="G33" s="20">
        <f>SUM(G32)</f>
        <v>0</v>
      </c>
    </row>
    <row r="34" spans="1:7" x14ac:dyDescent="0.25">
      <c r="A34" s="32" t="s">
        <v>122</v>
      </c>
      <c r="B34" s="32" t="s">
        <v>32</v>
      </c>
      <c r="C34" s="32" t="s">
        <v>91</v>
      </c>
      <c r="D34" s="32" t="s">
        <v>92</v>
      </c>
      <c r="E34" s="32" t="s">
        <v>94</v>
      </c>
      <c r="F34" s="33">
        <v>63485.427734375</v>
      </c>
      <c r="G34" s="34">
        <v>284720</v>
      </c>
    </row>
    <row r="35" spans="1:7" ht="15.75" thickBot="1" x14ac:dyDescent="0.3">
      <c r="A35" s="19" t="s">
        <v>123</v>
      </c>
      <c r="B35" s="21"/>
      <c r="C35" s="21"/>
      <c r="D35" s="21"/>
      <c r="E35" s="21"/>
      <c r="F35" s="21">
        <f>SUM(F34)</f>
        <v>63485.427734375</v>
      </c>
      <c r="G35" s="20">
        <f>SUM(G34)</f>
        <v>284720</v>
      </c>
    </row>
    <row r="36" spans="1:7" x14ac:dyDescent="0.25">
      <c r="A36" s="32" t="s">
        <v>144</v>
      </c>
      <c r="B36" s="32" t="s">
        <v>32</v>
      </c>
      <c r="C36" s="32" t="s">
        <v>91</v>
      </c>
      <c r="D36" s="32" t="s">
        <v>92</v>
      </c>
      <c r="E36" s="32" t="s">
        <v>94</v>
      </c>
      <c r="F36" s="33">
        <v>22670.779296875</v>
      </c>
      <c r="G36" s="34">
        <v>102459</v>
      </c>
    </row>
    <row r="37" spans="1:7" ht="15.75" thickBot="1" x14ac:dyDescent="0.3">
      <c r="A37" s="19" t="s">
        <v>144</v>
      </c>
      <c r="B37" s="21"/>
      <c r="C37" s="21"/>
      <c r="D37" s="21"/>
      <c r="E37" s="21"/>
      <c r="F37" s="21">
        <f>SUM(F36)</f>
        <v>22670.779296875</v>
      </c>
      <c r="G37" s="20">
        <f>SUM(G36)</f>
        <v>102459</v>
      </c>
    </row>
    <row r="38" spans="1:7" ht="16.5" thickBot="1" x14ac:dyDescent="0.3">
      <c r="A38" s="25" t="s">
        <v>0</v>
      </c>
      <c r="B38" s="25"/>
      <c r="C38" s="25"/>
      <c r="D38" s="25"/>
      <c r="E38" s="25"/>
      <c r="F38" s="25">
        <f>SUM(F35,F33,F31,F28,F25)</f>
        <v>285138.3837890625</v>
      </c>
      <c r="G38" s="25">
        <f>SUM(G35,G33,G31,G28)</f>
        <v>891712.203125</v>
      </c>
    </row>
    <row r="40" spans="1:7" x14ac:dyDescent="0.25">
      <c r="A40" t="s">
        <v>21</v>
      </c>
    </row>
  </sheetData>
  <sortState xmlns:xlrd2="http://schemas.microsoft.com/office/spreadsheetml/2017/richdata2" ref="A12:H33">
    <sortCondition ref="D12:D33"/>
  </sortState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1"/>
  <headerFooter>
    <oddFooter>&amp;CE-Página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5"/>
  <sheetViews>
    <sheetView topLeftCell="A41" workbookViewId="0">
      <selection activeCell="H59" sqref="H59"/>
    </sheetView>
  </sheetViews>
  <sheetFormatPr baseColWidth="10" defaultColWidth="25.140625" defaultRowHeight="15" x14ac:dyDescent="0.25"/>
  <cols>
    <col min="1" max="1" width="13.28515625" customWidth="1"/>
    <col min="2" max="2" width="7.57031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3.25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27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x14ac:dyDescent="0.25">
      <c r="A12" s="32" t="s">
        <v>31</v>
      </c>
      <c r="B12" s="32" t="s">
        <v>32</v>
      </c>
      <c r="C12" s="32" t="s">
        <v>36</v>
      </c>
      <c r="D12" s="32" t="s">
        <v>35</v>
      </c>
      <c r="E12" s="32" t="s">
        <v>34</v>
      </c>
      <c r="F12" s="33">
        <v>15347.76953125</v>
      </c>
      <c r="G12" s="34">
        <v>39960</v>
      </c>
    </row>
    <row r="13" spans="1:7" x14ac:dyDescent="0.25">
      <c r="A13" s="32" t="s">
        <v>31</v>
      </c>
      <c r="B13" s="32" t="s">
        <v>32</v>
      </c>
      <c r="C13" s="32" t="s">
        <v>37</v>
      </c>
      <c r="D13" s="32" t="s">
        <v>38</v>
      </c>
      <c r="E13" s="32" t="s">
        <v>33</v>
      </c>
      <c r="F13" s="33">
        <v>2381.3798828125</v>
      </c>
      <c r="G13" s="34">
        <v>138077.5</v>
      </c>
    </row>
    <row r="14" spans="1:7" ht="15.75" thickBot="1" x14ac:dyDescent="0.3">
      <c r="A14" s="19" t="s">
        <v>22</v>
      </c>
      <c r="B14" s="21"/>
      <c r="C14" s="21"/>
      <c r="D14" s="21"/>
      <c r="E14" s="21"/>
      <c r="F14" s="21">
        <f>SUM(F12:F13)</f>
        <v>17729.1494140625</v>
      </c>
      <c r="G14" s="20">
        <f>SUM(G12:G13)</f>
        <v>178037.5</v>
      </c>
    </row>
    <row r="15" spans="1:7" x14ac:dyDescent="0.25">
      <c r="A15" s="32" t="s">
        <v>54</v>
      </c>
      <c r="B15" s="32" t="s">
        <v>32</v>
      </c>
      <c r="C15" s="32" t="s">
        <v>36</v>
      </c>
      <c r="D15" s="32" t="s">
        <v>55</v>
      </c>
      <c r="E15" s="32" t="s">
        <v>33</v>
      </c>
      <c r="F15" s="33">
        <v>1590</v>
      </c>
      <c r="G15" s="34">
        <v>2289.0380859375</v>
      </c>
    </row>
    <row r="16" spans="1:7" x14ac:dyDescent="0.25">
      <c r="A16" s="32" t="s">
        <v>54</v>
      </c>
      <c r="B16" s="32" t="s">
        <v>32</v>
      </c>
      <c r="C16" s="32" t="s">
        <v>36</v>
      </c>
      <c r="D16" s="32" t="s">
        <v>35</v>
      </c>
      <c r="E16" s="32" t="s">
        <v>48</v>
      </c>
      <c r="F16" s="33">
        <v>31074.349609375</v>
      </c>
      <c r="G16" s="34">
        <v>91769.75</v>
      </c>
    </row>
    <row r="17" spans="1:7" x14ac:dyDescent="0.25">
      <c r="A17" s="32" t="s">
        <v>54</v>
      </c>
      <c r="B17" s="32" t="s">
        <v>32</v>
      </c>
      <c r="C17" s="32" t="s">
        <v>36</v>
      </c>
      <c r="D17" s="32" t="s">
        <v>35</v>
      </c>
      <c r="E17" s="32" t="s">
        <v>45</v>
      </c>
      <c r="F17" s="33">
        <v>5034.31005859375</v>
      </c>
      <c r="G17" s="34">
        <v>18900.5</v>
      </c>
    </row>
    <row r="18" spans="1:7" ht="15.75" thickBot="1" x14ac:dyDescent="0.3">
      <c r="A18" s="19" t="s">
        <v>56</v>
      </c>
      <c r="B18" s="21"/>
      <c r="C18" s="21"/>
      <c r="D18" s="21"/>
      <c r="E18" s="21"/>
      <c r="F18" s="21">
        <f>SUM(F15:F17)</f>
        <v>37698.65966796875</v>
      </c>
      <c r="G18" s="20">
        <f>SUM(G15:G17)</f>
        <v>112959.2880859375</v>
      </c>
    </row>
    <row r="19" spans="1:7" x14ac:dyDescent="0.25">
      <c r="A19" s="32" t="s">
        <v>60</v>
      </c>
      <c r="B19" s="32" t="s">
        <v>32</v>
      </c>
      <c r="C19" s="32" t="s">
        <v>36</v>
      </c>
      <c r="D19" s="32" t="s">
        <v>35</v>
      </c>
      <c r="E19" s="32" t="s">
        <v>62</v>
      </c>
      <c r="F19" s="33">
        <v>4361.39990234375</v>
      </c>
      <c r="G19" s="34">
        <v>13830.5</v>
      </c>
    </row>
    <row r="20" spans="1:7" x14ac:dyDescent="0.25">
      <c r="A20" s="32" t="s">
        <v>60</v>
      </c>
      <c r="B20" s="32" t="s">
        <v>32</v>
      </c>
      <c r="C20" s="32" t="s">
        <v>36</v>
      </c>
      <c r="D20" s="32" t="s">
        <v>35</v>
      </c>
      <c r="E20" s="32" t="s">
        <v>45</v>
      </c>
      <c r="F20" s="33">
        <v>10745.009765625</v>
      </c>
      <c r="G20" s="34">
        <v>30716.19921875</v>
      </c>
    </row>
    <row r="21" spans="1:7" ht="15.75" thickBot="1" x14ac:dyDescent="0.3">
      <c r="A21" s="19" t="s">
        <v>61</v>
      </c>
      <c r="B21" s="21"/>
      <c r="C21" s="21"/>
      <c r="D21" s="21"/>
      <c r="E21" s="21"/>
      <c r="F21" s="21">
        <f>SUM(F19:F20)</f>
        <v>15106.40966796875</v>
      </c>
      <c r="G21" s="20">
        <f>SUM(G19:G20)</f>
        <v>44546.69921875</v>
      </c>
    </row>
    <row r="22" spans="1:7" x14ac:dyDescent="0.25">
      <c r="A22" s="32" t="s">
        <v>65</v>
      </c>
      <c r="B22" s="32"/>
      <c r="C22" s="32"/>
      <c r="D22" s="32"/>
      <c r="E22" s="32"/>
      <c r="F22" s="33">
        <v>0</v>
      </c>
      <c r="G22" s="34">
        <v>0</v>
      </c>
    </row>
    <row r="23" spans="1:7" x14ac:dyDescent="0.25">
      <c r="A23" s="38" t="s">
        <v>70</v>
      </c>
      <c r="B23" s="39"/>
      <c r="C23" s="39"/>
      <c r="D23" s="39"/>
      <c r="E23" s="39"/>
      <c r="F23" s="39">
        <f>SUM(F22)</f>
        <v>0</v>
      </c>
      <c r="G23" s="40">
        <f>SUM(G22)</f>
        <v>0</v>
      </c>
    </row>
    <row r="24" spans="1:7" x14ac:dyDescent="0.25">
      <c r="A24" s="32" t="s">
        <v>72</v>
      </c>
      <c r="B24" s="32" t="s">
        <v>32</v>
      </c>
      <c r="C24" s="32" t="s">
        <v>36</v>
      </c>
      <c r="D24" s="32" t="s">
        <v>73</v>
      </c>
      <c r="E24" s="32" t="s">
        <v>57</v>
      </c>
      <c r="F24" s="33">
        <v>221.89999389648438</v>
      </c>
      <c r="G24" s="34">
        <v>518.4000244140625</v>
      </c>
    </row>
    <row r="25" spans="1:7" x14ac:dyDescent="0.25">
      <c r="A25" s="32" t="s">
        <v>72</v>
      </c>
      <c r="B25" s="32" t="s">
        <v>32</v>
      </c>
      <c r="C25" s="32" t="s">
        <v>36</v>
      </c>
      <c r="D25" s="32" t="s">
        <v>35</v>
      </c>
      <c r="E25" s="32" t="s">
        <v>48</v>
      </c>
      <c r="F25" s="33">
        <v>30577.080078125</v>
      </c>
      <c r="G25" s="34">
        <v>88235.75</v>
      </c>
    </row>
    <row r="26" spans="1:7" x14ac:dyDescent="0.25">
      <c r="A26" s="32" t="s">
        <v>72</v>
      </c>
      <c r="B26" s="32" t="s">
        <v>32</v>
      </c>
      <c r="C26" s="32" t="s">
        <v>36</v>
      </c>
      <c r="D26" s="32" t="s">
        <v>35</v>
      </c>
      <c r="E26" s="32" t="s">
        <v>45</v>
      </c>
      <c r="F26" s="33">
        <v>11649.3896484375</v>
      </c>
      <c r="G26" s="34">
        <v>36018.30078125</v>
      </c>
    </row>
    <row r="27" spans="1:7" ht="30" x14ac:dyDescent="0.25">
      <c r="A27" s="32" t="s">
        <v>72</v>
      </c>
      <c r="B27" s="32" t="s">
        <v>32</v>
      </c>
      <c r="C27" s="32" t="s">
        <v>36</v>
      </c>
      <c r="D27" s="32" t="s">
        <v>74</v>
      </c>
      <c r="E27" s="32" t="s">
        <v>75</v>
      </c>
      <c r="F27" s="33">
        <v>19085.08984375</v>
      </c>
      <c r="G27" s="34">
        <v>207.15800476074219</v>
      </c>
    </row>
    <row r="28" spans="1:7" ht="15.75" thickBot="1" x14ac:dyDescent="0.3">
      <c r="A28" s="19" t="s">
        <v>61</v>
      </c>
      <c r="B28" s="21"/>
      <c r="C28" s="21"/>
      <c r="D28" s="21"/>
      <c r="E28" s="21"/>
      <c r="F28" s="21">
        <f>SUM(F24:F27)</f>
        <v>61533.459564208984</v>
      </c>
      <c r="G28" s="20">
        <f>SUM(G24:G27)</f>
        <v>124979.6088104248</v>
      </c>
    </row>
    <row r="29" spans="1:7" x14ac:dyDescent="0.25">
      <c r="A29" s="32" t="s">
        <v>90</v>
      </c>
      <c r="B29" s="32" t="s">
        <v>32</v>
      </c>
      <c r="C29" s="32" t="s">
        <v>36</v>
      </c>
      <c r="D29" s="32" t="s">
        <v>35</v>
      </c>
      <c r="E29" s="32" t="s">
        <v>80</v>
      </c>
      <c r="F29" s="33">
        <v>4094.469970703125</v>
      </c>
      <c r="G29" s="34">
        <v>12722.75</v>
      </c>
    </row>
    <row r="30" spans="1:7" x14ac:dyDescent="0.25">
      <c r="A30" s="32" t="s">
        <v>90</v>
      </c>
      <c r="B30" s="32" t="s">
        <v>32</v>
      </c>
      <c r="C30" s="32" t="s">
        <v>36</v>
      </c>
      <c r="D30" s="32" t="s">
        <v>35</v>
      </c>
      <c r="E30" s="32" t="s">
        <v>34</v>
      </c>
      <c r="F30" s="33">
        <v>14018.3095703125</v>
      </c>
      <c r="G30" s="34">
        <v>4733</v>
      </c>
    </row>
    <row r="31" spans="1:7" x14ac:dyDescent="0.25">
      <c r="A31" s="32" t="s">
        <v>90</v>
      </c>
      <c r="B31" s="32" t="s">
        <v>32</v>
      </c>
      <c r="C31" s="32" t="s">
        <v>36</v>
      </c>
      <c r="D31" s="32" t="s">
        <v>35</v>
      </c>
      <c r="E31" s="32" t="s">
        <v>45</v>
      </c>
      <c r="F31" s="33">
        <v>24024.810546875</v>
      </c>
      <c r="G31" s="34">
        <v>34151.6015625</v>
      </c>
    </row>
    <row r="32" spans="1:7" ht="15.75" thickBot="1" x14ac:dyDescent="0.3">
      <c r="A32" s="19" t="s">
        <v>96</v>
      </c>
      <c r="B32" s="21"/>
      <c r="C32" s="21"/>
      <c r="D32" s="21"/>
      <c r="E32" s="21"/>
      <c r="F32" s="21">
        <f>SUM(F29:F31)</f>
        <v>42137.590087890625</v>
      </c>
      <c r="G32" s="20">
        <f>SUM(G29:G31)</f>
        <v>51607.3515625</v>
      </c>
    </row>
    <row r="33" spans="1:7" x14ac:dyDescent="0.25">
      <c r="A33" s="32" t="s">
        <v>98</v>
      </c>
      <c r="B33" s="32" t="s">
        <v>32</v>
      </c>
      <c r="C33" s="32" t="s">
        <v>36</v>
      </c>
      <c r="D33" s="32" t="s">
        <v>35</v>
      </c>
      <c r="E33" s="32" t="s">
        <v>34</v>
      </c>
      <c r="F33" s="33">
        <v>8455.5400390625</v>
      </c>
      <c r="G33" s="34">
        <v>19416</v>
      </c>
    </row>
    <row r="34" spans="1:7" x14ac:dyDescent="0.25">
      <c r="A34" s="32" t="s">
        <v>98</v>
      </c>
      <c r="B34" s="32" t="s">
        <v>32</v>
      </c>
      <c r="C34" s="32" t="s">
        <v>36</v>
      </c>
      <c r="D34" s="32" t="s">
        <v>35</v>
      </c>
      <c r="E34" s="32" t="s">
        <v>48</v>
      </c>
      <c r="F34" s="33">
        <v>65154.291015625</v>
      </c>
      <c r="G34" s="34">
        <v>196968</v>
      </c>
    </row>
    <row r="35" spans="1:7" x14ac:dyDescent="0.25">
      <c r="A35" s="32" t="s">
        <v>98</v>
      </c>
      <c r="B35" s="32" t="s">
        <v>32</v>
      </c>
      <c r="C35" s="32" t="s">
        <v>36</v>
      </c>
      <c r="D35" s="32" t="s">
        <v>35</v>
      </c>
      <c r="E35" s="32" t="s">
        <v>45</v>
      </c>
      <c r="F35" s="33">
        <v>11394</v>
      </c>
      <c r="G35" s="34"/>
    </row>
    <row r="36" spans="1:7" x14ac:dyDescent="0.25">
      <c r="A36" s="32" t="s">
        <v>98</v>
      </c>
      <c r="B36" s="32" t="s">
        <v>32</v>
      </c>
      <c r="C36" s="32" t="s">
        <v>36</v>
      </c>
      <c r="D36" s="32" t="s">
        <v>101</v>
      </c>
      <c r="E36" s="32" t="s">
        <v>33</v>
      </c>
      <c r="F36" s="33">
        <v>7324.68017578125</v>
      </c>
      <c r="G36" s="34">
        <v>9128</v>
      </c>
    </row>
    <row r="37" spans="1:7" x14ac:dyDescent="0.25">
      <c r="A37" s="32" t="s">
        <v>98</v>
      </c>
      <c r="B37" s="32" t="s">
        <v>32</v>
      </c>
      <c r="C37" s="32" t="s">
        <v>36</v>
      </c>
      <c r="D37" s="32" t="s">
        <v>102</v>
      </c>
      <c r="E37" s="32" t="s">
        <v>88</v>
      </c>
      <c r="F37" s="33">
        <v>104.19999694824219</v>
      </c>
      <c r="G37" s="34">
        <v>163.39999389648438</v>
      </c>
    </row>
    <row r="38" spans="1:7" ht="15.75" thickBot="1" x14ac:dyDescent="0.3">
      <c r="A38" s="19" t="s">
        <v>99</v>
      </c>
      <c r="B38" s="21"/>
      <c r="C38" s="21"/>
      <c r="D38" s="21"/>
      <c r="E38" s="21"/>
      <c r="F38" s="21">
        <f>SUM(F33:F37)</f>
        <v>92432.711227416992</v>
      </c>
      <c r="G38" s="20">
        <f>SUM(G33:G37)</f>
        <v>225675.39999389648</v>
      </c>
    </row>
    <row r="39" spans="1:7" x14ac:dyDescent="0.25">
      <c r="A39" s="32" t="s">
        <v>112</v>
      </c>
      <c r="B39" s="32" t="s">
        <v>32</v>
      </c>
      <c r="C39" s="32" t="s">
        <v>36</v>
      </c>
      <c r="D39" s="32" t="s">
        <v>35</v>
      </c>
      <c r="E39" s="32" t="s">
        <v>81</v>
      </c>
      <c r="F39" s="33">
        <v>110570.5693359375</v>
      </c>
      <c r="G39" s="34">
        <v>163874.720703125</v>
      </c>
    </row>
    <row r="40" spans="1:7" x14ac:dyDescent="0.25">
      <c r="A40" s="32" t="s">
        <v>112</v>
      </c>
      <c r="B40" s="32" t="s">
        <v>32</v>
      </c>
      <c r="C40" s="32" t="s">
        <v>36</v>
      </c>
      <c r="D40" s="32" t="s">
        <v>35</v>
      </c>
      <c r="E40" s="32" t="s">
        <v>34</v>
      </c>
      <c r="F40" s="33">
        <v>15394.9296875</v>
      </c>
      <c r="G40" s="34">
        <v>39702.75</v>
      </c>
    </row>
    <row r="41" spans="1:7" x14ac:dyDescent="0.25">
      <c r="A41" s="32" t="s">
        <v>112</v>
      </c>
      <c r="B41" s="32" t="s">
        <v>32</v>
      </c>
      <c r="C41" s="32" t="s">
        <v>36</v>
      </c>
      <c r="D41" s="32" t="s">
        <v>35</v>
      </c>
      <c r="E41" s="32" t="s">
        <v>45</v>
      </c>
      <c r="F41" s="33">
        <v>24078.9609375</v>
      </c>
      <c r="G41" s="34">
        <v>10591</v>
      </c>
    </row>
    <row r="42" spans="1:7" x14ac:dyDescent="0.25">
      <c r="A42" s="32" t="s">
        <v>112</v>
      </c>
      <c r="B42" s="32" t="s">
        <v>32</v>
      </c>
      <c r="C42" s="32" t="s">
        <v>36</v>
      </c>
      <c r="D42" s="32" t="s">
        <v>101</v>
      </c>
      <c r="E42" s="32" t="s">
        <v>116</v>
      </c>
      <c r="F42" s="33">
        <v>26</v>
      </c>
      <c r="G42" s="34">
        <v>310.6300048828125</v>
      </c>
    </row>
    <row r="43" spans="1:7" x14ac:dyDescent="0.25">
      <c r="A43" s="32" t="s">
        <v>112</v>
      </c>
      <c r="B43" s="32" t="s">
        <v>32</v>
      </c>
      <c r="C43" s="32" t="s">
        <v>36</v>
      </c>
      <c r="D43" s="32" t="s">
        <v>102</v>
      </c>
      <c r="E43" s="32" t="s">
        <v>88</v>
      </c>
      <c r="F43" s="33">
        <v>534.04998779296875</v>
      </c>
      <c r="G43" s="34">
        <v>736.3800048828125</v>
      </c>
    </row>
    <row r="44" spans="1:7" x14ac:dyDescent="0.25">
      <c r="A44" s="32" t="s">
        <v>112</v>
      </c>
      <c r="B44" s="32" t="s">
        <v>32</v>
      </c>
      <c r="C44" s="32" t="s">
        <v>37</v>
      </c>
      <c r="D44" s="32" t="s">
        <v>38</v>
      </c>
      <c r="E44" s="32" t="s">
        <v>33</v>
      </c>
      <c r="F44" s="33">
        <v>3190.889892578125</v>
      </c>
      <c r="G44" s="34">
        <v>20709</v>
      </c>
    </row>
    <row r="45" spans="1:7" ht="15.75" thickBot="1" x14ac:dyDescent="0.3">
      <c r="A45" s="19" t="s">
        <v>115</v>
      </c>
      <c r="B45" s="21"/>
      <c r="C45" s="21"/>
      <c r="D45" s="21"/>
      <c r="E45" s="21"/>
      <c r="F45" s="21">
        <f>SUM(F39:F44)</f>
        <v>153795.39984130859</v>
      </c>
      <c r="G45" s="20">
        <f>SUM(G39:G44)</f>
        <v>235924.48071289063</v>
      </c>
    </row>
    <row r="46" spans="1:7" x14ac:dyDescent="0.25">
      <c r="A46" s="32" t="s">
        <v>120</v>
      </c>
      <c r="B46" s="32"/>
      <c r="C46" s="32"/>
      <c r="D46" s="32"/>
      <c r="E46" s="32"/>
      <c r="F46" s="33">
        <v>0</v>
      </c>
      <c r="G46" s="34">
        <v>0</v>
      </c>
    </row>
    <row r="47" spans="1:7" ht="15.75" thickBot="1" x14ac:dyDescent="0.3">
      <c r="A47" s="19" t="s">
        <v>121</v>
      </c>
      <c r="B47" s="21"/>
      <c r="C47" s="21"/>
      <c r="D47" s="21"/>
      <c r="E47" s="21"/>
      <c r="F47" s="21">
        <f>SUM(F46)</f>
        <v>0</v>
      </c>
      <c r="G47" s="20">
        <f>SUM(G46)</f>
        <v>0</v>
      </c>
    </row>
    <row r="48" spans="1:7" x14ac:dyDescent="0.25">
      <c r="A48" s="32" t="s">
        <v>122</v>
      </c>
      <c r="B48" s="32" t="s">
        <v>32</v>
      </c>
      <c r="C48" s="32" t="s">
        <v>36</v>
      </c>
      <c r="D48" s="32" t="s">
        <v>124</v>
      </c>
      <c r="E48" s="32" t="s">
        <v>33</v>
      </c>
      <c r="F48" s="33">
        <v>1204.2999877929688</v>
      </c>
      <c r="G48" s="34">
        <v>3456.340087890625</v>
      </c>
    </row>
    <row r="49" spans="1:7" x14ac:dyDescent="0.25">
      <c r="A49" s="32" t="s">
        <v>122</v>
      </c>
      <c r="B49" s="32" t="s">
        <v>32</v>
      </c>
      <c r="C49" s="32" t="s">
        <v>36</v>
      </c>
      <c r="D49" s="32" t="s">
        <v>55</v>
      </c>
      <c r="E49" s="32" t="s">
        <v>33</v>
      </c>
      <c r="F49" s="33">
        <v>14953.739990234375</v>
      </c>
      <c r="G49" s="34">
        <v>42710.709106445313</v>
      </c>
    </row>
    <row r="50" spans="1:7" x14ac:dyDescent="0.25">
      <c r="A50" s="32" t="s">
        <v>122</v>
      </c>
      <c r="B50" s="32" t="s">
        <v>32</v>
      </c>
      <c r="C50" s="32" t="s">
        <v>36</v>
      </c>
      <c r="D50" s="32" t="s">
        <v>125</v>
      </c>
      <c r="E50" s="32" t="s">
        <v>33</v>
      </c>
      <c r="F50" s="33">
        <v>1309.760009765625</v>
      </c>
      <c r="G50" s="34">
        <v>5566.490234375</v>
      </c>
    </row>
    <row r="51" spans="1:7" x14ac:dyDescent="0.25">
      <c r="A51" s="32" t="s">
        <v>122</v>
      </c>
      <c r="B51" s="32" t="s">
        <v>32</v>
      </c>
      <c r="C51" s="32" t="s">
        <v>36</v>
      </c>
      <c r="D51" s="32" t="s">
        <v>35</v>
      </c>
      <c r="E51" s="32" t="s">
        <v>48</v>
      </c>
      <c r="F51" s="33">
        <v>60204.69921875</v>
      </c>
      <c r="G51" s="34">
        <v>137752</v>
      </c>
    </row>
    <row r="52" spans="1:7" x14ac:dyDescent="0.25">
      <c r="A52" s="32" t="s">
        <v>122</v>
      </c>
      <c r="B52" s="32" t="s">
        <v>32</v>
      </c>
      <c r="C52" s="32" t="s">
        <v>37</v>
      </c>
      <c r="D52" s="32" t="s">
        <v>38</v>
      </c>
      <c r="E52" s="32" t="s">
        <v>33</v>
      </c>
      <c r="F52" s="33">
        <v>13886.580078125</v>
      </c>
      <c r="G52" s="34">
        <v>117383.591796875</v>
      </c>
    </row>
    <row r="53" spans="1:7" x14ac:dyDescent="0.25">
      <c r="A53" s="32" t="s">
        <v>122</v>
      </c>
      <c r="B53" s="32" t="s">
        <v>32</v>
      </c>
      <c r="C53" s="32" t="s">
        <v>37</v>
      </c>
      <c r="D53" s="32" t="s">
        <v>126</v>
      </c>
      <c r="E53" s="32" t="s">
        <v>33</v>
      </c>
      <c r="F53" s="33">
        <v>4953.2799072265625</v>
      </c>
      <c r="G53" s="34">
        <v>39626.2412109375</v>
      </c>
    </row>
    <row r="54" spans="1:7" x14ac:dyDescent="0.25">
      <c r="A54" s="32" t="s">
        <v>122</v>
      </c>
      <c r="B54" s="32" t="s">
        <v>32</v>
      </c>
      <c r="C54" s="32" t="s">
        <v>37</v>
      </c>
      <c r="D54" s="32" t="s">
        <v>127</v>
      </c>
      <c r="E54" s="32" t="s">
        <v>33</v>
      </c>
      <c r="F54" s="33">
        <v>190.50999450683594</v>
      </c>
      <c r="G54" s="34">
        <v>1524.0899658203125</v>
      </c>
    </row>
    <row r="55" spans="1:7" x14ac:dyDescent="0.25">
      <c r="A55" s="32" t="s">
        <v>122</v>
      </c>
      <c r="B55" s="32" t="s">
        <v>32</v>
      </c>
      <c r="C55" s="32" t="s">
        <v>37</v>
      </c>
      <c r="D55" s="32" t="s">
        <v>128</v>
      </c>
      <c r="E55" s="32" t="s">
        <v>33</v>
      </c>
      <c r="F55" s="33">
        <v>1016.0599975585938</v>
      </c>
      <c r="G55" s="34">
        <v>8128.4599609375</v>
      </c>
    </row>
    <row r="56" spans="1:7" x14ac:dyDescent="0.25">
      <c r="A56" s="32" t="s">
        <v>122</v>
      </c>
      <c r="B56" s="32" t="s">
        <v>32</v>
      </c>
      <c r="C56" s="32" t="s">
        <v>37</v>
      </c>
      <c r="D56" s="32" t="s">
        <v>129</v>
      </c>
      <c r="E56" s="32" t="s">
        <v>33</v>
      </c>
      <c r="F56" s="33">
        <v>3189.9599609375</v>
      </c>
      <c r="G56" s="34">
        <v>9572.7001953125</v>
      </c>
    </row>
    <row r="57" spans="1:7" ht="15.75" thickBot="1" x14ac:dyDescent="0.3">
      <c r="A57" s="19" t="s">
        <v>122</v>
      </c>
      <c r="B57" s="21"/>
      <c r="C57" s="21"/>
      <c r="D57" s="21"/>
      <c r="E57" s="21"/>
      <c r="F57" s="21">
        <f>SUM(F48:F56)</f>
        <v>100908.88914489746</v>
      </c>
      <c r="G57" s="20">
        <f>SUM(G48:G56)</f>
        <v>365720.62255859375</v>
      </c>
    </row>
    <row r="58" spans="1:7" x14ac:dyDescent="0.25">
      <c r="A58" s="32" t="s">
        <v>144</v>
      </c>
      <c r="B58" s="32" t="s">
        <v>32</v>
      </c>
      <c r="C58" s="32" t="s">
        <v>36</v>
      </c>
      <c r="D58" s="32" t="s">
        <v>35</v>
      </c>
      <c r="E58" s="32" t="s">
        <v>48</v>
      </c>
      <c r="F58" s="33">
        <v>31793.640625</v>
      </c>
      <c r="G58" s="34">
        <v>53495</v>
      </c>
    </row>
    <row r="59" spans="1:7" ht="30" x14ac:dyDescent="0.25">
      <c r="A59" s="32" t="s">
        <v>144</v>
      </c>
      <c r="B59" s="32" t="s">
        <v>32</v>
      </c>
      <c r="C59" s="32" t="s">
        <v>37</v>
      </c>
      <c r="D59" s="32" t="s">
        <v>38</v>
      </c>
      <c r="E59" s="32" t="s">
        <v>100</v>
      </c>
      <c r="F59" s="33">
        <v>4909.08984375</v>
      </c>
      <c r="G59" s="34">
        <v>32400</v>
      </c>
    </row>
    <row r="60" spans="1:7" ht="15.75" thickBot="1" x14ac:dyDescent="0.3">
      <c r="A60" s="19" t="s">
        <v>144</v>
      </c>
      <c r="B60" s="21"/>
      <c r="C60" s="21"/>
      <c r="D60" s="21"/>
      <c r="E60" s="21"/>
      <c r="F60" s="21">
        <f>SUM(F58:F59)</f>
        <v>36702.73046875</v>
      </c>
      <c r="G60" s="20">
        <f>SUM(G58:G59)</f>
        <v>85895</v>
      </c>
    </row>
    <row r="61" spans="1:7" x14ac:dyDescent="0.25">
      <c r="A61" s="32" t="s">
        <v>147</v>
      </c>
      <c r="B61" s="32" t="s">
        <v>32</v>
      </c>
      <c r="C61" s="32" t="s">
        <v>36</v>
      </c>
      <c r="D61" s="32" t="s">
        <v>35</v>
      </c>
      <c r="E61" s="32" t="s">
        <v>34</v>
      </c>
      <c r="F61" s="33">
        <v>9835.990234375</v>
      </c>
      <c r="G61" s="34">
        <v>21072</v>
      </c>
    </row>
    <row r="62" spans="1:7" x14ac:dyDescent="0.25">
      <c r="A62" s="32" t="s">
        <v>147</v>
      </c>
      <c r="B62" s="32" t="s">
        <v>32</v>
      </c>
      <c r="C62" s="32" t="s">
        <v>36</v>
      </c>
      <c r="D62" s="32" t="s">
        <v>35</v>
      </c>
      <c r="E62" s="32" t="s">
        <v>48</v>
      </c>
      <c r="F62" s="33">
        <v>32876.640625</v>
      </c>
      <c r="G62" s="34">
        <v>28917</v>
      </c>
    </row>
    <row r="63" spans="1:7" x14ac:dyDescent="0.25">
      <c r="A63" s="32" t="s">
        <v>147</v>
      </c>
      <c r="B63" s="32" t="s">
        <v>32</v>
      </c>
      <c r="C63" s="32" t="s">
        <v>36</v>
      </c>
      <c r="D63" s="32" t="s">
        <v>35</v>
      </c>
      <c r="E63" s="32" t="s">
        <v>45</v>
      </c>
      <c r="F63" s="33">
        <v>6658.56005859375</v>
      </c>
      <c r="G63" s="34">
        <v>15232</v>
      </c>
    </row>
    <row r="64" spans="1:7" ht="15.75" thickBot="1" x14ac:dyDescent="0.3">
      <c r="A64" s="19" t="s">
        <v>147</v>
      </c>
      <c r="B64" s="21"/>
      <c r="C64" s="21"/>
      <c r="D64" s="21"/>
      <c r="E64" s="21"/>
      <c r="F64" s="21">
        <f>SUM(F61:F63)</f>
        <v>49371.19091796875</v>
      </c>
      <c r="G64" s="20">
        <f>SUM(G61:G63)</f>
        <v>65221</v>
      </c>
    </row>
    <row r="65" spans="1:7" ht="16.5" thickBot="1" x14ac:dyDescent="0.3">
      <c r="A65" s="25" t="s">
        <v>0</v>
      </c>
      <c r="B65" s="25"/>
      <c r="C65" s="25"/>
      <c r="D65" s="25"/>
      <c r="E65" s="25"/>
      <c r="F65" s="25">
        <f>SUM(F64,F60,F57,F47,F45,F38,F32,F28,F23,F21,F18,F14)</f>
        <v>607416.19000244141</v>
      </c>
      <c r="G65" s="25">
        <f>SUM(G64,G60,G57,G47,G45,G38,G32,G28,G23,G21,G18,G14)</f>
        <v>1490566.9509429932</v>
      </c>
    </row>
  </sheetData>
  <sortState xmlns:xlrd2="http://schemas.microsoft.com/office/spreadsheetml/2017/richdata2" ref="A12:H115">
    <sortCondition ref="D12:D115"/>
    <sortCondition ref="E12:E115"/>
  </sortState>
  <mergeCells count="5">
    <mergeCell ref="A10:G10"/>
    <mergeCell ref="A6:G6"/>
    <mergeCell ref="A7:G7"/>
    <mergeCell ref="A8:G8"/>
    <mergeCell ref="A9:G9"/>
  </mergeCells>
  <pageMargins left="0.62992125984251968" right="0.43307086614173229" top="0.74803149606299213" bottom="0.74803149606299213" header="0.31496062992125984" footer="0.31496062992125984"/>
  <pageSetup scale="99" fitToHeight="0" orientation="portrait" r:id="rId1"/>
  <headerFooter>
    <oddFooter>&amp;CE-Página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61"/>
  <sheetViews>
    <sheetView topLeftCell="A37" workbookViewId="0">
      <selection activeCell="H44" sqref="H44"/>
    </sheetView>
  </sheetViews>
  <sheetFormatPr baseColWidth="10" defaultColWidth="47.28515625" defaultRowHeight="15" x14ac:dyDescent="0.25"/>
  <cols>
    <col min="1" max="1" width="13.140625" customWidth="1"/>
    <col min="2" max="2" width="7.5703125" bestFit="1" customWidth="1"/>
    <col min="3" max="3" width="12" bestFit="1" customWidth="1"/>
    <col min="4" max="4" width="23.140625" customWidth="1"/>
    <col min="5" max="5" width="19" bestFit="1" customWidth="1"/>
    <col min="6" max="6" width="10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3.25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28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x14ac:dyDescent="0.25">
      <c r="A12" s="32" t="s">
        <v>31</v>
      </c>
      <c r="B12" s="32" t="s">
        <v>32</v>
      </c>
      <c r="C12" s="32" t="s">
        <v>1</v>
      </c>
      <c r="D12" s="32" t="s">
        <v>40</v>
      </c>
      <c r="E12" s="32" t="s">
        <v>39</v>
      </c>
      <c r="F12" s="33">
        <v>1229.1500244140625</v>
      </c>
      <c r="G12" s="34">
        <v>1327.5</v>
      </c>
    </row>
    <row r="13" spans="1:7" ht="15.75" thickBot="1" x14ac:dyDescent="0.3">
      <c r="A13" s="19" t="s">
        <v>22</v>
      </c>
      <c r="B13" s="21"/>
      <c r="C13" s="21"/>
      <c r="D13" s="21"/>
      <c r="E13" s="21"/>
      <c r="F13" s="21">
        <f>SUM(F12:F12)</f>
        <v>1229.1500244140625</v>
      </c>
      <c r="G13" s="20">
        <f>SUM(F13)</f>
        <v>1229.1500244140625</v>
      </c>
    </row>
    <row r="14" spans="1:7" x14ac:dyDescent="0.25">
      <c r="A14" s="32" t="s">
        <v>54</v>
      </c>
      <c r="B14" s="32" t="s">
        <v>32</v>
      </c>
      <c r="C14" s="32" t="s">
        <v>1</v>
      </c>
      <c r="D14" s="32" t="s">
        <v>41</v>
      </c>
      <c r="E14" s="32" t="s">
        <v>57</v>
      </c>
      <c r="F14" s="33">
        <v>486.58999633789063</v>
      </c>
      <c r="G14" s="34">
        <v>16388.91015625</v>
      </c>
    </row>
    <row r="15" spans="1:7" ht="15.75" thickBot="1" x14ac:dyDescent="0.3">
      <c r="A15" s="19" t="s">
        <v>56</v>
      </c>
      <c r="B15" s="21"/>
      <c r="C15" s="21"/>
      <c r="D15" s="21"/>
      <c r="E15" s="21"/>
      <c r="F15" s="21">
        <f>SUM(F14:F14)</f>
        <v>486.58999633789063</v>
      </c>
      <c r="G15" s="20">
        <f>SUM(G14:G14)</f>
        <v>16388.91015625</v>
      </c>
    </row>
    <row r="16" spans="1:7" x14ac:dyDescent="0.25">
      <c r="A16" s="32" t="s">
        <v>60</v>
      </c>
      <c r="B16" s="32"/>
      <c r="C16" s="32"/>
      <c r="D16" s="32"/>
      <c r="E16" s="32"/>
      <c r="F16" s="33"/>
      <c r="G16" s="34"/>
    </row>
    <row r="17" spans="1:7" ht="15.75" thickBot="1" x14ac:dyDescent="0.3">
      <c r="A17" s="19" t="s">
        <v>61</v>
      </c>
      <c r="B17" s="21"/>
      <c r="C17" s="21"/>
      <c r="D17" s="21"/>
      <c r="E17" s="21"/>
      <c r="F17" s="21">
        <v>0</v>
      </c>
      <c r="G17" s="20">
        <v>0</v>
      </c>
    </row>
    <row r="18" spans="1:7" x14ac:dyDescent="0.25">
      <c r="A18" s="32" t="s">
        <v>60</v>
      </c>
      <c r="B18" s="32"/>
      <c r="C18" s="32"/>
      <c r="D18" s="32"/>
      <c r="E18" s="32"/>
      <c r="F18" s="33"/>
      <c r="G18" s="34"/>
    </row>
    <row r="19" spans="1:7" ht="15.75" thickBot="1" x14ac:dyDescent="0.3">
      <c r="A19" s="19" t="s">
        <v>61</v>
      </c>
      <c r="B19" s="21"/>
      <c r="C19" s="21"/>
      <c r="D19" s="21"/>
      <c r="E19" s="21"/>
      <c r="F19" s="21">
        <v>0</v>
      </c>
      <c r="G19" s="20">
        <v>0</v>
      </c>
    </row>
    <row r="20" spans="1:7" x14ac:dyDescent="0.25">
      <c r="A20" s="32" t="s">
        <v>72</v>
      </c>
      <c r="B20" s="32" t="s">
        <v>32</v>
      </c>
      <c r="C20" s="32" t="s">
        <v>1</v>
      </c>
      <c r="D20" s="32" t="s">
        <v>76</v>
      </c>
      <c r="E20" s="32" t="s">
        <v>77</v>
      </c>
      <c r="F20" s="33">
        <v>25200</v>
      </c>
      <c r="G20" s="34">
        <v>79876.9375</v>
      </c>
    </row>
    <row r="21" spans="1:7" x14ac:dyDescent="0.25">
      <c r="A21" s="32" t="s">
        <v>72</v>
      </c>
      <c r="B21" s="32" t="s">
        <v>32</v>
      </c>
      <c r="C21" s="32" t="s">
        <v>1</v>
      </c>
      <c r="D21" s="32" t="s">
        <v>78</v>
      </c>
      <c r="E21" s="32" t="s">
        <v>79</v>
      </c>
      <c r="F21" s="33">
        <v>4773.1201171875</v>
      </c>
      <c r="G21" s="34">
        <v>35691.48046875</v>
      </c>
    </row>
    <row r="22" spans="1:7" x14ac:dyDescent="0.25">
      <c r="A22" s="32" t="s">
        <v>72</v>
      </c>
      <c r="B22" s="32" t="s">
        <v>32</v>
      </c>
      <c r="C22" s="32" t="s">
        <v>1</v>
      </c>
      <c r="D22" s="32" t="s">
        <v>40</v>
      </c>
      <c r="E22" s="32" t="s">
        <v>80</v>
      </c>
      <c r="F22" s="33">
        <v>432</v>
      </c>
      <c r="G22" s="34">
        <v>433.44000244140625</v>
      </c>
    </row>
    <row r="23" spans="1:7" ht="15.75" thickBot="1" x14ac:dyDescent="0.3">
      <c r="A23" s="19" t="s">
        <v>72</v>
      </c>
      <c r="B23" s="21"/>
      <c r="C23" s="21"/>
      <c r="D23" s="21"/>
      <c r="E23" s="21"/>
      <c r="F23" s="21">
        <f>SUM(F20:F22)</f>
        <v>30405.1201171875</v>
      </c>
      <c r="G23" s="20">
        <f>SUM(G20:G22)</f>
        <v>116001.85797119141</v>
      </c>
    </row>
    <row r="24" spans="1:7" x14ac:dyDescent="0.25">
      <c r="A24" s="32" t="s">
        <v>90</v>
      </c>
      <c r="B24" s="32" t="s">
        <v>32</v>
      </c>
      <c r="C24" s="32" t="s">
        <v>1</v>
      </c>
      <c r="D24" s="32" t="s">
        <v>97</v>
      </c>
      <c r="E24" s="32" t="s">
        <v>81</v>
      </c>
      <c r="F24" s="33">
        <v>6271.449951171875</v>
      </c>
      <c r="G24" s="34">
        <v>28664.9501953125</v>
      </c>
    </row>
    <row r="25" spans="1:7" ht="15.75" thickBot="1" x14ac:dyDescent="0.3">
      <c r="A25" s="19" t="s">
        <v>96</v>
      </c>
      <c r="B25" s="21"/>
      <c r="C25" s="21"/>
      <c r="D25" s="21"/>
      <c r="E25" s="21"/>
      <c r="F25" s="21">
        <f>SUM(F24)</f>
        <v>6271.449951171875</v>
      </c>
      <c r="G25" s="20">
        <f>SUM(G24)</f>
        <v>28664.9501953125</v>
      </c>
    </row>
    <row r="26" spans="1:7" x14ac:dyDescent="0.25">
      <c r="A26" s="32" t="s">
        <v>98</v>
      </c>
      <c r="B26" s="32" t="s">
        <v>32</v>
      </c>
      <c r="C26" s="32" t="s">
        <v>1</v>
      </c>
      <c r="D26" s="32" t="s">
        <v>76</v>
      </c>
      <c r="E26" s="32" t="s">
        <v>48</v>
      </c>
      <c r="F26" s="33">
        <v>8544</v>
      </c>
      <c r="G26" s="34">
        <v>194592</v>
      </c>
    </row>
    <row r="27" spans="1:7" x14ac:dyDescent="0.25">
      <c r="A27" s="32" t="s">
        <v>98</v>
      </c>
      <c r="B27" s="32" t="s">
        <v>32</v>
      </c>
      <c r="C27" s="32" t="s">
        <v>1</v>
      </c>
      <c r="D27" s="32" t="s">
        <v>76</v>
      </c>
      <c r="E27" s="32" t="s">
        <v>45</v>
      </c>
      <c r="F27" s="33">
        <v>17088</v>
      </c>
      <c r="G27" s="34">
        <v>421408</v>
      </c>
    </row>
    <row r="28" spans="1:7" x14ac:dyDescent="0.25">
      <c r="A28" s="32" t="s">
        <v>98</v>
      </c>
      <c r="B28" s="32" t="s">
        <v>32</v>
      </c>
      <c r="C28" s="32" t="s">
        <v>1</v>
      </c>
      <c r="D28" s="32" t="s">
        <v>103</v>
      </c>
      <c r="E28" s="32" t="s">
        <v>49</v>
      </c>
      <c r="F28" s="33">
        <v>21665.279296875</v>
      </c>
      <c r="G28" s="34">
        <v>65520</v>
      </c>
    </row>
    <row r="29" spans="1:7" x14ac:dyDescent="0.25">
      <c r="A29" s="32" t="s">
        <v>98</v>
      </c>
      <c r="B29" s="32" t="s">
        <v>32</v>
      </c>
      <c r="C29" s="32" t="s">
        <v>1</v>
      </c>
      <c r="D29" s="32" t="s">
        <v>40</v>
      </c>
      <c r="E29" s="32" t="s">
        <v>80</v>
      </c>
      <c r="F29" s="33">
        <v>1416.5999755859375</v>
      </c>
      <c r="G29" s="34">
        <v>34305.78125</v>
      </c>
    </row>
    <row r="30" spans="1:7" x14ac:dyDescent="0.25">
      <c r="A30" s="32" t="s">
        <v>98</v>
      </c>
      <c r="B30" s="32" t="s">
        <v>32</v>
      </c>
      <c r="C30" s="32" t="s">
        <v>1</v>
      </c>
      <c r="D30" s="32" t="s">
        <v>40</v>
      </c>
      <c r="E30" s="32" t="s">
        <v>57</v>
      </c>
      <c r="F30" s="33">
        <v>842.55001831054688</v>
      </c>
      <c r="G30" s="34">
        <v>33269.1005859375</v>
      </c>
    </row>
    <row r="31" spans="1:7" ht="15.75" thickBot="1" x14ac:dyDescent="0.3">
      <c r="A31" s="19" t="s">
        <v>99</v>
      </c>
      <c r="B31" s="21"/>
      <c r="C31" s="21"/>
      <c r="D31" s="21"/>
      <c r="E31" s="21"/>
      <c r="F31" s="21">
        <f>SUM(F26:F30)</f>
        <v>49556.429290771484</v>
      </c>
      <c r="G31" s="20">
        <f>SUM(G26:G30)</f>
        <v>749094.8818359375</v>
      </c>
    </row>
    <row r="32" spans="1:7" x14ac:dyDescent="0.25">
      <c r="A32" s="32" t="s">
        <v>112</v>
      </c>
      <c r="B32" s="32" t="s">
        <v>32</v>
      </c>
      <c r="C32" s="32" t="s">
        <v>1</v>
      </c>
      <c r="D32" s="32" t="s">
        <v>76</v>
      </c>
      <c r="E32" s="32" t="s">
        <v>81</v>
      </c>
      <c r="F32" s="33">
        <v>21477.01953125</v>
      </c>
      <c r="G32" s="34">
        <v>343980.875</v>
      </c>
    </row>
    <row r="33" spans="1:7" x14ac:dyDescent="0.25">
      <c r="A33" s="32" t="s">
        <v>112</v>
      </c>
      <c r="B33" s="32" t="s">
        <v>32</v>
      </c>
      <c r="C33" s="32" t="s">
        <v>1</v>
      </c>
      <c r="D33" s="32" t="s">
        <v>97</v>
      </c>
      <c r="E33" s="32" t="s">
        <v>81</v>
      </c>
      <c r="F33" s="33">
        <v>64262.628753662109</v>
      </c>
      <c r="G33" s="34">
        <v>279807.26259708405</v>
      </c>
    </row>
    <row r="34" spans="1:7" x14ac:dyDescent="0.25">
      <c r="A34" s="32" t="s">
        <v>112</v>
      </c>
      <c r="B34" s="32" t="s">
        <v>32</v>
      </c>
      <c r="C34" s="32" t="s">
        <v>1</v>
      </c>
      <c r="D34" s="32" t="s">
        <v>97</v>
      </c>
      <c r="E34" s="32" t="s">
        <v>80</v>
      </c>
      <c r="F34" s="33">
        <v>2233.0800170898438</v>
      </c>
      <c r="G34" s="34">
        <v>35071.98046875</v>
      </c>
    </row>
    <row r="35" spans="1:7" x14ac:dyDescent="0.25">
      <c r="A35" s="32" t="s">
        <v>112</v>
      </c>
      <c r="B35" s="32" t="s">
        <v>32</v>
      </c>
      <c r="C35" s="32" t="s">
        <v>1</v>
      </c>
      <c r="D35" s="32" t="s">
        <v>97</v>
      </c>
      <c r="E35" s="32" t="s">
        <v>88</v>
      </c>
      <c r="F35" s="33">
        <v>416.510009765625</v>
      </c>
      <c r="G35" s="34">
        <v>20520.30078125</v>
      </c>
    </row>
    <row r="36" spans="1:7" x14ac:dyDescent="0.25">
      <c r="A36" s="32" t="s">
        <v>112</v>
      </c>
      <c r="B36" s="32" t="s">
        <v>32</v>
      </c>
      <c r="C36" s="32" t="s">
        <v>1</v>
      </c>
      <c r="D36" s="32" t="s">
        <v>97</v>
      </c>
      <c r="E36" s="32" t="s">
        <v>57</v>
      </c>
      <c r="F36" s="33">
        <v>631.79998779296875</v>
      </c>
      <c r="G36" s="34">
        <v>18516</v>
      </c>
    </row>
    <row r="37" spans="1:7" x14ac:dyDescent="0.25">
      <c r="A37" s="32" t="s">
        <v>112</v>
      </c>
      <c r="B37" s="32" t="s">
        <v>32</v>
      </c>
      <c r="C37" s="32" t="s">
        <v>1</v>
      </c>
      <c r="D37" s="32" t="s">
        <v>97</v>
      </c>
      <c r="E37" s="32" t="s">
        <v>79</v>
      </c>
      <c r="F37" s="33">
        <v>542.70001220703125</v>
      </c>
      <c r="G37" s="34">
        <v>17424.1796875</v>
      </c>
    </row>
    <row r="38" spans="1:7" x14ac:dyDescent="0.25">
      <c r="A38" s="32" t="s">
        <v>112</v>
      </c>
      <c r="B38" s="32" t="s">
        <v>32</v>
      </c>
      <c r="C38" s="32" t="s">
        <v>1</v>
      </c>
      <c r="D38" s="32" t="s">
        <v>97</v>
      </c>
      <c r="E38" s="32" t="s">
        <v>71</v>
      </c>
      <c r="F38" s="33">
        <v>461.20001220703125</v>
      </c>
      <c r="G38" s="34">
        <v>19082.69921875</v>
      </c>
    </row>
    <row r="39" spans="1:7" x14ac:dyDescent="0.25">
      <c r="A39" s="32" t="s">
        <v>112</v>
      </c>
      <c r="B39" s="32" t="s">
        <v>32</v>
      </c>
      <c r="C39" s="32" t="s">
        <v>1</v>
      </c>
      <c r="D39" s="32" t="s">
        <v>97</v>
      </c>
      <c r="E39" s="32" t="s">
        <v>49</v>
      </c>
      <c r="F39" s="33">
        <v>255</v>
      </c>
      <c r="G39" s="34">
        <v>2666.25</v>
      </c>
    </row>
    <row r="40" spans="1:7" x14ac:dyDescent="0.25">
      <c r="A40" s="32" t="s">
        <v>112</v>
      </c>
      <c r="B40" s="32" t="s">
        <v>32</v>
      </c>
      <c r="C40" s="32" t="s">
        <v>1</v>
      </c>
      <c r="D40" s="32" t="s">
        <v>117</v>
      </c>
      <c r="E40" s="32" t="s">
        <v>81</v>
      </c>
      <c r="F40" s="33">
        <v>30</v>
      </c>
      <c r="G40" s="34">
        <v>5</v>
      </c>
    </row>
    <row r="41" spans="1:7" x14ac:dyDescent="0.25">
      <c r="A41" s="32" t="s">
        <v>112</v>
      </c>
      <c r="B41" s="32" t="s">
        <v>32</v>
      </c>
      <c r="C41" s="32" t="s">
        <v>1</v>
      </c>
      <c r="D41" s="32" t="s">
        <v>118</v>
      </c>
      <c r="E41" s="32" t="s">
        <v>119</v>
      </c>
      <c r="F41" s="33">
        <v>2146.780029296875</v>
      </c>
      <c r="G41" s="34">
        <v>31340.69921875</v>
      </c>
    </row>
    <row r="42" spans="1:7" ht="15.75" thickBot="1" x14ac:dyDescent="0.3">
      <c r="A42" s="19" t="s">
        <v>115</v>
      </c>
      <c r="B42" s="21"/>
      <c r="C42" s="21"/>
      <c r="D42" s="21"/>
      <c r="E42" s="21"/>
      <c r="F42" s="21">
        <f>SUM(F32:F41)</f>
        <v>92456.718353271484</v>
      </c>
      <c r="G42" s="20">
        <f>SUM(G32:G41)</f>
        <v>768415.24697208405</v>
      </c>
    </row>
    <row r="43" spans="1:7" x14ac:dyDescent="0.25">
      <c r="A43" s="32" t="s">
        <v>120</v>
      </c>
      <c r="B43" s="32"/>
      <c r="C43" s="32"/>
      <c r="D43" s="32"/>
      <c r="E43" s="32"/>
      <c r="F43" s="33">
        <v>0</v>
      </c>
      <c r="G43" s="34">
        <v>0</v>
      </c>
    </row>
    <row r="44" spans="1:7" ht="15.75" thickBot="1" x14ac:dyDescent="0.3">
      <c r="A44" s="19" t="s">
        <v>121</v>
      </c>
      <c r="B44" s="21"/>
      <c r="C44" s="21"/>
      <c r="D44" s="21"/>
      <c r="E44" s="21"/>
      <c r="F44" s="21">
        <f>SUM(F43)</f>
        <v>0</v>
      </c>
      <c r="G44" s="20">
        <f>SUM(G43)</f>
        <v>0</v>
      </c>
    </row>
    <row r="45" spans="1:7" x14ac:dyDescent="0.25">
      <c r="A45" s="32" t="s">
        <v>122</v>
      </c>
      <c r="B45" s="32" t="s">
        <v>32</v>
      </c>
      <c r="C45" s="32" t="s">
        <v>1</v>
      </c>
      <c r="D45" s="32" t="s">
        <v>103</v>
      </c>
      <c r="E45" s="32" t="s">
        <v>130</v>
      </c>
      <c r="F45" s="33">
        <v>13.069999694824219</v>
      </c>
      <c r="G45" s="34">
        <v>30</v>
      </c>
    </row>
    <row r="46" spans="1:7" x14ac:dyDescent="0.25">
      <c r="A46" s="32" t="s">
        <v>122</v>
      </c>
      <c r="B46" s="32" t="s">
        <v>32</v>
      </c>
      <c r="C46" s="32" t="s">
        <v>1</v>
      </c>
      <c r="D46" s="32" t="s">
        <v>97</v>
      </c>
      <c r="E46" s="32" t="s">
        <v>80</v>
      </c>
      <c r="F46" s="33">
        <v>2242.9500427246094</v>
      </c>
      <c r="G46" s="34">
        <v>33510.8994140625</v>
      </c>
    </row>
    <row r="47" spans="1:7" x14ac:dyDescent="0.25">
      <c r="A47" s="32" t="s">
        <v>122</v>
      </c>
      <c r="B47" s="32" t="s">
        <v>32</v>
      </c>
      <c r="C47" s="32" t="s">
        <v>1</v>
      </c>
      <c r="D47" s="32" t="s">
        <v>97</v>
      </c>
      <c r="E47" s="32" t="s">
        <v>88</v>
      </c>
      <c r="F47" s="33">
        <v>234.41000366210938</v>
      </c>
      <c r="G47" s="34">
        <v>16806.30078125</v>
      </c>
    </row>
    <row r="48" spans="1:7" x14ac:dyDescent="0.25">
      <c r="A48" s="32" t="s">
        <v>122</v>
      </c>
      <c r="B48" s="32" t="s">
        <v>32</v>
      </c>
      <c r="C48" s="32" t="s">
        <v>1</v>
      </c>
      <c r="D48" s="32" t="s">
        <v>97</v>
      </c>
      <c r="E48" s="32" t="s">
        <v>79</v>
      </c>
      <c r="F48" s="33">
        <v>922.5</v>
      </c>
      <c r="G48" s="34">
        <v>17531.220703125</v>
      </c>
    </row>
    <row r="49" spans="1:7" x14ac:dyDescent="0.25">
      <c r="A49" s="32" t="s">
        <v>122</v>
      </c>
      <c r="B49" s="32" t="s">
        <v>32</v>
      </c>
      <c r="C49" s="32" t="s">
        <v>1</v>
      </c>
      <c r="D49" s="32" t="s">
        <v>97</v>
      </c>
      <c r="E49" s="32" t="s">
        <v>49</v>
      </c>
      <c r="F49" s="33">
        <v>5220.83984375</v>
      </c>
      <c r="G49" s="34">
        <v>12857.5</v>
      </c>
    </row>
    <row r="50" spans="1:7" x14ac:dyDescent="0.25">
      <c r="A50" s="32" t="s">
        <v>122</v>
      </c>
      <c r="B50" s="32" t="s">
        <v>32</v>
      </c>
      <c r="C50" s="32" t="s">
        <v>1</v>
      </c>
      <c r="D50" s="32" t="s">
        <v>97</v>
      </c>
      <c r="E50" s="32" t="s">
        <v>53</v>
      </c>
      <c r="F50" s="33">
        <v>201894.765625</v>
      </c>
      <c r="G50" s="34">
        <v>68454.0703125</v>
      </c>
    </row>
    <row r="51" spans="1:7" ht="15.75" thickBot="1" x14ac:dyDescent="0.3">
      <c r="A51" s="19" t="s">
        <v>122</v>
      </c>
      <c r="B51" s="21"/>
      <c r="C51" s="21"/>
      <c r="D51" s="21"/>
      <c r="E51" s="21"/>
      <c r="F51" s="21">
        <f>SUM(F45:F50)</f>
        <v>210528.53551483154</v>
      </c>
      <c r="G51" s="20">
        <f>SUM(G45:G50)</f>
        <v>149189.9912109375</v>
      </c>
    </row>
    <row r="52" spans="1:7" x14ac:dyDescent="0.25">
      <c r="A52" s="32" t="s">
        <v>144</v>
      </c>
      <c r="B52" s="32" t="s">
        <v>32</v>
      </c>
      <c r="C52" s="32" t="s">
        <v>1</v>
      </c>
      <c r="D52" s="32" t="s">
        <v>97</v>
      </c>
      <c r="E52" s="32" t="s">
        <v>80</v>
      </c>
      <c r="F52" s="33">
        <v>10266.839965820313</v>
      </c>
      <c r="G52" s="34">
        <v>53668.73828125</v>
      </c>
    </row>
    <row r="53" spans="1:7" x14ac:dyDescent="0.25">
      <c r="A53" s="32" t="s">
        <v>144</v>
      </c>
      <c r="B53" s="32" t="s">
        <v>32</v>
      </c>
      <c r="C53" s="32" t="s">
        <v>1</v>
      </c>
      <c r="D53" s="32" t="s">
        <v>97</v>
      </c>
      <c r="E53" s="32" t="s">
        <v>88</v>
      </c>
      <c r="F53" s="33">
        <v>234.41000366210938</v>
      </c>
      <c r="G53" s="34">
        <v>19173.30078125</v>
      </c>
    </row>
    <row r="54" spans="1:7" x14ac:dyDescent="0.25">
      <c r="A54" s="32" t="s">
        <v>144</v>
      </c>
      <c r="B54" s="32" t="s">
        <v>32</v>
      </c>
      <c r="C54" s="32" t="s">
        <v>1</v>
      </c>
      <c r="D54" s="32" t="s">
        <v>97</v>
      </c>
      <c r="E54" s="32" t="s">
        <v>57</v>
      </c>
      <c r="F54" s="33">
        <v>1258.8799743652344</v>
      </c>
      <c r="G54" s="34">
        <v>34492.80078125</v>
      </c>
    </row>
    <row r="55" spans="1:7" x14ac:dyDescent="0.25">
      <c r="A55" s="32" t="s">
        <v>144</v>
      </c>
      <c r="B55" s="32" t="s">
        <v>32</v>
      </c>
      <c r="C55" s="32" t="s">
        <v>1</v>
      </c>
      <c r="D55" s="32" t="s">
        <v>97</v>
      </c>
      <c r="E55" s="32" t="s">
        <v>79</v>
      </c>
      <c r="F55" s="33">
        <v>922.59002685546875</v>
      </c>
      <c r="G55" s="34">
        <v>17537.69921875</v>
      </c>
    </row>
    <row r="56" spans="1:7" x14ac:dyDescent="0.25">
      <c r="A56" s="32" t="s">
        <v>144</v>
      </c>
      <c r="B56" s="32" t="s">
        <v>32</v>
      </c>
      <c r="C56" s="32" t="s">
        <v>1</v>
      </c>
      <c r="D56" s="32" t="s">
        <v>97</v>
      </c>
      <c r="E56" s="32" t="s">
        <v>49</v>
      </c>
      <c r="F56" s="33">
        <v>542.70001220703125</v>
      </c>
      <c r="G56" s="34">
        <v>6816</v>
      </c>
    </row>
    <row r="57" spans="1:7" x14ac:dyDescent="0.25">
      <c r="A57" s="32" t="s">
        <v>144</v>
      </c>
      <c r="B57" s="32" t="s">
        <v>32</v>
      </c>
      <c r="C57" s="32" t="s">
        <v>1</v>
      </c>
      <c r="D57" s="32" t="s">
        <v>97</v>
      </c>
      <c r="E57" s="32" t="s">
        <v>39</v>
      </c>
      <c r="F57" s="33">
        <v>1151.52001953125</v>
      </c>
      <c r="G57" s="34">
        <v>17670.48046875</v>
      </c>
    </row>
    <row r="58" spans="1:7" ht="15.75" thickBot="1" x14ac:dyDescent="0.3">
      <c r="A58" s="19" t="s">
        <v>144</v>
      </c>
      <c r="B58" s="21"/>
      <c r="C58" s="21"/>
      <c r="D58" s="21"/>
      <c r="E58" s="21"/>
      <c r="F58" s="21">
        <f>SUM(F52:F57)</f>
        <v>14376.940002441406</v>
      </c>
      <c r="G58" s="20">
        <f>SUM(G52:G57)</f>
        <v>149359.01953125</v>
      </c>
    </row>
    <row r="59" spans="1:7" ht="16.5" thickBot="1" x14ac:dyDescent="0.3">
      <c r="A59" s="17" t="s">
        <v>0</v>
      </c>
      <c r="B59" s="17"/>
      <c r="C59" s="17"/>
      <c r="D59" s="17"/>
      <c r="E59" s="17"/>
      <c r="F59" s="17">
        <f>+F42+F31+F25+F23+F19+F17+F15+F13</f>
        <v>180405.4577331543</v>
      </c>
      <c r="G59" s="17">
        <f>+G42+G31+G25+G23+G19+G17+G15+G13</f>
        <v>1679794.9971551895</v>
      </c>
    </row>
    <row r="61" spans="1:7" x14ac:dyDescent="0.25">
      <c r="A61" t="s">
        <v>21</v>
      </c>
    </row>
  </sheetData>
  <sortState xmlns:xlrd2="http://schemas.microsoft.com/office/spreadsheetml/2017/richdata2" ref="A12:G76">
    <sortCondition ref="D12:D76"/>
    <sortCondition ref="E12:E76"/>
  </sortState>
  <mergeCells count="5">
    <mergeCell ref="A10:G10"/>
    <mergeCell ref="A6:G6"/>
    <mergeCell ref="A7:G7"/>
    <mergeCell ref="A8:G8"/>
    <mergeCell ref="A9:G9"/>
  </mergeCells>
  <printOptions horizontalCentered="1"/>
  <pageMargins left="0.47244094488188981" right="0.43307086614173229" top="0.74803149606299213" bottom="0.74803149606299213" header="0.31496062992125984" footer="0.31496062992125984"/>
  <pageSetup scale="97" fitToHeight="0" orientation="portrait" r:id="rId1"/>
  <headerFooter>
    <oddFooter>&amp;CE-Página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71"/>
  <sheetViews>
    <sheetView topLeftCell="A54" workbookViewId="0">
      <selection activeCell="H63" sqref="H63"/>
    </sheetView>
  </sheetViews>
  <sheetFormatPr baseColWidth="10" defaultColWidth="49.42578125" defaultRowHeight="15" x14ac:dyDescent="0.25"/>
  <cols>
    <col min="1" max="1" width="13.140625" customWidth="1"/>
    <col min="2" max="2" width="7.85546875" bestFit="1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6" bestFit="1" customWidth="1"/>
    <col min="7" max="7" width="15.570312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3.25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29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18</v>
      </c>
      <c r="E11" s="35" t="s">
        <v>17</v>
      </c>
      <c r="F11" s="36" t="s">
        <v>7</v>
      </c>
      <c r="G11" s="37" t="s">
        <v>8</v>
      </c>
    </row>
    <row r="12" spans="1:7" ht="15.75" thickBot="1" x14ac:dyDescent="0.3">
      <c r="A12" s="32" t="s">
        <v>31</v>
      </c>
      <c r="B12" s="32"/>
      <c r="C12" s="32"/>
      <c r="D12" s="32"/>
      <c r="E12" s="32"/>
      <c r="F12" s="33"/>
      <c r="G12" s="34"/>
    </row>
    <row r="13" spans="1:7" ht="15.75" thickBot="1" x14ac:dyDescent="0.3">
      <c r="A13" s="22" t="s">
        <v>22</v>
      </c>
      <c r="B13" s="24"/>
      <c r="C13" s="24"/>
      <c r="D13" s="24"/>
      <c r="E13" s="24"/>
      <c r="F13" s="24">
        <f>SUM(F12:F12)</f>
        <v>0</v>
      </c>
      <c r="G13" s="23">
        <f>SUM(G12:G12)</f>
        <v>0</v>
      </c>
    </row>
    <row r="14" spans="1:7" ht="15.75" thickBot="1" x14ac:dyDescent="0.3">
      <c r="A14" s="32" t="s">
        <v>54</v>
      </c>
      <c r="B14" s="32"/>
      <c r="C14" s="32"/>
      <c r="D14" s="32"/>
      <c r="E14" s="32"/>
      <c r="F14" s="33"/>
      <c r="G14" s="34"/>
    </row>
    <row r="15" spans="1:7" ht="15.75" thickBot="1" x14ac:dyDescent="0.3">
      <c r="A15" s="22" t="s">
        <v>56</v>
      </c>
      <c r="B15" s="24"/>
      <c r="C15" s="24"/>
      <c r="D15" s="24"/>
      <c r="E15" s="24"/>
      <c r="F15" s="24">
        <f>SUM(F14:F14)</f>
        <v>0</v>
      </c>
      <c r="G15" s="23">
        <f>SUM(G14:G14)</f>
        <v>0</v>
      </c>
    </row>
    <row r="16" spans="1:7" ht="15.75" thickBot="1" x14ac:dyDescent="0.3">
      <c r="A16" s="32" t="s">
        <v>60</v>
      </c>
      <c r="B16" s="32" t="s">
        <v>32</v>
      </c>
      <c r="C16" s="32" t="s">
        <v>42</v>
      </c>
      <c r="D16" s="32" t="s">
        <v>43</v>
      </c>
      <c r="E16" s="32" t="s">
        <v>63</v>
      </c>
      <c r="F16" s="33">
        <v>22952</v>
      </c>
      <c r="G16" s="34">
        <v>10100</v>
      </c>
    </row>
    <row r="17" spans="1:7" ht="15.75" thickBot="1" x14ac:dyDescent="0.3">
      <c r="A17" s="22" t="s">
        <v>61</v>
      </c>
      <c r="B17" s="24"/>
      <c r="C17" s="24"/>
      <c r="D17" s="24"/>
      <c r="E17" s="24"/>
      <c r="F17" s="24">
        <f>SUM(F16)</f>
        <v>22952</v>
      </c>
      <c r="G17" s="23">
        <f>SUM(G16)</f>
        <v>10100</v>
      </c>
    </row>
    <row r="18" spans="1:7" ht="30" x14ac:dyDescent="0.25">
      <c r="A18" s="32" t="s">
        <v>65</v>
      </c>
      <c r="B18" s="32" t="s">
        <v>32</v>
      </c>
      <c r="C18" s="32" t="s">
        <v>42</v>
      </c>
      <c r="D18" s="32" t="s">
        <v>66</v>
      </c>
      <c r="E18" s="32" t="s">
        <v>67</v>
      </c>
      <c r="F18" s="33">
        <v>109300</v>
      </c>
      <c r="G18" s="34">
        <v>35200</v>
      </c>
    </row>
    <row r="19" spans="1:7" ht="30" x14ac:dyDescent="0.25">
      <c r="A19" s="32" t="s">
        <v>65</v>
      </c>
      <c r="B19" s="32" t="s">
        <v>32</v>
      </c>
      <c r="C19" s="32" t="s">
        <v>42</v>
      </c>
      <c r="D19" s="32" t="s">
        <v>66</v>
      </c>
      <c r="E19" s="32" t="s">
        <v>68</v>
      </c>
      <c r="F19" s="33">
        <v>79780</v>
      </c>
      <c r="G19" s="34">
        <v>8116.5</v>
      </c>
    </row>
    <row r="20" spans="1:7" ht="30.75" thickBot="1" x14ac:dyDescent="0.3">
      <c r="A20" s="32" t="s">
        <v>65</v>
      </c>
      <c r="B20" s="32" t="s">
        <v>32</v>
      </c>
      <c r="C20" s="32" t="s">
        <v>42</v>
      </c>
      <c r="D20" s="32" t="s">
        <v>66</v>
      </c>
      <c r="E20" s="32" t="s">
        <v>69</v>
      </c>
      <c r="F20" s="33">
        <v>92257.0625</v>
      </c>
      <c r="G20" s="34">
        <v>10132.52001953125</v>
      </c>
    </row>
    <row r="21" spans="1:7" ht="15.75" thickBot="1" x14ac:dyDescent="0.3">
      <c r="A21" s="22" t="s">
        <v>70</v>
      </c>
      <c r="B21" s="24"/>
      <c r="C21" s="24"/>
      <c r="D21" s="24"/>
      <c r="E21" s="24"/>
      <c r="F21" s="24">
        <f>SUM(F18:F20)</f>
        <v>281337.0625</v>
      </c>
      <c r="G21" s="23">
        <f>SUM(G18:G20)</f>
        <v>53449.02001953125</v>
      </c>
    </row>
    <row r="22" spans="1:7" x14ac:dyDescent="0.25">
      <c r="A22" s="32" t="s">
        <v>72</v>
      </c>
      <c r="B22" s="32" t="s">
        <v>32</v>
      </c>
      <c r="C22" s="32" t="s">
        <v>42</v>
      </c>
      <c r="D22" s="32" t="s">
        <v>43</v>
      </c>
      <c r="E22" s="32" t="s">
        <v>81</v>
      </c>
      <c r="F22" s="33">
        <v>22670.779296875</v>
      </c>
      <c r="G22" s="34">
        <v>90963.6015625</v>
      </c>
    </row>
    <row r="23" spans="1:7" x14ac:dyDescent="0.25">
      <c r="A23" s="32" t="s">
        <v>72</v>
      </c>
      <c r="B23" s="32" t="s">
        <v>32</v>
      </c>
      <c r="C23" s="32" t="s">
        <v>42</v>
      </c>
      <c r="D23" s="32" t="s">
        <v>82</v>
      </c>
      <c r="E23" s="32" t="s">
        <v>68</v>
      </c>
      <c r="F23" s="33">
        <v>25930</v>
      </c>
      <c r="G23" s="34">
        <v>3889.5</v>
      </c>
    </row>
    <row r="24" spans="1:7" ht="30" x14ac:dyDescent="0.25">
      <c r="A24" s="32" t="s">
        <v>72</v>
      </c>
      <c r="B24" s="32" t="s">
        <v>32</v>
      </c>
      <c r="C24" s="32" t="s">
        <v>42</v>
      </c>
      <c r="D24" s="32" t="s">
        <v>66</v>
      </c>
      <c r="E24" s="32" t="s">
        <v>83</v>
      </c>
      <c r="F24" s="33">
        <v>53755</v>
      </c>
      <c r="G24" s="34">
        <v>32781.4501953125</v>
      </c>
    </row>
    <row r="25" spans="1:7" ht="30" x14ac:dyDescent="0.25">
      <c r="A25" s="32" t="s">
        <v>72</v>
      </c>
      <c r="B25" s="32" t="s">
        <v>32</v>
      </c>
      <c r="C25" s="32" t="s">
        <v>42</v>
      </c>
      <c r="D25" s="32" t="s">
        <v>66</v>
      </c>
      <c r="E25" s="32" t="s">
        <v>84</v>
      </c>
      <c r="F25" s="33">
        <v>106790</v>
      </c>
      <c r="G25" s="34">
        <v>28774.83984375</v>
      </c>
    </row>
    <row r="26" spans="1:7" ht="30.75" thickBot="1" x14ac:dyDescent="0.3">
      <c r="A26" s="32" t="s">
        <v>72</v>
      </c>
      <c r="B26" s="32" t="s">
        <v>32</v>
      </c>
      <c r="C26" s="32" t="s">
        <v>42</v>
      </c>
      <c r="D26" s="32" t="s">
        <v>66</v>
      </c>
      <c r="E26" s="32" t="s">
        <v>85</v>
      </c>
      <c r="F26" s="33">
        <v>265810</v>
      </c>
      <c r="G26" s="34">
        <v>58176.81005859375</v>
      </c>
    </row>
    <row r="27" spans="1:7" ht="15.75" thickBot="1" x14ac:dyDescent="0.3">
      <c r="A27" s="22" t="s">
        <v>86</v>
      </c>
      <c r="B27" s="24"/>
      <c r="C27" s="24"/>
      <c r="D27" s="24"/>
      <c r="E27" s="24"/>
      <c r="F27" s="24">
        <f>SUM(F22:F26)</f>
        <v>474955.779296875</v>
      </c>
      <c r="G27" s="23">
        <f>SUM(G22:G26)</f>
        <v>214586.20166015625</v>
      </c>
    </row>
    <row r="28" spans="1:7" x14ac:dyDescent="0.25">
      <c r="A28" s="32" t="s">
        <v>98</v>
      </c>
      <c r="B28" s="32" t="s">
        <v>32</v>
      </c>
      <c r="C28" s="32" t="s">
        <v>42</v>
      </c>
      <c r="D28" s="32" t="s">
        <v>43</v>
      </c>
      <c r="E28" s="32" t="s">
        <v>63</v>
      </c>
      <c r="F28" s="33">
        <v>48000</v>
      </c>
      <c r="G28" s="34">
        <v>19200</v>
      </c>
    </row>
    <row r="29" spans="1:7" x14ac:dyDescent="0.25">
      <c r="A29" s="32" t="s">
        <v>98</v>
      </c>
      <c r="B29" s="32" t="s">
        <v>32</v>
      </c>
      <c r="C29" s="32" t="s">
        <v>42</v>
      </c>
      <c r="D29" s="32" t="s">
        <v>82</v>
      </c>
      <c r="E29" s="32" t="s">
        <v>84</v>
      </c>
      <c r="F29" s="33">
        <v>50000</v>
      </c>
      <c r="G29" s="34">
        <v>23100</v>
      </c>
    </row>
    <row r="30" spans="1:7" ht="30" x14ac:dyDescent="0.25">
      <c r="A30" s="32" t="s">
        <v>98</v>
      </c>
      <c r="B30" s="32" t="s">
        <v>32</v>
      </c>
      <c r="C30" s="32" t="s">
        <v>42</v>
      </c>
      <c r="D30" s="32" t="s">
        <v>66</v>
      </c>
      <c r="E30" s="32" t="s">
        <v>104</v>
      </c>
      <c r="F30" s="33">
        <v>48275</v>
      </c>
      <c r="G30" s="34">
        <v>5290.93994140625</v>
      </c>
    </row>
    <row r="31" spans="1:7" ht="30" x14ac:dyDescent="0.25">
      <c r="A31" s="32" t="s">
        <v>98</v>
      </c>
      <c r="B31" s="32" t="s">
        <v>32</v>
      </c>
      <c r="C31" s="32" t="s">
        <v>42</v>
      </c>
      <c r="D31" s="32" t="s">
        <v>66</v>
      </c>
      <c r="E31" s="32" t="s">
        <v>84</v>
      </c>
      <c r="F31" s="33">
        <v>12503.400390625</v>
      </c>
      <c r="G31" s="34">
        <v>3021.1201171875</v>
      </c>
    </row>
    <row r="32" spans="1:7" ht="30" x14ac:dyDescent="0.25">
      <c r="A32" s="32" t="s">
        <v>98</v>
      </c>
      <c r="B32" s="32" t="s">
        <v>32</v>
      </c>
      <c r="C32" s="32" t="s">
        <v>42</v>
      </c>
      <c r="D32" s="32" t="s">
        <v>66</v>
      </c>
      <c r="E32" s="32" t="s">
        <v>105</v>
      </c>
      <c r="F32" s="33">
        <v>23690</v>
      </c>
      <c r="G32" s="34">
        <v>2605.89990234375</v>
      </c>
    </row>
    <row r="33" spans="1:7" ht="30.75" thickBot="1" x14ac:dyDescent="0.3">
      <c r="A33" s="32" t="s">
        <v>98</v>
      </c>
      <c r="B33" s="32" t="s">
        <v>32</v>
      </c>
      <c r="C33" s="32" t="s">
        <v>42</v>
      </c>
      <c r="D33" s="32" t="s">
        <v>66</v>
      </c>
      <c r="E33" s="32" t="s">
        <v>85</v>
      </c>
      <c r="F33" s="33">
        <v>79600</v>
      </c>
      <c r="G33" s="34">
        <v>16530</v>
      </c>
    </row>
    <row r="34" spans="1:7" ht="15.75" thickBot="1" x14ac:dyDescent="0.3">
      <c r="A34" s="22" t="s">
        <v>86</v>
      </c>
      <c r="B34" s="24"/>
      <c r="C34" s="24"/>
      <c r="D34" s="24"/>
      <c r="E34" s="24"/>
      <c r="F34" s="24">
        <f>SUM(F28:F33)</f>
        <v>262068.400390625</v>
      </c>
      <c r="G34" s="23">
        <f>SUM(G28:G33)</f>
        <v>69747.9599609375</v>
      </c>
    </row>
    <row r="35" spans="1:7" x14ac:dyDescent="0.25">
      <c r="A35" s="32" t="s">
        <v>112</v>
      </c>
      <c r="B35" s="32" t="s">
        <v>32</v>
      </c>
      <c r="C35" s="32" t="s">
        <v>42</v>
      </c>
      <c r="D35" s="32" t="s">
        <v>43</v>
      </c>
      <c r="E35" s="32" t="s">
        <v>94</v>
      </c>
      <c r="F35" s="33">
        <v>22670.779296875</v>
      </c>
      <c r="G35" s="34">
        <v>89964</v>
      </c>
    </row>
    <row r="36" spans="1:7" ht="30" x14ac:dyDescent="0.25">
      <c r="A36" s="32" t="s">
        <v>112</v>
      </c>
      <c r="B36" s="32" t="s">
        <v>32</v>
      </c>
      <c r="C36" s="32" t="s">
        <v>42</v>
      </c>
      <c r="D36" s="32" t="s">
        <v>66</v>
      </c>
      <c r="E36" s="32" t="s">
        <v>63</v>
      </c>
      <c r="F36" s="33">
        <v>56450</v>
      </c>
      <c r="G36" s="34">
        <v>27000</v>
      </c>
    </row>
    <row r="37" spans="1:7" ht="30" x14ac:dyDescent="0.25">
      <c r="A37" s="32" t="s">
        <v>112</v>
      </c>
      <c r="B37" s="32" t="s">
        <v>32</v>
      </c>
      <c r="C37" s="32" t="s">
        <v>42</v>
      </c>
      <c r="D37" s="32" t="s">
        <v>66</v>
      </c>
      <c r="E37" s="32" t="s">
        <v>84</v>
      </c>
      <c r="F37" s="33">
        <v>131276.91015625</v>
      </c>
      <c r="G37" s="34">
        <v>35145.89990234375</v>
      </c>
    </row>
    <row r="38" spans="1:7" ht="30.75" thickBot="1" x14ac:dyDescent="0.3">
      <c r="A38" s="32" t="s">
        <v>112</v>
      </c>
      <c r="B38" s="32" t="s">
        <v>32</v>
      </c>
      <c r="C38" s="32" t="s">
        <v>42</v>
      </c>
      <c r="D38" s="32" t="s">
        <v>66</v>
      </c>
      <c r="E38" s="32" t="s">
        <v>85</v>
      </c>
      <c r="F38" s="33">
        <v>142525</v>
      </c>
      <c r="G38" s="34">
        <v>33484.75</v>
      </c>
    </row>
    <row r="39" spans="1:7" ht="15.75" thickBot="1" x14ac:dyDescent="0.3">
      <c r="A39" s="22" t="s">
        <v>115</v>
      </c>
      <c r="B39" s="24"/>
      <c r="C39" s="24"/>
      <c r="D39" s="24"/>
      <c r="E39" s="24"/>
      <c r="F39" s="24">
        <f>SUM(F35:F38)</f>
        <v>352922.689453125</v>
      </c>
      <c r="G39" s="23">
        <f>SUM(G35:G38)</f>
        <v>185594.64990234375</v>
      </c>
    </row>
    <row r="40" spans="1:7" x14ac:dyDescent="0.25">
      <c r="A40" s="32" t="s">
        <v>120</v>
      </c>
      <c r="B40" s="32"/>
      <c r="C40" s="32"/>
      <c r="D40" s="32"/>
      <c r="E40" s="32"/>
      <c r="F40" s="33">
        <v>0</v>
      </c>
      <c r="G40" s="34">
        <v>0</v>
      </c>
    </row>
    <row r="41" spans="1:7" ht="15.75" thickBot="1" x14ac:dyDescent="0.3">
      <c r="A41" s="19" t="s">
        <v>121</v>
      </c>
      <c r="B41" s="21"/>
      <c r="C41" s="21"/>
      <c r="D41" s="21"/>
      <c r="E41" s="21"/>
      <c r="F41" s="21">
        <f>SUM(F40)</f>
        <v>0</v>
      </c>
      <c r="G41" s="20">
        <f>SUM(G40)</f>
        <v>0</v>
      </c>
    </row>
    <row r="42" spans="1:7" x14ac:dyDescent="0.25">
      <c r="A42" s="32" t="s">
        <v>122</v>
      </c>
      <c r="B42" s="32" t="s">
        <v>32</v>
      </c>
      <c r="C42" s="32" t="s">
        <v>42</v>
      </c>
      <c r="D42" s="32" t="s">
        <v>43</v>
      </c>
      <c r="E42" s="32" t="s">
        <v>81</v>
      </c>
      <c r="F42" s="33">
        <v>21000</v>
      </c>
      <c r="G42" s="34">
        <v>9625</v>
      </c>
    </row>
    <row r="43" spans="1:7" x14ac:dyDescent="0.25">
      <c r="A43" s="32" t="s">
        <v>122</v>
      </c>
      <c r="B43" s="32" t="s">
        <v>32</v>
      </c>
      <c r="C43" s="32" t="s">
        <v>42</v>
      </c>
      <c r="D43" s="32" t="s">
        <v>131</v>
      </c>
      <c r="E43" s="32" t="s">
        <v>132</v>
      </c>
      <c r="F43" s="33">
        <v>20800</v>
      </c>
      <c r="G43" s="34">
        <v>305567.84375</v>
      </c>
    </row>
    <row r="44" spans="1:7" x14ac:dyDescent="0.25">
      <c r="A44" s="32" t="s">
        <v>122</v>
      </c>
      <c r="B44" s="32" t="s">
        <v>32</v>
      </c>
      <c r="C44" s="32" t="s">
        <v>42</v>
      </c>
      <c r="D44" s="32" t="s">
        <v>131</v>
      </c>
      <c r="E44" s="32" t="s">
        <v>133</v>
      </c>
      <c r="F44" s="33">
        <v>744</v>
      </c>
      <c r="G44" s="34">
        <v>10060.099609375</v>
      </c>
    </row>
    <row r="45" spans="1:7" x14ac:dyDescent="0.25">
      <c r="A45" s="32" t="s">
        <v>122</v>
      </c>
      <c r="B45" s="32" t="s">
        <v>32</v>
      </c>
      <c r="C45" s="32" t="s">
        <v>42</v>
      </c>
      <c r="D45" s="32" t="s">
        <v>131</v>
      </c>
      <c r="E45" s="32" t="s">
        <v>134</v>
      </c>
      <c r="F45" s="33">
        <v>10</v>
      </c>
      <c r="G45" s="34">
        <v>10</v>
      </c>
    </row>
    <row r="46" spans="1:7" x14ac:dyDescent="0.25">
      <c r="A46" s="32" t="s">
        <v>122</v>
      </c>
      <c r="B46" s="32" t="s">
        <v>32</v>
      </c>
      <c r="C46" s="32" t="s">
        <v>42</v>
      </c>
      <c r="D46" s="32" t="s">
        <v>131</v>
      </c>
      <c r="E46" s="32" t="s">
        <v>93</v>
      </c>
      <c r="F46" s="33">
        <v>310</v>
      </c>
      <c r="G46" s="34">
        <v>4831.97998046875</v>
      </c>
    </row>
    <row r="47" spans="1:7" x14ac:dyDescent="0.25">
      <c r="A47" s="32" t="s">
        <v>122</v>
      </c>
      <c r="B47" s="32" t="s">
        <v>32</v>
      </c>
      <c r="C47" s="32" t="s">
        <v>42</v>
      </c>
      <c r="D47" s="32" t="s">
        <v>131</v>
      </c>
      <c r="E47" s="32" t="s">
        <v>33</v>
      </c>
      <c r="F47" s="33">
        <v>13054</v>
      </c>
      <c r="G47" s="34">
        <v>238022.88916015625</v>
      </c>
    </row>
    <row r="48" spans="1:7" x14ac:dyDescent="0.25">
      <c r="A48" s="32" t="s">
        <v>122</v>
      </c>
      <c r="B48" s="32" t="s">
        <v>32</v>
      </c>
      <c r="C48" s="32" t="s">
        <v>42</v>
      </c>
      <c r="D48" s="32" t="s">
        <v>131</v>
      </c>
      <c r="E48" s="32" t="s">
        <v>49</v>
      </c>
      <c r="F48" s="33">
        <v>265</v>
      </c>
      <c r="G48" s="34">
        <v>4420.47998046875</v>
      </c>
    </row>
    <row r="49" spans="1:7" x14ac:dyDescent="0.25">
      <c r="A49" s="32" t="s">
        <v>122</v>
      </c>
      <c r="B49" s="32" t="s">
        <v>32</v>
      </c>
      <c r="C49" s="32" t="s">
        <v>42</v>
      </c>
      <c r="D49" s="32" t="s">
        <v>131</v>
      </c>
      <c r="E49" s="32" t="s">
        <v>135</v>
      </c>
      <c r="F49" s="33">
        <v>24</v>
      </c>
      <c r="G49" s="34">
        <v>488.27999877929688</v>
      </c>
    </row>
    <row r="50" spans="1:7" x14ac:dyDescent="0.25">
      <c r="A50" s="32" t="s">
        <v>122</v>
      </c>
      <c r="B50" s="32" t="s">
        <v>32</v>
      </c>
      <c r="C50" s="32" t="s">
        <v>42</v>
      </c>
      <c r="D50" s="32" t="s">
        <v>131</v>
      </c>
      <c r="E50" s="32" t="s">
        <v>63</v>
      </c>
      <c r="F50" s="33">
        <v>9500</v>
      </c>
      <c r="G50" s="34">
        <v>108000</v>
      </c>
    </row>
    <row r="51" spans="1:7" x14ac:dyDescent="0.25">
      <c r="A51" s="32" t="s">
        <v>122</v>
      </c>
      <c r="B51" s="32" t="s">
        <v>32</v>
      </c>
      <c r="C51" s="32" t="s">
        <v>42</v>
      </c>
      <c r="D51" s="32" t="s">
        <v>131</v>
      </c>
      <c r="E51" s="32" t="s">
        <v>84</v>
      </c>
      <c r="F51" s="33">
        <v>4639</v>
      </c>
      <c r="G51" s="34">
        <v>80161.921875</v>
      </c>
    </row>
    <row r="52" spans="1:7" x14ac:dyDescent="0.25">
      <c r="A52" s="32" t="s">
        <v>122</v>
      </c>
      <c r="B52" s="32" t="s">
        <v>32</v>
      </c>
      <c r="C52" s="32" t="s">
        <v>42</v>
      </c>
      <c r="D52" s="32" t="s">
        <v>131</v>
      </c>
      <c r="E52" s="32" t="s">
        <v>136</v>
      </c>
      <c r="F52" s="33">
        <v>12</v>
      </c>
      <c r="G52" s="34">
        <v>238</v>
      </c>
    </row>
    <row r="53" spans="1:7" ht="30" x14ac:dyDescent="0.25">
      <c r="A53" s="32" t="s">
        <v>122</v>
      </c>
      <c r="B53" s="32" t="s">
        <v>32</v>
      </c>
      <c r="C53" s="32" t="s">
        <v>42</v>
      </c>
      <c r="D53" s="32" t="s">
        <v>66</v>
      </c>
      <c r="E53" s="32" t="s">
        <v>137</v>
      </c>
      <c r="F53" s="33">
        <v>82390</v>
      </c>
      <c r="G53" s="34">
        <v>44600</v>
      </c>
    </row>
    <row r="54" spans="1:7" ht="30" x14ac:dyDescent="0.25">
      <c r="A54" s="32" t="s">
        <v>122</v>
      </c>
      <c r="B54" s="32" t="s">
        <v>32</v>
      </c>
      <c r="C54" s="32" t="s">
        <v>42</v>
      </c>
      <c r="D54" s="32" t="s">
        <v>66</v>
      </c>
      <c r="E54" s="32" t="s">
        <v>83</v>
      </c>
      <c r="F54" s="33">
        <v>28665</v>
      </c>
      <c r="G54" s="34">
        <v>12325.9501953125</v>
      </c>
    </row>
    <row r="55" spans="1:7" ht="30" x14ac:dyDescent="0.25">
      <c r="A55" s="32" t="s">
        <v>122</v>
      </c>
      <c r="B55" s="32" t="s">
        <v>32</v>
      </c>
      <c r="C55" s="32" t="s">
        <v>42</v>
      </c>
      <c r="D55" s="32" t="s">
        <v>66</v>
      </c>
      <c r="E55" s="32" t="s">
        <v>138</v>
      </c>
      <c r="F55" s="33">
        <v>23840</v>
      </c>
      <c r="G55" s="34">
        <v>8344</v>
      </c>
    </row>
    <row r="56" spans="1:7" ht="30" x14ac:dyDescent="0.25">
      <c r="A56" s="32" t="s">
        <v>122</v>
      </c>
      <c r="B56" s="32" t="s">
        <v>32</v>
      </c>
      <c r="C56" s="32" t="s">
        <v>42</v>
      </c>
      <c r="D56" s="32" t="s">
        <v>66</v>
      </c>
      <c r="E56" s="32" t="s">
        <v>85</v>
      </c>
      <c r="F56" s="33">
        <v>79300</v>
      </c>
      <c r="G56" s="34">
        <v>30400</v>
      </c>
    </row>
    <row r="57" spans="1:7" x14ac:dyDescent="0.25">
      <c r="A57" s="32" t="s">
        <v>122</v>
      </c>
      <c r="B57" s="32" t="s">
        <v>32</v>
      </c>
      <c r="C57" s="32" t="s">
        <v>42</v>
      </c>
      <c r="D57" s="32" t="s">
        <v>139</v>
      </c>
      <c r="E57" s="32" t="s">
        <v>132</v>
      </c>
      <c r="F57" s="33">
        <v>12</v>
      </c>
      <c r="G57" s="34">
        <v>10</v>
      </c>
    </row>
    <row r="58" spans="1:7" x14ac:dyDescent="0.25">
      <c r="A58" s="32" t="s">
        <v>122</v>
      </c>
      <c r="B58" s="32" t="s">
        <v>32</v>
      </c>
      <c r="C58" s="32" t="s">
        <v>42</v>
      </c>
      <c r="D58" s="32" t="s">
        <v>139</v>
      </c>
      <c r="E58" s="32" t="s">
        <v>134</v>
      </c>
      <c r="F58" s="33">
        <v>122141</v>
      </c>
      <c r="G58" s="34">
        <v>22012.1298828125</v>
      </c>
    </row>
    <row r="59" spans="1:7" x14ac:dyDescent="0.25">
      <c r="A59" s="32" t="s">
        <v>122</v>
      </c>
      <c r="B59" s="32" t="s">
        <v>32</v>
      </c>
      <c r="C59" s="32" t="s">
        <v>42</v>
      </c>
      <c r="D59" s="32" t="s">
        <v>139</v>
      </c>
      <c r="E59" s="32" t="s">
        <v>33</v>
      </c>
      <c r="F59" s="33">
        <v>1000</v>
      </c>
      <c r="G59" s="34">
        <v>13280</v>
      </c>
    </row>
    <row r="60" spans="1:7" x14ac:dyDescent="0.25">
      <c r="A60" s="32" t="s">
        <v>122</v>
      </c>
      <c r="B60" s="32" t="s">
        <v>32</v>
      </c>
      <c r="C60" s="32" t="s">
        <v>42</v>
      </c>
      <c r="D60" s="32" t="s">
        <v>139</v>
      </c>
      <c r="E60" s="32" t="s">
        <v>84</v>
      </c>
      <c r="F60" s="33">
        <v>35</v>
      </c>
      <c r="G60" s="34">
        <v>72</v>
      </c>
    </row>
    <row r="61" spans="1:7" x14ac:dyDescent="0.25">
      <c r="A61" s="32" t="s">
        <v>122</v>
      </c>
      <c r="B61" s="32" t="s">
        <v>32</v>
      </c>
      <c r="C61" s="32" t="s">
        <v>42</v>
      </c>
      <c r="D61" s="32" t="s">
        <v>139</v>
      </c>
      <c r="E61" s="32" t="s">
        <v>140</v>
      </c>
      <c r="F61" s="33">
        <v>96000</v>
      </c>
      <c r="G61" s="34">
        <v>28800</v>
      </c>
    </row>
    <row r="62" spans="1:7" x14ac:dyDescent="0.25">
      <c r="A62" s="32" t="s">
        <v>122</v>
      </c>
      <c r="B62" s="32" t="s">
        <v>32</v>
      </c>
      <c r="C62" s="32" t="s">
        <v>42</v>
      </c>
      <c r="D62" s="32" t="s">
        <v>139</v>
      </c>
      <c r="E62" s="32" t="s">
        <v>85</v>
      </c>
      <c r="F62" s="33">
        <v>24017.229999542236</v>
      </c>
      <c r="G62" s="34">
        <v>7210</v>
      </c>
    </row>
    <row r="63" spans="1:7" ht="15.75" thickBot="1" x14ac:dyDescent="0.3">
      <c r="A63" s="19" t="s">
        <v>123</v>
      </c>
      <c r="B63" s="21"/>
      <c r="C63" s="21"/>
      <c r="D63" s="21"/>
      <c r="E63" s="21"/>
      <c r="F63" s="21">
        <f>SUM(F42:F62)</f>
        <v>527758.22999954224</v>
      </c>
      <c r="G63" s="20">
        <f>SUM(G42:G62)</f>
        <v>928480.57443237305</v>
      </c>
    </row>
    <row r="64" spans="1:7" x14ac:dyDescent="0.25">
      <c r="A64" s="32" t="s">
        <v>144</v>
      </c>
      <c r="B64" s="32" t="s">
        <v>32</v>
      </c>
      <c r="C64" s="32" t="s">
        <v>42</v>
      </c>
      <c r="D64" s="32" t="s">
        <v>43</v>
      </c>
      <c r="E64" s="32" t="s">
        <v>63</v>
      </c>
      <c r="F64" s="33">
        <v>23000</v>
      </c>
      <c r="G64" s="34">
        <v>10225</v>
      </c>
    </row>
    <row r="65" spans="1:7" ht="15.75" thickBot="1" x14ac:dyDescent="0.3">
      <c r="A65" s="19" t="s">
        <v>148</v>
      </c>
      <c r="B65" s="21"/>
      <c r="C65" s="21"/>
      <c r="D65" s="21"/>
      <c r="E65" s="21"/>
      <c r="F65" s="21">
        <f>SUM(F64)</f>
        <v>23000</v>
      </c>
      <c r="G65" s="20">
        <f>SUM(G64)</f>
        <v>10225</v>
      </c>
    </row>
    <row r="66" spans="1:7" x14ac:dyDescent="0.25">
      <c r="A66" s="32" t="s">
        <v>147</v>
      </c>
      <c r="B66" s="32" t="s">
        <v>32</v>
      </c>
      <c r="C66" s="32" t="s">
        <v>42</v>
      </c>
      <c r="D66" s="32" t="s">
        <v>43</v>
      </c>
      <c r="E66" s="32" t="s">
        <v>63</v>
      </c>
      <c r="F66" s="33">
        <v>9979.1298828125</v>
      </c>
      <c r="G66" s="34">
        <v>11085</v>
      </c>
    </row>
    <row r="67" spans="1:7" x14ac:dyDescent="0.25">
      <c r="A67" s="32" t="s">
        <v>147</v>
      </c>
      <c r="B67" s="32" t="s">
        <v>150</v>
      </c>
      <c r="C67" s="32" t="s">
        <v>42</v>
      </c>
      <c r="D67" s="32" t="s">
        <v>131</v>
      </c>
      <c r="E67" s="32" t="s">
        <v>33</v>
      </c>
      <c r="F67" s="33">
        <v>10</v>
      </c>
      <c r="G67" s="34">
        <v>10</v>
      </c>
    </row>
    <row r="68" spans="1:7" ht="15.75" thickBot="1" x14ac:dyDescent="0.3">
      <c r="A68" s="19" t="s">
        <v>149</v>
      </c>
      <c r="B68" s="21"/>
      <c r="C68" s="21"/>
      <c r="D68" s="21"/>
      <c r="E68" s="21"/>
      <c r="F68" s="21">
        <f>SUM(F66:F67)</f>
        <v>9989.1298828125</v>
      </c>
      <c r="G68" s="20">
        <f>SUM(G66:G67)</f>
        <v>11095</v>
      </c>
    </row>
    <row r="69" spans="1:7" ht="16.5" thickBot="1" x14ac:dyDescent="0.3">
      <c r="A69" s="25" t="s">
        <v>0</v>
      </c>
      <c r="B69" s="25"/>
      <c r="C69" s="25"/>
      <c r="D69" s="25"/>
      <c r="E69" s="25"/>
      <c r="F69" s="25">
        <f>SUM(F12:F68)</f>
        <v>3909966.5830459595</v>
      </c>
      <c r="G69" s="26">
        <f>SUM(G12:G68)</f>
        <v>2966556.8119506836</v>
      </c>
    </row>
    <row r="71" spans="1:7" x14ac:dyDescent="0.25">
      <c r="A71" t="s">
        <v>21</v>
      </c>
    </row>
  </sheetData>
  <sortState xmlns:xlrd2="http://schemas.microsoft.com/office/spreadsheetml/2017/richdata2" ref="A12:H77">
    <sortCondition ref="D12:D77"/>
  </sortState>
  <mergeCells count="5">
    <mergeCell ref="A10:G10"/>
    <mergeCell ref="A6:G6"/>
    <mergeCell ref="A7:G7"/>
    <mergeCell ref="A8:G8"/>
    <mergeCell ref="A9:G9"/>
  </mergeCells>
  <printOptions horizontalCentered="1"/>
  <pageMargins left="0.39370078740157483" right="0.47244094488188981" top="0.74803149606299213" bottom="0.74803149606299213" header="0.31496062992125984" footer="0.31496062992125984"/>
  <pageSetup scale="91" fitToHeight="0" orientation="portrait" r:id="rId1"/>
  <headerFooter>
    <oddFooter>&amp;CE-Página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43"/>
  <sheetViews>
    <sheetView topLeftCell="A26" workbookViewId="0">
      <selection activeCell="J40" sqref="J40"/>
    </sheetView>
  </sheetViews>
  <sheetFormatPr baseColWidth="10" defaultColWidth="24.570312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3.25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30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ht="30.75" thickBot="1" x14ac:dyDescent="0.3">
      <c r="A12" s="32" t="s">
        <v>31</v>
      </c>
      <c r="B12" s="32" t="s">
        <v>2</v>
      </c>
      <c r="C12" s="32" t="s">
        <v>3</v>
      </c>
      <c r="D12" s="32" t="s">
        <v>44</v>
      </c>
      <c r="E12" s="32" t="s">
        <v>33</v>
      </c>
      <c r="F12" s="33">
        <v>1837.510009765625</v>
      </c>
      <c r="G12" s="34">
        <v>4927.77001953125</v>
      </c>
    </row>
    <row r="13" spans="1:7" ht="15.75" thickBot="1" x14ac:dyDescent="0.3">
      <c r="A13" s="22" t="s">
        <v>22</v>
      </c>
      <c r="B13" s="24"/>
      <c r="C13" s="24"/>
      <c r="D13" s="24"/>
      <c r="E13" s="24"/>
      <c r="F13" s="24">
        <f>SUM(F12)</f>
        <v>1837.510009765625</v>
      </c>
      <c r="G13" s="23">
        <f>SUM(G12)</f>
        <v>4927.77001953125</v>
      </c>
    </row>
    <row r="14" spans="1:7" x14ac:dyDescent="0.25">
      <c r="A14" s="32" t="s">
        <v>54</v>
      </c>
      <c r="B14" s="32"/>
      <c r="C14" s="32"/>
      <c r="D14" s="32"/>
      <c r="E14" s="32"/>
      <c r="F14" s="33">
        <v>0</v>
      </c>
      <c r="G14" s="34">
        <v>0</v>
      </c>
    </row>
    <row r="15" spans="1:7" ht="15.75" thickBot="1" x14ac:dyDescent="0.3">
      <c r="A15" s="19" t="s">
        <v>56</v>
      </c>
      <c r="B15" s="21"/>
      <c r="C15" s="21"/>
      <c r="D15" s="21"/>
      <c r="E15" s="21"/>
      <c r="F15" s="21">
        <f>SUM(F14)</f>
        <v>0</v>
      </c>
      <c r="G15" s="20">
        <f>SUM(G14)</f>
        <v>0</v>
      </c>
    </row>
    <row r="16" spans="1:7" x14ac:dyDescent="0.25">
      <c r="A16" s="32" t="s">
        <v>60</v>
      </c>
      <c r="B16" s="32"/>
      <c r="C16" s="32"/>
      <c r="D16" s="32"/>
      <c r="E16" s="32"/>
      <c r="F16" s="33">
        <v>0</v>
      </c>
      <c r="G16" s="34">
        <v>0</v>
      </c>
    </row>
    <row r="17" spans="1:7" ht="15.75" thickBot="1" x14ac:dyDescent="0.3">
      <c r="A17" s="19" t="s">
        <v>61</v>
      </c>
      <c r="B17" s="21"/>
      <c r="C17" s="21"/>
      <c r="D17" s="21"/>
      <c r="E17" s="21"/>
      <c r="F17" s="21">
        <f>SUM(F16)</f>
        <v>0</v>
      </c>
      <c r="G17" s="20">
        <f>SUM(G16)</f>
        <v>0</v>
      </c>
    </row>
    <row r="18" spans="1:7" x14ac:dyDescent="0.25">
      <c r="A18" s="32" t="s">
        <v>65</v>
      </c>
      <c r="B18" s="32"/>
      <c r="C18" s="32"/>
      <c r="D18" s="32"/>
      <c r="E18" s="32"/>
      <c r="F18" s="33">
        <v>0</v>
      </c>
      <c r="G18" s="34">
        <v>0</v>
      </c>
    </row>
    <row r="19" spans="1:7" ht="15.75" thickBot="1" x14ac:dyDescent="0.3">
      <c r="A19" s="19" t="s">
        <v>70</v>
      </c>
      <c r="B19" s="21"/>
      <c r="C19" s="21"/>
      <c r="D19" s="21"/>
      <c r="E19" s="21"/>
      <c r="F19" s="21">
        <f>SUM(F18)</f>
        <v>0</v>
      </c>
      <c r="G19" s="20">
        <f>SUM(G18)</f>
        <v>0</v>
      </c>
    </row>
    <row r="20" spans="1:7" x14ac:dyDescent="0.25">
      <c r="A20" s="32" t="s">
        <v>72</v>
      </c>
      <c r="B20" s="32"/>
      <c r="C20" s="32"/>
      <c r="D20" s="32"/>
      <c r="E20" s="32"/>
      <c r="F20" s="33">
        <v>0</v>
      </c>
      <c r="G20" s="34">
        <v>0</v>
      </c>
    </row>
    <row r="21" spans="1:7" ht="15.75" thickBot="1" x14ac:dyDescent="0.3">
      <c r="A21" s="19" t="s">
        <v>86</v>
      </c>
      <c r="B21" s="21"/>
      <c r="C21" s="21"/>
      <c r="D21" s="21"/>
      <c r="E21" s="21"/>
      <c r="F21" s="21">
        <f>SUM(F20)</f>
        <v>0</v>
      </c>
      <c r="G21" s="20">
        <f>SUM(G20)</f>
        <v>0</v>
      </c>
    </row>
    <row r="22" spans="1:7" x14ac:dyDescent="0.25">
      <c r="A22" s="32" t="s">
        <v>90</v>
      </c>
      <c r="B22" s="32"/>
      <c r="C22" s="32"/>
      <c r="D22" s="32"/>
      <c r="E22" s="32"/>
      <c r="F22" s="33">
        <v>0</v>
      </c>
      <c r="G22" s="34">
        <v>0</v>
      </c>
    </row>
    <row r="23" spans="1:7" ht="15.75" thickBot="1" x14ac:dyDescent="0.3">
      <c r="A23" s="19" t="s">
        <v>96</v>
      </c>
      <c r="B23" s="21"/>
      <c r="C23" s="21"/>
      <c r="D23" s="21"/>
      <c r="E23" s="21"/>
      <c r="F23" s="21">
        <f>SUM(F22)</f>
        <v>0</v>
      </c>
      <c r="G23" s="20">
        <f>SUM(G22)</f>
        <v>0</v>
      </c>
    </row>
    <row r="24" spans="1:7" x14ac:dyDescent="0.25">
      <c r="A24" s="32" t="s">
        <v>98</v>
      </c>
      <c r="B24" s="32" t="s">
        <v>32</v>
      </c>
      <c r="C24" s="32" t="s">
        <v>3</v>
      </c>
      <c r="D24" s="32" t="s">
        <v>106</v>
      </c>
      <c r="E24" s="32" t="s">
        <v>88</v>
      </c>
      <c r="F24" s="33">
        <v>180.52999877929688</v>
      </c>
      <c r="G24" s="34">
        <v>486.55999755859375</v>
      </c>
    </row>
    <row r="25" spans="1:7" ht="45" x14ac:dyDescent="0.25">
      <c r="A25" s="32" t="s">
        <v>98</v>
      </c>
      <c r="B25" s="32" t="s">
        <v>32</v>
      </c>
      <c r="C25" s="32" t="s">
        <v>3</v>
      </c>
      <c r="D25" s="32" t="s">
        <v>107</v>
      </c>
      <c r="E25" s="32" t="s">
        <v>100</v>
      </c>
      <c r="F25" s="33">
        <v>68142</v>
      </c>
      <c r="G25" s="34">
        <v>143208</v>
      </c>
    </row>
    <row r="26" spans="1:7" ht="45" x14ac:dyDescent="0.25">
      <c r="A26" s="32" t="s">
        <v>98</v>
      </c>
      <c r="B26" s="32" t="s">
        <v>108</v>
      </c>
      <c r="C26" s="32" t="s">
        <v>3</v>
      </c>
      <c r="D26" s="32" t="s">
        <v>107</v>
      </c>
      <c r="E26" s="32" t="s">
        <v>109</v>
      </c>
      <c r="F26" s="33">
        <v>45428</v>
      </c>
      <c r="G26" s="34">
        <v>77313.6015625</v>
      </c>
    </row>
    <row r="27" spans="1:7" ht="45.75" thickBot="1" x14ac:dyDescent="0.3">
      <c r="A27" s="32" t="s">
        <v>98</v>
      </c>
      <c r="B27" s="32" t="s">
        <v>108</v>
      </c>
      <c r="C27" s="32" t="s">
        <v>3</v>
      </c>
      <c r="D27" s="32" t="s">
        <v>107</v>
      </c>
      <c r="E27" s="32" t="s">
        <v>100</v>
      </c>
      <c r="F27" s="33">
        <v>21841</v>
      </c>
      <c r="G27" s="34">
        <v>45900</v>
      </c>
    </row>
    <row r="28" spans="1:7" ht="15.75" thickBot="1" x14ac:dyDescent="0.3">
      <c r="A28" s="22" t="s">
        <v>99</v>
      </c>
      <c r="B28" s="24"/>
      <c r="C28" s="24"/>
      <c r="D28" s="24"/>
      <c r="E28" s="24"/>
      <c r="F28" s="24">
        <f>SUM(F24:F27)</f>
        <v>135591.5299987793</v>
      </c>
      <c r="G28" s="23">
        <f>SUM(G24:G27)</f>
        <v>266908.16156005859</v>
      </c>
    </row>
    <row r="29" spans="1:7" x14ac:dyDescent="0.25">
      <c r="A29" s="32" t="s">
        <v>112</v>
      </c>
      <c r="B29" s="32"/>
      <c r="C29" s="32"/>
      <c r="D29" s="32"/>
      <c r="E29" s="32"/>
      <c r="F29" s="33">
        <v>0</v>
      </c>
      <c r="G29" s="34">
        <v>0</v>
      </c>
    </row>
    <row r="30" spans="1:7" ht="15.75" thickBot="1" x14ac:dyDescent="0.3">
      <c r="A30" s="19" t="s">
        <v>115</v>
      </c>
      <c r="B30" s="21"/>
      <c r="C30" s="21"/>
      <c r="D30" s="21"/>
      <c r="E30" s="21"/>
      <c r="F30" s="21">
        <f>SUM(F29)</f>
        <v>0</v>
      </c>
      <c r="G30" s="20">
        <f>SUM(G29)</f>
        <v>0</v>
      </c>
    </row>
    <row r="31" spans="1:7" x14ac:dyDescent="0.25">
      <c r="A31" s="32" t="s">
        <v>120</v>
      </c>
      <c r="B31" s="32"/>
      <c r="C31" s="32"/>
      <c r="D31" s="32"/>
      <c r="E31" s="32"/>
      <c r="F31" s="33">
        <v>0</v>
      </c>
      <c r="G31" s="34">
        <v>0</v>
      </c>
    </row>
    <row r="32" spans="1:7" ht="15.75" thickBot="1" x14ac:dyDescent="0.3">
      <c r="A32" s="19" t="s">
        <v>121</v>
      </c>
      <c r="B32" s="21"/>
      <c r="C32" s="21"/>
      <c r="D32" s="21"/>
      <c r="E32" s="21"/>
      <c r="F32" s="21">
        <f>SUM(F31)</f>
        <v>0</v>
      </c>
      <c r="G32" s="20">
        <f>SUM(G31)</f>
        <v>0</v>
      </c>
    </row>
    <row r="33" spans="1:7" x14ac:dyDescent="0.25">
      <c r="A33" s="32" t="s">
        <v>122</v>
      </c>
      <c r="B33" s="32" t="s">
        <v>32</v>
      </c>
      <c r="C33" s="32" t="s">
        <v>3</v>
      </c>
      <c r="D33" s="32" t="s">
        <v>107</v>
      </c>
      <c r="E33" s="32" t="s">
        <v>49</v>
      </c>
      <c r="F33" s="33">
        <v>22761</v>
      </c>
      <c r="G33" s="34">
        <v>47736</v>
      </c>
    </row>
    <row r="34" spans="1:7" x14ac:dyDescent="0.25">
      <c r="A34" s="32" t="s">
        <v>122</v>
      </c>
      <c r="B34" s="32" t="s">
        <v>2</v>
      </c>
      <c r="C34" s="32" t="s">
        <v>3</v>
      </c>
      <c r="D34" s="32" t="s">
        <v>106</v>
      </c>
      <c r="E34" s="32" t="s">
        <v>141</v>
      </c>
      <c r="F34" s="33">
        <v>296.27999877929688</v>
      </c>
      <c r="G34" s="34">
        <v>1003.5</v>
      </c>
    </row>
    <row r="35" spans="1:7" x14ac:dyDescent="0.25">
      <c r="A35" s="32" t="s">
        <v>122</v>
      </c>
      <c r="B35" s="32" t="s">
        <v>142</v>
      </c>
      <c r="C35" s="32" t="s">
        <v>3</v>
      </c>
      <c r="D35" s="32" t="s">
        <v>106</v>
      </c>
      <c r="E35" s="32" t="s">
        <v>141</v>
      </c>
      <c r="F35" s="33">
        <v>391.08999633789063</v>
      </c>
      <c r="G35" s="34">
        <v>837</v>
      </c>
    </row>
    <row r="36" spans="1:7" x14ac:dyDescent="0.25">
      <c r="A36" s="32" t="s">
        <v>122</v>
      </c>
      <c r="B36" s="32" t="s">
        <v>143</v>
      </c>
      <c r="C36" s="32" t="s">
        <v>3</v>
      </c>
      <c r="D36" s="32" t="s">
        <v>106</v>
      </c>
      <c r="E36" s="32" t="s">
        <v>141</v>
      </c>
      <c r="F36" s="33">
        <v>197.52000427246094</v>
      </c>
      <c r="G36" s="34">
        <v>1869</v>
      </c>
    </row>
    <row r="37" spans="1:7" x14ac:dyDescent="0.25">
      <c r="A37" s="32" t="s">
        <v>122</v>
      </c>
      <c r="B37" s="32" t="s">
        <v>108</v>
      </c>
      <c r="C37" s="32" t="s">
        <v>3</v>
      </c>
      <c r="D37" s="32" t="s">
        <v>107</v>
      </c>
      <c r="E37" s="32" t="s">
        <v>49</v>
      </c>
      <c r="F37" s="33">
        <v>109336</v>
      </c>
      <c r="G37" s="34">
        <v>229496.7265625</v>
      </c>
    </row>
    <row r="38" spans="1:7" ht="15.75" thickBot="1" x14ac:dyDescent="0.3">
      <c r="A38" s="19" t="s">
        <v>122</v>
      </c>
      <c r="B38" s="21"/>
      <c r="C38" s="21"/>
      <c r="D38" s="21"/>
      <c r="E38" s="21"/>
      <c r="F38" s="21">
        <f>SUM(F33:F37)</f>
        <v>132981.88999938965</v>
      </c>
      <c r="G38" s="20">
        <f>SUM(G33:G37)</f>
        <v>280942.2265625</v>
      </c>
    </row>
    <row r="39" spans="1:7" x14ac:dyDescent="0.25">
      <c r="A39" s="32" t="s">
        <v>144</v>
      </c>
      <c r="B39" s="32" t="s">
        <v>143</v>
      </c>
      <c r="C39" s="32" t="s">
        <v>3</v>
      </c>
      <c r="D39" s="32" t="s">
        <v>107</v>
      </c>
      <c r="E39" s="32" t="s">
        <v>116</v>
      </c>
      <c r="F39" s="33">
        <v>8.3199996948242188</v>
      </c>
      <c r="G39" s="34">
        <v>16</v>
      </c>
    </row>
    <row r="40" spans="1:7" ht="15.75" thickBot="1" x14ac:dyDescent="0.3">
      <c r="A40" s="19" t="s">
        <v>148</v>
      </c>
      <c r="B40" s="21"/>
      <c r="C40" s="21"/>
      <c r="D40" s="21"/>
      <c r="E40" s="21"/>
      <c r="F40" s="21">
        <f>SUM(F39)</f>
        <v>8.3199996948242188</v>
      </c>
      <c r="G40" s="20">
        <f>SUM(G39)</f>
        <v>16</v>
      </c>
    </row>
    <row r="41" spans="1:7" ht="16.5" thickBot="1" x14ac:dyDescent="0.3">
      <c r="A41" s="17" t="s">
        <v>0</v>
      </c>
      <c r="B41" s="17"/>
      <c r="C41" s="17"/>
      <c r="D41" s="17"/>
      <c r="E41" s="17"/>
      <c r="F41" s="17">
        <f>SUM(F28,F13)</f>
        <v>137429.04000854492</v>
      </c>
      <c r="G41" s="18">
        <f>SUM(G28,G13)</f>
        <v>271835.93157958984</v>
      </c>
    </row>
    <row r="43" spans="1:7" x14ac:dyDescent="0.25">
      <c r="A43" t="s">
        <v>21</v>
      </c>
    </row>
  </sheetData>
  <sortState xmlns:xlrd2="http://schemas.microsoft.com/office/spreadsheetml/2017/richdata2" ref="A12:H22">
    <sortCondition ref="D12:D22"/>
  </sortState>
  <mergeCells count="5">
    <mergeCell ref="A10:G10"/>
    <mergeCell ref="A6:G6"/>
    <mergeCell ref="A7:G7"/>
    <mergeCell ref="A8:G8"/>
    <mergeCell ref="A9:G9"/>
  </mergeCells>
  <printOptions horizontalCentered="1"/>
  <pageMargins left="0.43307086614173229" right="0.55118110236220474" top="0.70866141732283472" bottom="0.70866141732283472" header="0.31496062992125984" footer="0.31496062992125984"/>
  <pageSetup fitToHeight="0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84"/>
  <sheetViews>
    <sheetView topLeftCell="A64" workbookViewId="0">
      <selection activeCell="A78" sqref="A78:XFD78"/>
    </sheetView>
  </sheetViews>
  <sheetFormatPr baseColWidth="10" defaultColWidth="37.42578125" defaultRowHeight="15" x14ac:dyDescent="0.25"/>
  <cols>
    <col min="1" max="1" width="12.42578125" customWidth="1"/>
    <col min="2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3" style="6" bestFit="1" customWidth="1"/>
    <col min="7" max="7" width="16.8554687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3.25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23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x14ac:dyDescent="0.25">
      <c r="A12" s="32" t="s">
        <v>31</v>
      </c>
      <c r="B12" s="32" t="s">
        <v>2</v>
      </c>
      <c r="C12" s="32" t="s">
        <v>47</v>
      </c>
      <c r="D12" s="32" t="s">
        <v>51</v>
      </c>
      <c r="E12" s="32" t="s">
        <v>33</v>
      </c>
      <c r="F12" s="33">
        <v>263.64999389648438</v>
      </c>
      <c r="G12" s="34">
        <v>915.42999267578125</v>
      </c>
    </row>
    <row r="13" spans="1:7" x14ac:dyDescent="0.25">
      <c r="A13" s="32" t="s">
        <v>31</v>
      </c>
      <c r="B13" s="32" t="s">
        <v>2</v>
      </c>
      <c r="C13" s="32" t="s">
        <v>47</v>
      </c>
      <c r="D13" s="32" t="s">
        <v>50</v>
      </c>
      <c r="E13" s="32" t="s">
        <v>33</v>
      </c>
      <c r="F13" s="33">
        <v>6948.580078125</v>
      </c>
      <c r="G13" s="34">
        <v>14004.150390625</v>
      </c>
    </row>
    <row r="14" spans="1:7" x14ac:dyDescent="0.25">
      <c r="A14" s="32" t="s">
        <v>31</v>
      </c>
      <c r="B14" s="32" t="s">
        <v>2</v>
      </c>
      <c r="C14" s="32" t="s">
        <v>47</v>
      </c>
      <c r="D14" s="32" t="s">
        <v>50</v>
      </c>
      <c r="E14" s="32" t="s">
        <v>49</v>
      </c>
      <c r="F14" s="33">
        <v>57455.799926757813</v>
      </c>
      <c r="G14" s="34">
        <v>236234.8095703125</v>
      </c>
    </row>
    <row r="15" spans="1:7" x14ac:dyDescent="0.25">
      <c r="A15" s="32" t="s">
        <v>31</v>
      </c>
      <c r="B15" s="32" t="s">
        <v>2</v>
      </c>
      <c r="C15" s="32" t="s">
        <v>47</v>
      </c>
      <c r="D15" s="32" t="s">
        <v>46</v>
      </c>
      <c r="E15" s="32" t="s">
        <v>34</v>
      </c>
      <c r="F15" s="33">
        <v>8789.7598876953125</v>
      </c>
      <c r="G15" s="34">
        <v>111384.0625</v>
      </c>
    </row>
    <row r="16" spans="1:7" x14ac:dyDescent="0.25">
      <c r="A16" s="32" t="s">
        <v>31</v>
      </c>
      <c r="B16" s="32" t="s">
        <v>2</v>
      </c>
      <c r="C16" s="32" t="s">
        <v>47</v>
      </c>
      <c r="D16" s="32" t="s">
        <v>46</v>
      </c>
      <c r="E16" s="32" t="s">
        <v>48</v>
      </c>
      <c r="F16" s="33">
        <v>56519.36083984375</v>
      </c>
      <c r="G16" s="34">
        <v>288965.92712402344</v>
      </c>
    </row>
    <row r="17" spans="1:7" x14ac:dyDescent="0.25">
      <c r="A17" s="32" t="s">
        <v>31</v>
      </c>
      <c r="B17" s="32" t="s">
        <v>2</v>
      </c>
      <c r="C17" s="32" t="s">
        <v>47</v>
      </c>
      <c r="D17" s="32" t="s">
        <v>46</v>
      </c>
      <c r="E17" s="32" t="s">
        <v>45</v>
      </c>
      <c r="F17" s="33">
        <v>25589.640380859375</v>
      </c>
      <c r="G17" s="34">
        <v>94932.837890625</v>
      </c>
    </row>
    <row r="18" spans="1:7" ht="15.75" thickBot="1" x14ac:dyDescent="0.3">
      <c r="A18" s="19" t="s">
        <v>22</v>
      </c>
      <c r="B18" s="21"/>
      <c r="C18" s="21"/>
      <c r="D18" s="21"/>
      <c r="E18" s="21"/>
      <c r="F18" s="21">
        <f>SUM(F12:F17)</f>
        <v>155566.79110717773</v>
      </c>
      <c r="G18" s="20">
        <f>SUM(G12:G17)</f>
        <v>746437.21746826172</v>
      </c>
    </row>
    <row r="19" spans="1:7" x14ac:dyDescent="0.25">
      <c r="A19" s="32" t="s">
        <v>54</v>
      </c>
      <c r="B19" s="32" t="s">
        <v>2</v>
      </c>
      <c r="C19" s="32" t="s">
        <v>47</v>
      </c>
      <c r="D19" s="32" t="s">
        <v>50</v>
      </c>
      <c r="E19" s="32" t="s">
        <v>49</v>
      </c>
      <c r="F19" s="33">
        <v>212803.07995605469</v>
      </c>
      <c r="G19" s="34">
        <v>403820.390625</v>
      </c>
    </row>
    <row r="20" spans="1:7" x14ac:dyDescent="0.25">
      <c r="A20" s="32" t="s">
        <v>54</v>
      </c>
      <c r="B20" s="32" t="s">
        <v>2</v>
      </c>
      <c r="C20" s="32" t="s">
        <v>47</v>
      </c>
      <c r="D20" s="32" t="s">
        <v>46</v>
      </c>
      <c r="E20" s="32" t="s">
        <v>48</v>
      </c>
      <c r="F20" s="33">
        <v>120834.400390625</v>
      </c>
      <c r="G20" s="34">
        <v>148484.5078125</v>
      </c>
    </row>
    <row r="21" spans="1:7" x14ac:dyDescent="0.25">
      <c r="A21" s="32" t="s">
        <v>54</v>
      </c>
      <c r="B21" s="32" t="s">
        <v>2</v>
      </c>
      <c r="C21" s="32" t="s">
        <v>47</v>
      </c>
      <c r="D21" s="32" t="s">
        <v>46</v>
      </c>
      <c r="E21" s="32" t="s">
        <v>45</v>
      </c>
      <c r="F21" s="33">
        <v>67829.71044921875</v>
      </c>
      <c r="G21" s="34">
        <v>277556.0380859375</v>
      </c>
    </row>
    <row r="22" spans="1:7" x14ac:dyDescent="0.25">
      <c r="A22" s="32" t="s">
        <v>54</v>
      </c>
      <c r="B22" s="32" t="s">
        <v>2</v>
      </c>
      <c r="C22" s="32" t="s">
        <v>47</v>
      </c>
      <c r="D22" s="32" t="s">
        <v>58</v>
      </c>
      <c r="E22" s="32" t="s">
        <v>48</v>
      </c>
      <c r="F22" s="33">
        <v>7257.60009765625</v>
      </c>
      <c r="G22" s="34">
        <v>14108.599609375</v>
      </c>
    </row>
    <row r="23" spans="1:7" x14ac:dyDescent="0.25">
      <c r="A23" s="32" t="s">
        <v>54</v>
      </c>
      <c r="B23" s="32" t="s">
        <v>2</v>
      </c>
      <c r="C23" s="32" t="s">
        <v>47</v>
      </c>
      <c r="D23" s="32" t="s">
        <v>58</v>
      </c>
      <c r="E23" s="32" t="s">
        <v>45</v>
      </c>
      <c r="F23" s="33">
        <v>9135.3603515625</v>
      </c>
      <c r="G23" s="34">
        <v>20182.19921875</v>
      </c>
    </row>
    <row r="24" spans="1:7" ht="15.75" thickBot="1" x14ac:dyDescent="0.3">
      <c r="A24" s="19" t="s">
        <v>56</v>
      </c>
      <c r="B24" s="21"/>
      <c r="C24" s="21"/>
      <c r="D24" s="21"/>
      <c r="E24" s="21"/>
      <c r="F24" s="21">
        <f>SUM(F19:F23)</f>
        <v>417860.15124511719</v>
      </c>
      <c r="G24" s="20">
        <f>SUM(G19:G23)</f>
        <v>864151.7353515625</v>
      </c>
    </row>
    <row r="25" spans="1:7" x14ac:dyDescent="0.25">
      <c r="A25" s="32" t="s">
        <v>60</v>
      </c>
      <c r="B25" s="32" t="s">
        <v>2</v>
      </c>
      <c r="C25" s="32" t="s">
        <v>47</v>
      </c>
      <c r="D25" s="32" t="s">
        <v>64</v>
      </c>
      <c r="E25" s="32" t="s">
        <v>33</v>
      </c>
      <c r="F25" s="33">
        <v>1509.280029296875</v>
      </c>
      <c r="G25" s="34">
        <v>2155.27001953125</v>
      </c>
    </row>
    <row r="26" spans="1:7" x14ac:dyDescent="0.25">
      <c r="A26" s="32" t="s">
        <v>60</v>
      </c>
      <c r="B26" s="32" t="s">
        <v>2</v>
      </c>
      <c r="C26" s="32" t="s">
        <v>47</v>
      </c>
      <c r="D26" s="32" t="s">
        <v>46</v>
      </c>
      <c r="E26" s="32" t="s">
        <v>48</v>
      </c>
      <c r="F26" s="33">
        <v>11568.400390625</v>
      </c>
      <c r="G26" s="34">
        <v>78659.8125</v>
      </c>
    </row>
    <row r="27" spans="1:7" x14ac:dyDescent="0.25">
      <c r="A27" s="32" t="s">
        <v>60</v>
      </c>
      <c r="B27" s="32" t="s">
        <v>2</v>
      </c>
      <c r="C27" s="32" t="s">
        <v>47</v>
      </c>
      <c r="D27" s="32" t="s">
        <v>46</v>
      </c>
      <c r="E27" s="32" t="s">
        <v>45</v>
      </c>
      <c r="F27" s="33">
        <v>3178.3701171875</v>
      </c>
      <c r="G27" s="34">
        <v>21932.419921875</v>
      </c>
    </row>
    <row r="28" spans="1:7" x14ac:dyDescent="0.25">
      <c r="A28" s="32" t="s">
        <v>60</v>
      </c>
      <c r="B28" s="32" t="s">
        <v>2</v>
      </c>
      <c r="C28" s="32" t="s">
        <v>47</v>
      </c>
      <c r="D28" s="32" t="s">
        <v>58</v>
      </c>
      <c r="E28" s="32" t="s">
        <v>45</v>
      </c>
      <c r="F28" s="33">
        <v>14894.8798828125</v>
      </c>
      <c r="G28" s="34">
        <v>46478.9609375</v>
      </c>
    </row>
    <row r="29" spans="1:7" ht="15.75" thickBot="1" x14ac:dyDescent="0.3">
      <c r="A29" s="19" t="s">
        <v>61</v>
      </c>
      <c r="B29" s="21"/>
      <c r="C29" s="21"/>
      <c r="D29" s="21"/>
      <c r="E29" s="21"/>
      <c r="F29" s="21">
        <f>SUM(F25:F28)</f>
        <v>31150.930419921875</v>
      </c>
      <c r="G29" s="20">
        <f>SUM(G25:G28)</f>
        <v>149226.46337890625</v>
      </c>
    </row>
    <row r="30" spans="1:7" x14ac:dyDescent="0.25">
      <c r="A30" s="32" t="s">
        <v>65</v>
      </c>
      <c r="B30" s="32" t="s">
        <v>2</v>
      </c>
      <c r="C30" s="32" t="s">
        <v>47</v>
      </c>
      <c r="D30" s="32" t="s">
        <v>46</v>
      </c>
      <c r="E30" s="32" t="s">
        <v>71</v>
      </c>
      <c r="F30" s="33">
        <v>6426.60009765625</v>
      </c>
      <c r="G30" s="34">
        <v>42715.171875</v>
      </c>
    </row>
    <row r="31" spans="1:7" x14ac:dyDescent="0.25">
      <c r="A31" s="32" t="s">
        <v>65</v>
      </c>
      <c r="B31" s="32" t="s">
        <v>2</v>
      </c>
      <c r="C31" s="32" t="s">
        <v>47</v>
      </c>
      <c r="D31" s="32" t="s">
        <v>58</v>
      </c>
      <c r="E31" s="32" t="s">
        <v>71</v>
      </c>
      <c r="F31" s="33">
        <v>7084.7998046875</v>
      </c>
      <c r="G31" s="34">
        <v>44977.109375</v>
      </c>
    </row>
    <row r="32" spans="1:7" ht="15.75" thickBot="1" x14ac:dyDescent="0.3">
      <c r="A32" s="19" t="s">
        <v>70</v>
      </c>
      <c r="B32" s="21"/>
      <c r="C32" s="21"/>
      <c r="D32" s="21"/>
      <c r="E32" s="21"/>
      <c r="F32" s="21">
        <f>SUM(F28:F31)</f>
        <v>59557.210205078125</v>
      </c>
      <c r="G32" s="20">
        <f>SUM(G28:G31)</f>
        <v>283397.70556640625</v>
      </c>
    </row>
    <row r="33" spans="1:7" ht="30" x14ac:dyDescent="0.25">
      <c r="A33" s="32" t="s">
        <v>72</v>
      </c>
      <c r="B33" s="32" t="s">
        <v>2</v>
      </c>
      <c r="C33" s="32" t="s">
        <v>47</v>
      </c>
      <c r="D33" s="32" t="s">
        <v>87</v>
      </c>
      <c r="E33" s="32" t="s">
        <v>88</v>
      </c>
      <c r="F33" s="33">
        <v>1220.6300048828125</v>
      </c>
      <c r="G33" s="34">
        <v>2065.64990234375</v>
      </c>
    </row>
    <row r="34" spans="1:7" x14ac:dyDescent="0.25">
      <c r="A34" s="32" t="s">
        <v>72</v>
      </c>
      <c r="B34" s="32" t="s">
        <v>2</v>
      </c>
      <c r="C34" s="32" t="s">
        <v>47</v>
      </c>
      <c r="D34" s="32" t="s">
        <v>46</v>
      </c>
      <c r="E34" s="32" t="s">
        <v>45</v>
      </c>
      <c r="F34" s="33">
        <v>17025.279296875</v>
      </c>
      <c r="G34" s="34">
        <v>48735.37890625</v>
      </c>
    </row>
    <row r="35" spans="1:7" x14ac:dyDescent="0.25">
      <c r="A35" s="32" t="s">
        <v>72</v>
      </c>
      <c r="B35" s="32" t="s">
        <v>2</v>
      </c>
      <c r="C35" s="32" t="s">
        <v>47</v>
      </c>
      <c r="D35" s="32" t="s">
        <v>58</v>
      </c>
      <c r="E35" s="32" t="s">
        <v>45</v>
      </c>
      <c r="F35" s="33">
        <v>7084.800048828125</v>
      </c>
      <c r="G35" s="34">
        <v>40520.458984375</v>
      </c>
    </row>
    <row r="36" spans="1:7" ht="15.75" thickBot="1" x14ac:dyDescent="0.3">
      <c r="A36" s="19" t="s">
        <v>86</v>
      </c>
      <c r="B36" s="21"/>
      <c r="C36" s="21"/>
      <c r="D36" s="21"/>
      <c r="E36" s="21"/>
      <c r="F36" s="21">
        <f>SUM(F33:F35)</f>
        <v>25330.709350585938</v>
      </c>
      <c r="G36" s="20">
        <f>SUM(G33:G35)</f>
        <v>91321.48779296875</v>
      </c>
    </row>
    <row r="37" spans="1:7" x14ac:dyDescent="0.25">
      <c r="A37" s="32" t="s">
        <v>90</v>
      </c>
      <c r="B37" s="32" t="s">
        <v>2</v>
      </c>
      <c r="C37" s="32" t="s">
        <v>47</v>
      </c>
      <c r="D37" s="32" t="s">
        <v>58</v>
      </c>
      <c r="E37" s="32" t="s">
        <v>45</v>
      </c>
      <c r="F37" s="33">
        <v>19692.7001953125</v>
      </c>
      <c r="G37" s="34">
        <v>80385.30078125</v>
      </c>
    </row>
    <row r="38" spans="1:7" x14ac:dyDescent="0.25">
      <c r="A38" s="32" t="s">
        <v>90</v>
      </c>
      <c r="B38" s="32" t="s">
        <v>2</v>
      </c>
      <c r="C38" s="32" t="s">
        <v>47</v>
      </c>
      <c r="D38" s="32" t="s">
        <v>50</v>
      </c>
      <c r="E38" s="32" t="s">
        <v>81</v>
      </c>
      <c r="F38" s="33">
        <v>21267.83984375</v>
      </c>
      <c r="G38" s="34">
        <v>44573.6484375</v>
      </c>
    </row>
    <row r="39" spans="1:7" x14ac:dyDescent="0.25">
      <c r="A39" s="32" t="s">
        <v>90</v>
      </c>
      <c r="B39" s="32" t="s">
        <v>2</v>
      </c>
      <c r="C39" s="32" t="s">
        <v>47</v>
      </c>
      <c r="D39" s="32" t="s">
        <v>46</v>
      </c>
      <c r="E39" s="32" t="s">
        <v>81</v>
      </c>
      <c r="F39" s="33">
        <v>74579.75927734375</v>
      </c>
      <c r="G39" s="34">
        <v>305279.42578125</v>
      </c>
    </row>
    <row r="40" spans="1:7" x14ac:dyDescent="0.25">
      <c r="A40" s="32" t="s">
        <v>90</v>
      </c>
      <c r="B40" s="32" t="s">
        <v>2</v>
      </c>
      <c r="C40" s="32" t="s">
        <v>47</v>
      </c>
      <c r="D40" s="32" t="s">
        <v>46</v>
      </c>
      <c r="E40" s="32" t="s">
        <v>48</v>
      </c>
      <c r="F40" s="33">
        <v>21327.7197265625</v>
      </c>
      <c r="G40" s="34">
        <v>91501.2890625</v>
      </c>
    </row>
    <row r="41" spans="1:7" x14ac:dyDescent="0.25">
      <c r="A41" s="32" t="s">
        <v>90</v>
      </c>
      <c r="B41" s="32" t="s">
        <v>2</v>
      </c>
      <c r="C41" s="32" t="s">
        <v>47</v>
      </c>
      <c r="D41" s="32" t="s">
        <v>58</v>
      </c>
      <c r="E41" s="32" t="s">
        <v>81</v>
      </c>
      <c r="F41" s="33">
        <v>24726.240234375</v>
      </c>
      <c r="G41" s="34">
        <v>164372.71875</v>
      </c>
    </row>
    <row r="42" spans="1:7" x14ac:dyDescent="0.25">
      <c r="A42" s="32" t="s">
        <v>90</v>
      </c>
      <c r="B42" s="32" t="s">
        <v>2</v>
      </c>
      <c r="C42" s="32" t="s">
        <v>47</v>
      </c>
      <c r="D42" s="32" t="s">
        <v>46</v>
      </c>
      <c r="E42" s="32" t="s">
        <v>45</v>
      </c>
      <c r="F42" s="33">
        <v>42573.42919921875</v>
      </c>
      <c r="G42" s="34">
        <v>198930.05078125</v>
      </c>
    </row>
    <row r="43" spans="1:7" ht="15.75" thickBot="1" x14ac:dyDescent="0.3">
      <c r="A43" s="19" t="s">
        <v>96</v>
      </c>
      <c r="B43" s="21"/>
      <c r="C43" s="21"/>
      <c r="D43" s="21"/>
      <c r="E43" s="21"/>
      <c r="F43" s="21">
        <f>SUM(F37:F42)</f>
        <v>204167.6884765625</v>
      </c>
      <c r="G43" s="20">
        <f>SUM(G37:G42)</f>
        <v>885042.43359375</v>
      </c>
    </row>
    <row r="44" spans="1:7" x14ac:dyDescent="0.25">
      <c r="A44" s="32" t="s">
        <v>98</v>
      </c>
      <c r="B44" s="32" t="s">
        <v>2</v>
      </c>
      <c r="C44" s="32" t="s">
        <v>47</v>
      </c>
      <c r="D44" s="32" t="s">
        <v>46</v>
      </c>
      <c r="E44" s="32" t="s">
        <v>71</v>
      </c>
      <c r="F44" s="33">
        <v>493</v>
      </c>
      <c r="G44" s="34">
        <v>42350.73046875</v>
      </c>
    </row>
    <row r="45" spans="1:7" x14ac:dyDescent="0.25">
      <c r="A45" s="32" t="s">
        <v>98</v>
      </c>
      <c r="B45" s="32" t="s">
        <v>2</v>
      </c>
      <c r="C45" s="32" t="s">
        <v>47</v>
      </c>
      <c r="D45" s="32" t="s">
        <v>46</v>
      </c>
      <c r="E45" s="32" t="s">
        <v>48</v>
      </c>
      <c r="F45" s="33">
        <v>94521.80029296875</v>
      </c>
      <c r="G45" s="34">
        <v>321873.30859375</v>
      </c>
    </row>
    <row r="46" spans="1:7" x14ac:dyDescent="0.25">
      <c r="A46" s="32" t="s">
        <v>98</v>
      </c>
      <c r="B46" s="32" t="s">
        <v>2</v>
      </c>
      <c r="C46" s="32" t="s">
        <v>47</v>
      </c>
      <c r="D46" s="32" t="s">
        <v>46</v>
      </c>
      <c r="E46" s="32" t="s">
        <v>110</v>
      </c>
      <c r="F46" s="33">
        <v>10631.330078125</v>
      </c>
      <c r="G46" s="34">
        <v>72270.2578125</v>
      </c>
    </row>
    <row r="47" spans="1:7" x14ac:dyDescent="0.25">
      <c r="A47" s="32" t="s">
        <v>98</v>
      </c>
      <c r="B47" s="32" t="s">
        <v>2</v>
      </c>
      <c r="C47" s="32" t="s">
        <v>47</v>
      </c>
      <c r="D47" s="32" t="s">
        <v>46</v>
      </c>
      <c r="E47" s="32" t="s">
        <v>45</v>
      </c>
      <c r="F47" s="33">
        <v>23475.06982421875</v>
      </c>
      <c r="G47" s="34">
        <v>64972.380859375</v>
      </c>
    </row>
    <row r="48" spans="1:7" x14ac:dyDescent="0.25">
      <c r="A48" s="32" t="s">
        <v>98</v>
      </c>
      <c r="B48" s="32" t="s">
        <v>2</v>
      </c>
      <c r="C48" s="32" t="s">
        <v>47</v>
      </c>
      <c r="D48" s="32" t="s">
        <v>58</v>
      </c>
      <c r="E48" s="32" t="s">
        <v>48</v>
      </c>
      <c r="F48" s="33">
        <v>13262.400390625</v>
      </c>
      <c r="G48" s="34">
        <v>80761.05078125</v>
      </c>
    </row>
    <row r="49" spans="1:7" x14ac:dyDescent="0.25">
      <c r="A49" s="32" t="s">
        <v>98</v>
      </c>
      <c r="B49" s="32" t="s">
        <v>2</v>
      </c>
      <c r="C49" s="32" t="s">
        <v>47</v>
      </c>
      <c r="D49" s="32" t="s">
        <v>58</v>
      </c>
      <c r="E49" s="32" t="s">
        <v>45</v>
      </c>
      <c r="F49" s="33">
        <v>14846.400390625</v>
      </c>
      <c r="G49" s="34">
        <v>28529.990234375</v>
      </c>
    </row>
    <row r="50" spans="1:7" ht="15.75" thickBot="1" x14ac:dyDescent="0.3">
      <c r="A50" s="19" t="s">
        <v>99</v>
      </c>
      <c r="B50" s="21"/>
      <c r="C50" s="21"/>
      <c r="D50" s="21"/>
      <c r="E50" s="21"/>
      <c r="F50" s="21">
        <f>SUM(F44:F49)</f>
        <v>157230.0009765625</v>
      </c>
      <c r="G50" s="20">
        <f>SUM(G44:G49)</f>
        <v>610757.71875</v>
      </c>
    </row>
    <row r="51" spans="1:7" x14ac:dyDescent="0.25">
      <c r="A51" s="32" t="s">
        <v>112</v>
      </c>
      <c r="B51" s="32" t="s">
        <v>2</v>
      </c>
      <c r="C51" s="32" t="s">
        <v>47</v>
      </c>
      <c r="D51" s="32" t="s">
        <v>50</v>
      </c>
      <c r="E51" s="32" t="s">
        <v>45</v>
      </c>
      <c r="F51" s="33">
        <v>31195.009765625</v>
      </c>
      <c r="G51" s="34">
        <v>79860.54296875</v>
      </c>
    </row>
    <row r="52" spans="1:7" x14ac:dyDescent="0.25">
      <c r="A52" s="32" t="s">
        <v>112</v>
      </c>
      <c r="B52" s="32" t="s">
        <v>2</v>
      </c>
      <c r="C52" s="32" t="s">
        <v>47</v>
      </c>
      <c r="D52" s="32" t="s">
        <v>46</v>
      </c>
      <c r="E52" s="32" t="s">
        <v>71</v>
      </c>
      <c r="F52" s="33">
        <v>5688</v>
      </c>
      <c r="G52" s="34">
        <v>40173.21875</v>
      </c>
    </row>
    <row r="53" spans="1:7" x14ac:dyDescent="0.25">
      <c r="A53" s="32" t="s">
        <v>112</v>
      </c>
      <c r="B53" s="32" t="s">
        <v>2</v>
      </c>
      <c r="C53" s="32" t="s">
        <v>47</v>
      </c>
      <c r="D53" s="32" t="s">
        <v>46</v>
      </c>
      <c r="E53" s="32" t="s">
        <v>48</v>
      </c>
      <c r="F53" s="33">
        <v>23646</v>
      </c>
      <c r="G53" s="34">
        <v>107571</v>
      </c>
    </row>
    <row r="54" spans="1:7" x14ac:dyDescent="0.25">
      <c r="A54" s="32" t="s">
        <v>112</v>
      </c>
      <c r="B54" s="32" t="s">
        <v>2</v>
      </c>
      <c r="C54" s="32" t="s">
        <v>47</v>
      </c>
      <c r="D54" s="32" t="s">
        <v>46</v>
      </c>
      <c r="E54" s="32" t="s">
        <v>45</v>
      </c>
      <c r="F54" s="33">
        <v>36345.310546875</v>
      </c>
      <c r="G54" s="34">
        <v>75273.861328125</v>
      </c>
    </row>
    <row r="55" spans="1:7" x14ac:dyDescent="0.25">
      <c r="A55" s="32" t="s">
        <v>112</v>
      </c>
      <c r="B55" s="32" t="s">
        <v>2</v>
      </c>
      <c r="C55" s="32" t="s">
        <v>47</v>
      </c>
      <c r="D55" s="32" t="s">
        <v>58</v>
      </c>
      <c r="E55" s="32" t="s">
        <v>48</v>
      </c>
      <c r="F55" s="33">
        <v>23097.60009765625</v>
      </c>
      <c r="G55" s="34">
        <v>87146.6318359375</v>
      </c>
    </row>
    <row r="56" spans="1:7" x14ac:dyDescent="0.25">
      <c r="A56" s="32" t="s">
        <v>112</v>
      </c>
      <c r="B56" s="32" t="s">
        <v>2</v>
      </c>
      <c r="C56" s="32" t="s">
        <v>47</v>
      </c>
      <c r="D56" s="32" t="s">
        <v>58</v>
      </c>
      <c r="E56" s="32" t="s">
        <v>45</v>
      </c>
      <c r="F56" s="33">
        <v>4616.60009765625</v>
      </c>
      <c r="G56" s="34">
        <v>57402.05859375</v>
      </c>
    </row>
    <row r="57" spans="1:7" ht="15.75" thickBot="1" x14ac:dyDescent="0.3">
      <c r="A57" s="19" t="s">
        <v>115</v>
      </c>
      <c r="B57" s="21"/>
      <c r="C57" s="21"/>
      <c r="D57" s="21"/>
      <c r="E57" s="21"/>
      <c r="F57" s="21">
        <f>SUM(F51:F56)</f>
        <v>124588.5205078125</v>
      </c>
      <c r="G57" s="20">
        <f>SUM(G51:G56)</f>
        <v>447427.3134765625</v>
      </c>
    </row>
    <row r="58" spans="1:7" x14ac:dyDescent="0.25">
      <c r="A58" s="32" t="s">
        <v>120</v>
      </c>
      <c r="B58" s="32" t="s">
        <v>2</v>
      </c>
      <c r="C58" s="32" t="s">
        <v>47</v>
      </c>
      <c r="D58" s="32" t="s">
        <v>46</v>
      </c>
      <c r="E58" s="32" t="s">
        <v>45</v>
      </c>
      <c r="F58" s="33">
        <v>878.6400146484375</v>
      </c>
      <c r="G58" s="34">
        <v>27012.189453125</v>
      </c>
    </row>
    <row r="59" spans="1:7" ht="15.75" thickBot="1" x14ac:dyDescent="0.3">
      <c r="A59" s="19" t="s">
        <v>121</v>
      </c>
      <c r="B59" s="21"/>
      <c r="C59" s="21"/>
      <c r="D59" s="21"/>
      <c r="E59" s="21"/>
      <c r="F59" s="21">
        <f>SUM(F53:F58)</f>
        <v>213172.67126464844</v>
      </c>
      <c r="G59" s="20">
        <f>SUM(G53:G58)</f>
        <v>801833.0546875</v>
      </c>
    </row>
    <row r="60" spans="1:7" x14ac:dyDescent="0.25">
      <c r="A60" s="32" t="s">
        <v>122</v>
      </c>
      <c r="B60" s="32" t="s">
        <v>2</v>
      </c>
      <c r="C60" s="32" t="s">
        <v>47</v>
      </c>
      <c r="D60" s="32" t="s">
        <v>64</v>
      </c>
      <c r="E60" s="32" t="s">
        <v>57</v>
      </c>
      <c r="F60" s="33">
        <v>30152.580078125</v>
      </c>
      <c r="G60" s="34">
        <v>57543.650390625</v>
      </c>
    </row>
    <row r="61" spans="1:7" x14ac:dyDescent="0.25">
      <c r="A61" s="32" t="s">
        <v>122</v>
      </c>
      <c r="B61" s="32" t="s">
        <v>2</v>
      </c>
      <c r="C61" s="32" t="s">
        <v>47</v>
      </c>
      <c r="D61" s="32" t="s">
        <v>46</v>
      </c>
      <c r="E61" s="32" t="s">
        <v>33</v>
      </c>
      <c r="F61" s="33">
        <v>7520.580078125</v>
      </c>
      <c r="G61" s="34">
        <v>39397.21875</v>
      </c>
    </row>
    <row r="62" spans="1:7" x14ac:dyDescent="0.25">
      <c r="A62" s="32" t="s">
        <v>122</v>
      </c>
      <c r="B62" s="32" t="s">
        <v>2</v>
      </c>
      <c r="C62" s="32" t="s">
        <v>47</v>
      </c>
      <c r="D62" s="32" t="s">
        <v>46</v>
      </c>
      <c r="E62" s="32" t="s">
        <v>48</v>
      </c>
      <c r="F62" s="33">
        <v>1681.9200439453125</v>
      </c>
      <c r="G62" s="34">
        <v>59498.94921875</v>
      </c>
    </row>
    <row r="63" spans="1:7" x14ac:dyDescent="0.25">
      <c r="A63" s="32" t="s">
        <v>122</v>
      </c>
      <c r="B63" s="32" t="s">
        <v>2</v>
      </c>
      <c r="C63" s="32" t="s">
        <v>47</v>
      </c>
      <c r="D63" s="32" t="s">
        <v>46</v>
      </c>
      <c r="E63" s="32" t="s">
        <v>45</v>
      </c>
      <c r="F63" s="33">
        <v>32810.159545898438</v>
      </c>
      <c r="G63" s="34">
        <v>153650.017578125</v>
      </c>
    </row>
    <row r="64" spans="1:7" x14ac:dyDescent="0.25">
      <c r="A64" s="32" t="s">
        <v>122</v>
      </c>
      <c r="B64" s="32" t="s">
        <v>2</v>
      </c>
      <c r="C64" s="32" t="s">
        <v>47</v>
      </c>
      <c r="D64" s="32" t="s">
        <v>58</v>
      </c>
      <c r="E64" s="32" t="s">
        <v>71</v>
      </c>
      <c r="F64" s="33">
        <v>6918.91015625</v>
      </c>
      <c r="G64" s="34">
        <v>6918.91015625</v>
      </c>
    </row>
    <row r="65" spans="1:7" x14ac:dyDescent="0.25">
      <c r="A65" s="32" t="s">
        <v>122</v>
      </c>
      <c r="B65" s="32" t="s">
        <v>2</v>
      </c>
      <c r="C65" s="32" t="s">
        <v>47</v>
      </c>
      <c r="D65" s="32" t="s">
        <v>58</v>
      </c>
      <c r="E65" s="32" t="s">
        <v>48</v>
      </c>
      <c r="F65" s="33">
        <v>13452</v>
      </c>
      <c r="G65" s="34">
        <v>81482.419921875</v>
      </c>
    </row>
    <row r="66" spans="1:7" x14ac:dyDescent="0.25">
      <c r="A66" s="32" t="s">
        <v>122</v>
      </c>
      <c r="B66" s="32" t="s">
        <v>2</v>
      </c>
      <c r="C66" s="32" t="s">
        <v>47</v>
      </c>
      <c r="D66" s="32" t="s">
        <v>58</v>
      </c>
      <c r="E66" s="32" t="s">
        <v>45</v>
      </c>
      <c r="F66" s="33">
        <v>38899.19970703125</v>
      </c>
      <c r="G66" s="34">
        <v>84496.9404296875</v>
      </c>
    </row>
    <row r="67" spans="1:7" ht="15.75" thickBot="1" x14ac:dyDescent="0.3">
      <c r="A67" s="19" t="s">
        <v>122</v>
      </c>
      <c r="B67" s="21"/>
      <c r="C67" s="21"/>
      <c r="D67" s="21"/>
      <c r="E67" s="21"/>
      <c r="F67" s="21">
        <f>SUM(F60:F66)</f>
        <v>131435.349609375</v>
      </c>
      <c r="G67" s="20">
        <f>SUM(G60:G66)</f>
        <v>482988.1064453125</v>
      </c>
    </row>
    <row r="68" spans="1:7" x14ac:dyDescent="0.25">
      <c r="A68" s="32" t="s">
        <v>144</v>
      </c>
      <c r="B68" s="32" t="s">
        <v>2</v>
      </c>
      <c r="C68" s="32" t="s">
        <v>47</v>
      </c>
      <c r="D68" s="32" t="s">
        <v>64</v>
      </c>
      <c r="E68" s="32" t="s">
        <v>57</v>
      </c>
      <c r="F68" s="33">
        <v>9159.2001953125</v>
      </c>
      <c r="G68" s="34">
        <v>154.58000183105469</v>
      </c>
    </row>
    <row r="69" spans="1:7" x14ac:dyDescent="0.25">
      <c r="A69" s="32" t="s">
        <v>144</v>
      </c>
      <c r="B69" s="32" t="s">
        <v>2</v>
      </c>
      <c r="C69" s="32" t="s">
        <v>47</v>
      </c>
      <c r="D69" s="32" t="s">
        <v>46</v>
      </c>
      <c r="E69" s="32" t="s">
        <v>71</v>
      </c>
      <c r="F69" s="33">
        <v>15502.2001953125</v>
      </c>
      <c r="G69" s="34">
        <v>87749.8984375</v>
      </c>
    </row>
    <row r="70" spans="1:7" x14ac:dyDescent="0.25">
      <c r="A70" s="32" t="s">
        <v>144</v>
      </c>
      <c r="B70" s="32" t="s">
        <v>2</v>
      </c>
      <c r="C70" s="32" t="s">
        <v>47</v>
      </c>
      <c r="D70" s="32" t="s">
        <v>46</v>
      </c>
      <c r="E70" s="32" t="s">
        <v>48</v>
      </c>
      <c r="F70" s="33">
        <v>15166</v>
      </c>
      <c r="G70" s="34">
        <v>76662.837890625</v>
      </c>
    </row>
    <row r="71" spans="1:7" x14ac:dyDescent="0.25">
      <c r="A71" s="32" t="s">
        <v>144</v>
      </c>
      <c r="B71" s="32" t="s">
        <v>2</v>
      </c>
      <c r="C71" s="32" t="s">
        <v>47</v>
      </c>
      <c r="D71" s="32" t="s">
        <v>46</v>
      </c>
      <c r="E71" s="32" t="s">
        <v>45</v>
      </c>
      <c r="F71" s="33">
        <v>36510.97900390625</v>
      </c>
      <c r="G71" s="34">
        <v>105546.80859375</v>
      </c>
    </row>
    <row r="72" spans="1:7" x14ac:dyDescent="0.25">
      <c r="A72" s="32" t="s">
        <v>144</v>
      </c>
      <c r="B72" s="32" t="s">
        <v>2</v>
      </c>
      <c r="C72" s="32" t="s">
        <v>47</v>
      </c>
      <c r="D72" s="32" t="s">
        <v>58</v>
      </c>
      <c r="E72" s="32" t="s">
        <v>48</v>
      </c>
      <c r="F72" s="33">
        <v>2016</v>
      </c>
      <c r="G72" s="34">
        <v>19978.439453125</v>
      </c>
    </row>
    <row r="73" spans="1:7" x14ac:dyDescent="0.25">
      <c r="A73" s="32" t="s">
        <v>144</v>
      </c>
      <c r="B73" s="32" t="s">
        <v>2</v>
      </c>
      <c r="C73" s="32" t="s">
        <v>47</v>
      </c>
      <c r="D73" s="32" t="s">
        <v>58</v>
      </c>
      <c r="E73" s="32" t="s">
        <v>45</v>
      </c>
      <c r="F73" s="33">
        <v>49362.140625</v>
      </c>
      <c r="G73" s="34">
        <v>143976.83984375</v>
      </c>
    </row>
    <row r="74" spans="1:7" ht="15.75" thickBot="1" x14ac:dyDescent="0.3">
      <c r="A74" s="19" t="s">
        <v>148</v>
      </c>
      <c r="B74" s="21"/>
      <c r="C74" s="21"/>
      <c r="D74" s="21"/>
      <c r="E74" s="21"/>
      <c r="F74" s="21">
        <f>SUM(F68:F73)</f>
        <v>127716.52001953125</v>
      </c>
      <c r="G74" s="20">
        <f>SUM(G68:G73)</f>
        <v>434069.40422058105</v>
      </c>
    </row>
    <row r="75" spans="1:7" x14ac:dyDescent="0.25">
      <c r="A75" s="32" t="s">
        <v>147</v>
      </c>
      <c r="B75" s="32" t="s">
        <v>2</v>
      </c>
      <c r="C75" s="32" t="s">
        <v>47</v>
      </c>
      <c r="D75" s="32" t="s">
        <v>46</v>
      </c>
      <c r="E75" s="32" t="s">
        <v>34</v>
      </c>
      <c r="F75" s="33">
        <v>10196.349609375</v>
      </c>
      <c r="G75" s="34">
        <v>121334.3125</v>
      </c>
    </row>
    <row r="76" spans="1:7" x14ac:dyDescent="0.25">
      <c r="A76" s="32" t="s">
        <v>147</v>
      </c>
      <c r="B76" s="32" t="s">
        <v>2</v>
      </c>
      <c r="C76" s="32" t="s">
        <v>47</v>
      </c>
      <c r="D76" s="32" t="s">
        <v>46</v>
      </c>
      <c r="E76" s="32" t="s">
        <v>71</v>
      </c>
      <c r="F76" s="33">
        <v>5443.2001953125</v>
      </c>
      <c r="G76" s="34">
        <v>43703.0390625</v>
      </c>
    </row>
    <row r="77" spans="1:7" x14ac:dyDescent="0.25">
      <c r="A77" s="32" t="s">
        <v>147</v>
      </c>
      <c r="B77" s="32" t="s">
        <v>2</v>
      </c>
      <c r="C77" s="32" t="s">
        <v>47</v>
      </c>
      <c r="D77" s="32" t="s">
        <v>46</v>
      </c>
      <c r="E77" s="32" t="s">
        <v>48</v>
      </c>
      <c r="F77" s="33">
        <v>58083.599609375</v>
      </c>
      <c r="G77" s="34">
        <v>205571.501953125</v>
      </c>
    </row>
    <row r="78" spans="1:7" x14ac:dyDescent="0.25">
      <c r="A78" s="32" t="s">
        <v>147</v>
      </c>
      <c r="B78" s="32" t="s">
        <v>2</v>
      </c>
      <c r="C78" s="32" t="s">
        <v>47</v>
      </c>
      <c r="D78" s="32" t="s">
        <v>58</v>
      </c>
      <c r="E78" s="32" t="s">
        <v>34</v>
      </c>
      <c r="F78" s="33">
        <v>6206.39990234375</v>
      </c>
      <c r="G78" s="34">
        <v>47778.94140625</v>
      </c>
    </row>
    <row r="79" spans="1:7" x14ac:dyDescent="0.25">
      <c r="A79" s="32" t="s">
        <v>147</v>
      </c>
      <c r="B79" s="32" t="s">
        <v>2</v>
      </c>
      <c r="C79" s="32" t="s">
        <v>47</v>
      </c>
      <c r="D79" s="32" t="s">
        <v>58</v>
      </c>
      <c r="E79" s="32" t="s">
        <v>48</v>
      </c>
      <c r="F79" s="33">
        <v>14644.7998046875</v>
      </c>
      <c r="G79" s="34">
        <v>24718.30078125</v>
      </c>
    </row>
    <row r="80" spans="1:7" x14ac:dyDescent="0.25">
      <c r="A80" s="32" t="s">
        <v>147</v>
      </c>
      <c r="B80" s="32" t="s">
        <v>2</v>
      </c>
      <c r="C80" s="32" t="s">
        <v>47</v>
      </c>
      <c r="D80" s="32" t="s">
        <v>58</v>
      </c>
      <c r="E80" s="32" t="s">
        <v>45</v>
      </c>
      <c r="F80" s="33">
        <v>15705.60009765625</v>
      </c>
      <c r="G80" s="34">
        <v>79412.9814453125</v>
      </c>
    </row>
    <row r="81" spans="1:7" ht="15.75" thickBot="1" x14ac:dyDescent="0.3">
      <c r="A81" s="19" t="s">
        <v>149</v>
      </c>
      <c r="B81" s="21"/>
      <c r="C81" s="21"/>
      <c r="D81" s="21"/>
      <c r="E81" s="21"/>
      <c r="F81" s="21">
        <f>SUM(F75:F80)</f>
        <v>110279.94921875</v>
      </c>
      <c r="G81" s="20">
        <f>SUM(G75:G80)</f>
        <v>522519.0771484375</v>
      </c>
    </row>
    <row r="82" spans="1:7" ht="16.5" thickBot="1" x14ac:dyDescent="0.3">
      <c r="A82" s="17" t="s">
        <v>0</v>
      </c>
      <c r="B82" s="17"/>
      <c r="C82" s="17"/>
      <c r="D82" s="17"/>
      <c r="E82" s="17"/>
      <c r="F82" s="17">
        <f>SUM(F12:F81)</f>
        <v>3257773.1432495117</v>
      </c>
      <c r="G82" s="18">
        <f>SUM(G12:G81)</f>
        <v>11667817.146209717</v>
      </c>
    </row>
    <row r="84" spans="1:7" x14ac:dyDescent="0.25">
      <c r="A84" t="s">
        <v>21</v>
      </c>
    </row>
  </sheetData>
  <sortState xmlns:xlrd2="http://schemas.microsoft.com/office/spreadsheetml/2017/richdata2" ref="A12:H157">
    <sortCondition ref="D12:D157"/>
    <sortCondition ref="E12:E157"/>
  </sortState>
  <mergeCells count="5">
    <mergeCell ref="A10:G10"/>
    <mergeCell ref="A6:G6"/>
    <mergeCell ref="A7:G7"/>
    <mergeCell ref="A8:G8"/>
    <mergeCell ref="A9:G9"/>
  </mergeCells>
  <printOptions horizontalCentered="1"/>
  <pageMargins left="0.47244094488188981" right="0.51181102362204722" top="0.74803149606299213" bottom="0.74803149606299213" header="0.31496062992125984" footer="0.31496062992125984"/>
  <pageSetup scale="94" fitToHeight="0" orientation="portrait" r:id="rId1"/>
  <headerFooter>
    <oddFooter>&amp;CE-Página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29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2.5" x14ac:dyDescent="0.35">
      <c r="A8" s="49" t="s">
        <v>15</v>
      </c>
      <c r="B8" s="49"/>
      <c r="C8" s="49"/>
      <c r="D8" s="49"/>
      <c r="E8" s="49"/>
      <c r="F8" s="49"/>
      <c r="G8" s="49"/>
    </row>
    <row r="9" spans="1:7" ht="20.25" thickBot="1" x14ac:dyDescent="0.4">
      <c r="A9" s="52" t="e">
        <f>Consolidado!#REF!</f>
        <v>#REF!</v>
      </c>
      <c r="B9" s="52"/>
      <c r="C9" s="52"/>
      <c r="D9" s="52"/>
      <c r="E9" s="52"/>
      <c r="F9" s="52"/>
      <c r="G9" s="52"/>
    </row>
    <row r="10" spans="1:7" ht="15.75" thickBot="1" x14ac:dyDescent="0.3">
      <c r="A10" s="50" t="s">
        <v>20</v>
      </c>
      <c r="B10" s="45"/>
      <c r="C10" s="45"/>
      <c r="D10" s="45"/>
      <c r="E10" s="45"/>
      <c r="F10" s="45"/>
      <c r="G10" s="51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12</v>
      </c>
      <c r="E11" s="35" t="s">
        <v>19</v>
      </c>
      <c r="F11" s="36" t="s">
        <v>7</v>
      </c>
      <c r="G11" s="37" t="s">
        <v>8</v>
      </c>
    </row>
    <row r="12" spans="1:7" x14ac:dyDescent="0.25">
      <c r="A12" s="32"/>
      <c r="B12" s="32"/>
      <c r="C12" s="32"/>
      <c r="D12" s="32"/>
      <c r="E12" s="32"/>
      <c r="F12" s="42"/>
      <c r="G12" s="43"/>
    </row>
    <row r="13" spans="1:7" x14ac:dyDescent="0.25">
      <c r="A13" s="38"/>
      <c r="B13" s="39"/>
      <c r="C13" s="39"/>
      <c r="D13" s="39"/>
      <c r="E13" s="39"/>
      <c r="F13" s="39"/>
      <c r="G13" s="40"/>
    </row>
    <row r="14" spans="1:7" x14ac:dyDescent="0.25">
      <c r="A14" s="32"/>
      <c r="B14" s="32"/>
      <c r="C14" s="32"/>
      <c r="D14" s="32"/>
      <c r="E14" s="32"/>
      <c r="F14" s="33"/>
      <c r="G14" s="34"/>
    </row>
    <row r="15" spans="1:7" ht="15.75" thickBot="1" x14ac:dyDescent="0.3">
      <c r="A15" s="38"/>
      <c r="B15" s="39"/>
      <c r="C15" s="39"/>
      <c r="D15" s="39"/>
      <c r="E15" s="39"/>
      <c r="F15" s="39"/>
      <c r="G15" s="40"/>
    </row>
    <row r="16" spans="1:7" ht="16.5" thickBot="1" x14ac:dyDescent="0.3">
      <c r="A16" s="25" t="s">
        <v>0</v>
      </c>
      <c r="B16" s="25"/>
      <c r="C16" s="25"/>
      <c r="D16" s="25"/>
      <c r="E16" s="25"/>
      <c r="F16" s="25">
        <f>SUM(F15,F13)</f>
        <v>0</v>
      </c>
      <c r="G16" s="2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51"/>
  <sheetViews>
    <sheetView tabSelected="1" topLeftCell="B1" workbookViewId="0">
      <selection activeCell="H10" sqref="H10"/>
    </sheetView>
  </sheetViews>
  <sheetFormatPr baseColWidth="10" defaultColWidth="24.140625" defaultRowHeight="15" x14ac:dyDescent="0.25"/>
  <cols>
    <col min="1" max="1" width="16.7109375" hidden="1" customWidth="1"/>
    <col min="2" max="2" width="13.7109375" customWidth="1"/>
    <col min="3" max="3" width="10.140625" bestFit="1" customWidth="1"/>
    <col min="4" max="4" width="20.140625" bestFit="1" customWidth="1"/>
    <col min="5" max="5" width="22.42578125" customWidth="1"/>
  </cols>
  <sheetData>
    <row r="1" spans="2:5" x14ac:dyDescent="0.25">
      <c r="B1" s="11"/>
      <c r="E1" s="29"/>
    </row>
    <row r="2" spans="2:5" x14ac:dyDescent="0.25">
      <c r="E2" s="29"/>
    </row>
    <row r="3" spans="2:5" x14ac:dyDescent="0.25">
      <c r="E3" s="29"/>
    </row>
    <row r="4" spans="2:5" x14ac:dyDescent="0.25">
      <c r="E4" s="29"/>
    </row>
    <row r="5" spans="2:5" x14ac:dyDescent="0.25">
      <c r="E5" s="29"/>
    </row>
    <row r="6" spans="2:5" x14ac:dyDescent="0.25">
      <c r="B6" s="47" t="s">
        <v>13</v>
      </c>
      <c r="C6" s="47"/>
      <c r="D6" s="47"/>
      <c r="E6" s="47"/>
    </row>
    <row r="7" spans="2:5" ht="23.25" x14ac:dyDescent="0.35">
      <c r="B7" s="48" t="s">
        <v>14</v>
      </c>
      <c r="C7" s="48"/>
      <c r="D7" s="48"/>
      <c r="E7" s="48"/>
    </row>
    <row r="8" spans="2:5" ht="23.25" thickBot="1" x14ac:dyDescent="0.4">
      <c r="B8" s="49" t="s">
        <v>15</v>
      </c>
      <c r="C8" s="49"/>
      <c r="D8" s="49"/>
      <c r="E8" s="49"/>
    </row>
    <row r="9" spans="2:5" ht="15.75" thickBot="1" x14ac:dyDescent="0.3">
      <c r="B9" s="53" t="s">
        <v>24</v>
      </c>
      <c r="C9" s="54"/>
      <c r="D9" s="54"/>
      <c r="E9" s="54"/>
    </row>
    <row r="10" spans="2:5" ht="15.75" thickBot="1" x14ac:dyDescent="0.3">
      <c r="B10" s="44" t="str">
        <f>Consolidado!A10</f>
        <v>Año 2021</v>
      </c>
      <c r="C10" s="45"/>
      <c r="D10" s="45"/>
      <c r="E10" s="46"/>
    </row>
    <row r="11" spans="2:5" ht="15.75" thickBot="1" x14ac:dyDescent="0.3">
      <c r="B11" s="30" t="s">
        <v>4</v>
      </c>
      <c r="C11" s="30" t="s">
        <v>12</v>
      </c>
      <c r="D11" s="31" t="s">
        <v>19</v>
      </c>
      <c r="E11" s="31" t="s">
        <v>8</v>
      </c>
    </row>
    <row r="12" spans="2:5" x14ac:dyDescent="0.25">
      <c r="B12" s="32" t="s">
        <v>31</v>
      </c>
      <c r="C12" s="32" t="s">
        <v>52</v>
      </c>
      <c r="D12" s="32" t="s">
        <v>53</v>
      </c>
      <c r="E12" s="41">
        <v>36687.5</v>
      </c>
    </row>
    <row r="13" spans="2:5" ht="15.75" thickBot="1" x14ac:dyDescent="0.3">
      <c r="B13" s="19" t="s">
        <v>22</v>
      </c>
      <c r="C13" s="21"/>
      <c r="D13" s="21"/>
      <c r="E13" s="20">
        <f>SUM(E12:E12)</f>
        <v>36687.5</v>
      </c>
    </row>
    <row r="14" spans="2:5" x14ac:dyDescent="0.25">
      <c r="B14" s="32" t="s">
        <v>54</v>
      </c>
      <c r="C14" s="32" t="s">
        <v>52</v>
      </c>
      <c r="D14" s="32" t="s">
        <v>33</v>
      </c>
      <c r="E14" s="41">
        <v>25882.510559082031</v>
      </c>
    </row>
    <row r="15" spans="2:5" ht="15.75" thickBot="1" x14ac:dyDescent="0.3">
      <c r="B15" s="19" t="s">
        <v>56</v>
      </c>
      <c r="C15" s="21"/>
      <c r="D15" s="21"/>
      <c r="E15" s="20">
        <f>SUM(E14)</f>
        <v>25882.510559082031</v>
      </c>
    </row>
    <row r="16" spans="2:5" x14ac:dyDescent="0.25">
      <c r="B16" s="32" t="s">
        <v>60</v>
      </c>
      <c r="C16" s="32"/>
      <c r="D16" s="32"/>
      <c r="E16" s="41">
        <v>0</v>
      </c>
    </row>
    <row r="17" spans="2:5" ht="15.75" thickBot="1" x14ac:dyDescent="0.3">
      <c r="B17" s="19" t="s">
        <v>61</v>
      </c>
      <c r="C17" s="21"/>
      <c r="D17" s="21"/>
      <c r="E17" s="20">
        <f>SUM(E16)</f>
        <v>0</v>
      </c>
    </row>
    <row r="18" spans="2:5" x14ac:dyDescent="0.25">
      <c r="B18" s="32" t="s">
        <v>65</v>
      </c>
      <c r="C18" s="32" t="s">
        <v>52</v>
      </c>
      <c r="D18" s="32" t="s">
        <v>33</v>
      </c>
      <c r="E18" s="41">
        <v>8628.150390625</v>
      </c>
    </row>
    <row r="19" spans="2:5" x14ac:dyDescent="0.25">
      <c r="B19" s="32" t="s">
        <v>65</v>
      </c>
      <c r="C19" s="32" t="s">
        <v>52</v>
      </c>
      <c r="D19" s="32" t="s">
        <v>53</v>
      </c>
      <c r="E19" s="41">
        <v>37715</v>
      </c>
    </row>
    <row r="20" spans="2:5" ht="15.75" thickBot="1" x14ac:dyDescent="0.3">
      <c r="B20" s="19" t="s">
        <v>70</v>
      </c>
      <c r="C20" s="21"/>
      <c r="D20" s="21"/>
      <c r="E20" s="20">
        <f>SUM(E18:E19)</f>
        <v>46343.150390625</v>
      </c>
    </row>
    <row r="21" spans="2:5" x14ac:dyDescent="0.25">
      <c r="B21" s="32" t="s">
        <v>72</v>
      </c>
      <c r="C21" s="32" t="s">
        <v>52</v>
      </c>
      <c r="D21" s="32" t="s">
        <v>89</v>
      </c>
      <c r="E21" s="41">
        <v>78717.5</v>
      </c>
    </row>
    <row r="22" spans="2:5" x14ac:dyDescent="0.25">
      <c r="B22" s="32" t="s">
        <v>72</v>
      </c>
      <c r="C22" s="32" t="s">
        <v>52</v>
      </c>
      <c r="D22" s="32" t="s">
        <v>53</v>
      </c>
      <c r="E22" s="41">
        <v>54620.7109375</v>
      </c>
    </row>
    <row r="23" spans="2:5" x14ac:dyDescent="0.25">
      <c r="B23" s="32" t="s">
        <v>72</v>
      </c>
      <c r="C23" s="32" t="s">
        <v>52</v>
      </c>
      <c r="D23" s="32" t="s">
        <v>33</v>
      </c>
      <c r="E23" s="41">
        <v>7004.8798828125</v>
      </c>
    </row>
    <row r="24" spans="2:5" ht="15.75" thickBot="1" x14ac:dyDescent="0.3">
      <c r="B24" s="19" t="s">
        <v>86</v>
      </c>
      <c r="C24" s="21"/>
      <c r="D24" s="21"/>
      <c r="E24" s="20">
        <f>SUM(E21:E23)</f>
        <v>140343.0908203125</v>
      </c>
    </row>
    <row r="25" spans="2:5" x14ac:dyDescent="0.25">
      <c r="B25" s="32" t="s">
        <v>90</v>
      </c>
      <c r="C25" s="32" t="s">
        <v>52</v>
      </c>
      <c r="D25" s="32" t="s">
        <v>88</v>
      </c>
      <c r="E25" s="41">
        <v>78652.1328125</v>
      </c>
    </row>
    <row r="26" spans="2:5" x14ac:dyDescent="0.25">
      <c r="B26" s="32" t="s">
        <v>90</v>
      </c>
      <c r="C26" s="32" t="s">
        <v>52</v>
      </c>
      <c r="D26" s="32" t="s">
        <v>111</v>
      </c>
      <c r="E26" s="41">
        <v>9500</v>
      </c>
    </row>
    <row r="27" spans="2:5" x14ac:dyDescent="0.25">
      <c r="B27" s="32" t="s">
        <v>90</v>
      </c>
      <c r="C27" s="32" t="s">
        <v>52</v>
      </c>
      <c r="D27" s="32" t="s">
        <v>33</v>
      </c>
      <c r="E27" s="41">
        <v>6043.2998046875</v>
      </c>
    </row>
    <row r="28" spans="2:5" x14ac:dyDescent="0.25">
      <c r="B28" s="32" t="s">
        <v>90</v>
      </c>
      <c r="C28" s="32" t="s">
        <v>52</v>
      </c>
      <c r="D28" s="32" t="s">
        <v>53</v>
      </c>
      <c r="E28" s="41">
        <v>38930</v>
      </c>
    </row>
    <row r="29" spans="2:5" ht="15.75" thickBot="1" x14ac:dyDescent="0.3">
      <c r="B29" s="19" t="s">
        <v>96</v>
      </c>
      <c r="C29" s="21"/>
      <c r="D29" s="21"/>
      <c r="E29" s="20">
        <f>SUM(E25:E28)</f>
        <v>133125.4326171875</v>
      </c>
    </row>
    <row r="30" spans="2:5" x14ac:dyDescent="0.25">
      <c r="B30" s="32" t="s">
        <v>98</v>
      </c>
      <c r="C30" s="32"/>
      <c r="D30" s="32"/>
      <c r="E30" s="41">
        <v>0</v>
      </c>
    </row>
    <row r="31" spans="2:5" ht="15.75" thickBot="1" x14ac:dyDescent="0.3">
      <c r="B31" s="19" t="s">
        <v>98</v>
      </c>
      <c r="C31" s="21"/>
      <c r="D31" s="21"/>
      <c r="E31" s="20">
        <v>0</v>
      </c>
    </row>
    <row r="32" spans="2:5" x14ac:dyDescent="0.25">
      <c r="B32" s="32" t="s">
        <v>112</v>
      </c>
      <c r="C32" s="32"/>
      <c r="D32" s="32"/>
      <c r="E32" s="41">
        <v>0</v>
      </c>
    </row>
    <row r="33" spans="2:5" ht="15.75" thickBot="1" x14ac:dyDescent="0.3">
      <c r="B33" s="19" t="s">
        <v>115</v>
      </c>
      <c r="C33" s="21"/>
      <c r="D33" s="21"/>
      <c r="E33" s="20">
        <v>0</v>
      </c>
    </row>
    <row r="34" spans="2:5" x14ac:dyDescent="0.25">
      <c r="B34" s="32" t="s">
        <v>120</v>
      </c>
      <c r="C34" s="32" t="s">
        <v>52</v>
      </c>
      <c r="D34" s="32" t="s">
        <v>33</v>
      </c>
      <c r="E34" s="41">
        <v>7618.41015625</v>
      </c>
    </row>
    <row r="35" spans="2:5" x14ac:dyDescent="0.25">
      <c r="B35" s="32" t="s">
        <v>120</v>
      </c>
      <c r="C35" s="32" t="s">
        <v>52</v>
      </c>
      <c r="D35" s="32" t="s">
        <v>53</v>
      </c>
      <c r="E35" s="41">
        <v>43306</v>
      </c>
    </row>
    <row r="36" spans="2:5" ht="15.75" thickBot="1" x14ac:dyDescent="0.3">
      <c r="B36" s="19" t="s">
        <v>121</v>
      </c>
      <c r="C36" s="21"/>
      <c r="D36" s="21"/>
      <c r="E36" s="20">
        <f>SUM(E34:E35)</f>
        <v>50924.41015625</v>
      </c>
    </row>
    <row r="37" spans="2:5" x14ac:dyDescent="0.25">
      <c r="B37" s="32" t="s">
        <v>122</v>
      </c>
      <c r="C37" s="32" t="s">
        <v>52</v>
      </c>
      <c r="D37" s="32" t="s">
        <v>111</v>
      </c>
      <c r="E37" s="41">
        <v>21744</v>
      </c>
    </row>
    <row r="38" spans="2:5" x14ac:dyDescent="0.25">
      <c r="B38" s="32" t="s">
        <v>122</v>
      </c>
      <c r="C38" s="32" t="s">
        <v>52</v>
      </c>
      <c r="D38" s="32" t="s">
        <v>33</v>
      </c>
      <c r="E38" s="41">
        <v>7456.259765625</v>
      </c>
    </row>
    <row r="39" spans="2:5" x14ac:dyDescent="0.25">
      <c r="B39" s="32" t="s">
        <v>122</v>
      </c>
      <c r="C39" s="32" t="s">
        <v>52</v>
      </c>
      <c r="D39" s="32" t="s">
        <v>84</v>
      </c>
      <c r="E39" s="41">
        <v>20521.509765625</v>
      </c>
    </row>
    <row r="40" spans="2:5" x14ac:dyDescent="0.25">
      <c r="B40" s="32" t="s">
        <v>122</v>
      </c>
      <c r="C40" s="32" t="s">
        <v>52</v>
      </c>
      <c r="D40" s="32" t="s">
        <v>53</v>
      </c>
      <c r="E40" s="41">
        <v>75282.5</v>
      </c>
    </row>
    <row r="41" spans="2:5" ht="15.75" thickBot="1" x14ac:dyDescent="0.3">
      <c r="B41" s="19" t="s">
        <v>123</v>
      </c>
      <c r="C41" s="21"/>
      <c r="D41" s="21"/>
      <c r="E41" s="20">
        <f>SUM(E37:E40)</f>
        <v>125004.26953125</v>
      </c>
    </row>
    <row r="42" spans="2:5" x14ac:dyDescent="0.25">
      <c r="B42" s="32" t="s">
        <v>144</v>
      </c>
      <c r="C42" s="32" t="s">
        <v>52</v>
      </c>
      <c r="D42" s="32" t="s">
        <v>33</v>
      </c>
      <c r="E42" s="41">
        <v>7463.81982421875</v>
      </c>
    </row>
    <row r="43" spans="2:5" x14ac:dyDescent="0.25">
      <c r="B43" s="32" t="s">
        <v>144</v>
      </c>
      <c r="C43" s="32" t="s">
        <v>52</v>
      </c>
      <c r="D43" s="32" t="s">
        <v>49</v>
      </c>
      <c r="E43" s="41">
        <v>33013</v>
      </c>
    </row>
    <row r="44" spans="2:5" x14ac:dyDescent="0.25">
      <c r="B44" s="32" t="s">
        <v>144</v>
      </c>
      <c r="C44" s="32" t="s">
        <v>52</v>
      </c>
      <c r="D44" s="32" t="s">
        <v>145</v>
      </c>
      <c r="E44" s="41">
        <v>556.989990234375</v>
      </c>
    </row>
    <row r="45" spans="2:5" ht="15.75" thickBot="1" x14ac:dyDescent="0.3">
      <c r="B45" s="19" t="s">
        <v>148</v>
      </c>
      <c r="C45" s="21"/>
      <c r="D45" s="21"/>
      <c r="E45" s="20">
        <f>SUM(E42:E44)</f>
        <v>41033.809814453125</v>
      </c>
    </row>
    <row r="46" spans="2:5" x14ac:dyDescent="0.25">
      <c r="B46" s="32" t="s">
        <v>147</v>
      </c>
      <c r="C46" s="32" t="s">
        <v>52</v>
      </c>
      <c r="D46" s="32" t="s">
        <v>146</v>
      </c>
      <c r="E46" s="41">
        <v>67320</v>
      </c>
    </row>
    <row r="47" spans="2:5" x14ac:dyDescent="0.25">
      <c r="B47" s="32" t="s">
        <v>147</v>
      </c>
      <c r="C47" s="32" t="s">
        <v>52</v>
      </c>
      <c r="D47" s="32" t="s">
        <v>134</v>
      </c>
      <c r="E47" s="41">
        <v>125000</v>
      </c>
    </row>
    <row r="48" spans="2:5" ht="15.75" thickBot="1" x14ac:dyDescent="0.3">
      <c r="B48" s="19" t="s">
        <v>149</v>
      </c>
      <c r="C48" s="21"/>
      <c r="D48" s="21"/>
      <c r="E48" s="20">
        <f>SUM(E46:E47)</f>
        <v>192320</v>
      </c>
    </row>
    <row r="49" spans="2:5" ht="16.5" thickBot="1" x14ac:dyDescent="0.3">
      <c r="B49" s="17" t="s">
        <v>0</v>
      </c>
      <c r="C49" s="17"/>
      <c r="D49" s="17"/>
      <c r="E49" s="18">
        <f>+E48+E45+E41+E36+E33+E31+E29+E24+E20+E17+E15+E13</f>
        <v>791664.17388916016</v>
      </c>
    </row>
    <row r="51" spans="2:5" x14ac:dyDescent="0.25">
      <c r="B51" t="s">
        <v>21</v>
      </c>
    </row>
  </sheetData>
  <sortState xmlns:xlrd2="http://schemas.microsoft.com/office/spreadsheetml/2017/richdata2" ref="B12:E27">
    <sortCondition ref="B12"/>
  </sortState>
  <mergeCells count="5">
    <mergeCell ref="B10:E10"/>
    <mergeCell ref="B6:E6"/>
    <mergeCell ref="B7:E7"/>
    <mergeCell ref="B8:E8"/>
    <mergeCell ref="B9:E9"/>
  </mergeCells>
  <printOptions horizontalCentered="1"/>
  <pageMargins left="0.19685039370078741" right="0.19685039370078741" top="0.59055118110236227" bottom="0.59055118110236227" header="0.31496062992125984" footer="0.31496062992125984"/>
  <pageSetup fitToHeight="0" orientation="portrait" r:id="rId1"/>
  <headerFooter>
    <oddFooter>&amp;CE-Página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Consolidado</vt:lpstr>
      <vt:lpstr>Bovino Carnico</vt:lpstr>
      <vt:lpstr>Bovino Lacteo</vt:lpstr>
      <vt:lpstr>Leche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2022-01-17T12:18:12Z</cp:lastPrinted>
  <dcterms:created xsi:type="dcterms:W3CDTF">2013-05-27T12:29:06Z</dcterms:created>
  <dcterms:modified xsi:type="dcterms:W3CDTF">2025-06-04T19:33:38Z</dcterms:modified>
</cp:coreProperties>
</file>