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C0A2D960-6563-4EB2-9ACA-7FF9FA2A1E71}" xr6:coauthVersionLast="47" xr6:coauthVersionMax="47" xr10:uidLastSave="{00000000-0000-0000-0000-000000000000}"/>
  <bookViews>
    <workbookView xWindow="10500" yWindow="1050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5">Embutidos!$9:$11</definedName>
    <definedName name="_xlnm.Print_Titles" localSheetId="7">Huevo!$10:$11</definedName>
    <definedName name="_xlnm.Print_Titles" localSheetId="3">Leche!$9:$11</definedName>
    <definedName name="_xlnm.Print_Titles" localSheetId="6">'Otro Origen'!$9:$11</definedName>
    <definedName name="_xlnm.Print_Titles" localSheetId="4">Pieles!$9:$11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2" l="1"/>
  <c r="F32" i="12"/>
  <c r="G23" i="12"/>
  <c r="F23" i="12"/>
  <c r="G21" i="12"/>
  <c r="F21" i="12"/>
  <c r="G19" i="12"/>
  <c r="F19" i="12"/>
  <c r="G17" i="12"/>
  <c r="F17" i="12"/>
  <c r="G15" i="12"/>
  <c r="F15" i="12"/>
  <c r="G30" i="12"/>
  <c r="F30" i="12"/>
  <c r="G41" i="11"/>
  <c r="F41" i="11"/>
  <c r="G44" i="7"/>
  <c r="F44" i="7"/>
  <c r="G47" i="6"/>
  <c r="F47" i="6"/>
  <c r="G33" i="5"/>
  <c r="F33" i="5"/>
  <c r="F57" i="14"/>
  <c r="F59" i="14" s="1"/>
  <c r="G57" i="14"/>
  <c r="G59" i="14" s="1"/>
  <c r="F39" i="11"/>
  <c r="G39" i="11"/>
  <c r="F42" i="7"/>
  <c r="G42" i="7"/>
  <c r="F45" i="6"/>
  <c r="G45" i="6"/>
  <c r="F31" i="5"/>
  <c r="G31" i="5"/>
  <c r="E29" i="20"/>
  <c r="F50" i="14"/>
  <c r="G50" i="14"/>
  <c r="F28" i="12"/>
  <c r="G28" i="12"/>
  <c r="F34" i="11"/>
  <c r="G34" i="11"/>
  <c r="F31" i="7"/>
  <c r="G31" i="7"/>
  <c r="F38" i="6"/>
  <c r="G38" i="6"/>
  <c r="F28" i="5"/>
  <c r="G28" i="5"/>
  <c r="G34" i="5" l="1"/>
  <c r="F43" i="14"/>
  <c r="G43" i="14"/>
  <c r="F25" i="7" l="1"/>
  <c r="G25" i="7"/>
  <c r="F32" i="6"/>
  <c r="G32" i="6"/>
  <c r="F13" i="5"/>
  <c r="F17" i="5"/>
  <c r="F19" i="5"/>
  <c r="F25" i="5"/>
  <c r="F34" i="5" s="1"/>
  <c r="G21" i="5"/>
  <c r="F21" i="5"/>
  <c r="G19" i="5"/>
  <c r="G25" i="5" l="1"/>
  <c r="C12" i="15" s="1"/>
  <c r="E24" i="20"/>
  <c r="F36" i="14"/>
  <c r="G36" i="14"/>
  <c r="F27" i="11"/>
  <c r="G27" i="11"/>
  <c r="F23" i="7"/>
  <c r="G23" i="7"/>
  <c r="F23" i="6"/>
  <c r="G23" i="6"/>
  <c r="F28" i="6"/>
  <c r="G28" i="6"/>
  <c r="E20" i="20"/>
  <c r="E17" i="20"/>
  <c r="F21" i="11"/>
  <c r="G21" i="11"/>
  <c r="F29" i="14"/>
  <c r="F32" i="14" s="1"/>
  <c r="G29" i="14"/>
  <c r="G32" i="14" s="1"/>
  <c r="F17" i="11"/>
  <c r="G17" i="11"/>
  <c r="F21" i="6"/>
  <c r="G21" i="6"/>
  <c r="G13" i="5"/>
  <c r="G17" i="5"/>
  <c r="F48" i="6" l="1"/>
  <c r="G48" i="6"/>
  <c r="E15" i="20"/>
  <c r="F24" i="14"/>
  <c r="G24" i="14"/>
  <c r="F15" i="11"/>
  <c r="F42" i="11" s="1"/>
  <c r="G15" i="11"/>
  <c r="G42" i="11" s="1"/>
  <c r="F15" i="7"/>
  <c r="F45" i="7" s="1"/>
  <c r="G15" i="7"/>
  <c r="F14" i="6"/>
  <c r="G14" i="6"/>
  <c r="F18" i="6"/>
  <c r="G18" i="6"/>
  <c r="C13" i="15" s="1"/>
  <c r="E13" i="20"/>
  <c r="E36" i="20" s="1"/>
  <c r="F18" i="14"/>
  <c r="G18" i="14"/>
  <c r="F13" i="12"/>
  <c r="F33" i="12" s="1"/>
  <c r="G13" i="12"/>
  <c r="G33" i="12" s="1"/>
  <c r="F13" i="11"/>
  <c r="G13" i="11"/>
  <c r="F13" i="7"/>
  <c r="B13" i="15" l="1"/>
  <c r="G60" i="14"/>
  <c r="F60" i="14"/>
  <c r="G13" i="7"/>
  <c r="G45" i="7" s="1"/>
  <c r="B10" i="20" l="1"/>
  <c r="A10" i="14"/>
  <c r="A10" i="12"/>
  <c r="A10" i="11"/>
  <c r="A10" i="7"/>
  <c r="A10" i="6"/>
  <c r="A10" i="5"/>
  <c r="B12" i="15" l="1"/>
  <c r="A9" i="21" l="1"/>
  <c r="F16" i="21" l="1"/>
  <c r="G16" i="21"/>
  <c r="C18" i="15" l="1"/>
  <c r="B15" i="15" l="1"/>
  <c r="C15" i="15"/>
  <c r="B17" i="15"/>
  <c r="B16" i="15"/>
  <c r="C16" i="15"/>
  <c r="C14" i="15" l="1"/>
  <c r="B14" i="15"/>
  <c r="B19" i="15" l="1"/>
  <c r="C17" i="15" l="1"/>
  <c r="C19" i="15" s="1"/>
</calcChain>
</file>

<file path=xl/sharedStrings.xml><?xml version="1.0" encoding="utf-8"?>
<sst xmlns="http://schemas.openxmlformats.org/spreadsheetml/2006/main" count="815" uniqueCount="122">
  <si>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</si>
  <si>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</si>
  <si>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</si>
  <si>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</si>
  <si>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</si>
  <si>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</si>
  <si>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</si>
  <si>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</si>
  <si>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</si>
  <si>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</si>
  <si>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</si>
  <si>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</si>
  <si>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</si>
  <si>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</si>
  <si>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</si>
  <si>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</si>
  <si>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</si>
  <si>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</si>
  <si>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</si>
  <si>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</si>
  <si>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</si>
  <si>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</si>
  <si>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</si>
  <si>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</si>
  <si>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</si>
  <si>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</si>
  <si>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</si>
  <si>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</si>
  <si>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</si>
  <si>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</si>
  <si>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</si>
  <si>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</si>
  <si>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</si>
  <si>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</si>
  <si>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</si>
  <si>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</si>
  <si>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</si>
  <si>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</si>
  <si>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</si>
  <si>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</si>
  <si>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</si>
  <si>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Leche con Chocolate</t>
  </si>
  <si>
    <t>Piel Animal</t>
  </si>
  <si>
    <t>Curtidas o curadas</t>
  </si>
  <si>
    <t>Embutidos Variados</t>
  </si>
  <si>
    <t>Trinidad &amp; Tobago</t>
  </si>
  <si>
    <t>Sazones</t>
  </si>
  <si>
    <t>Otro Tipo</t>
  </si>
  <si>
    <t>Jamaica</t>
  </si>
  <si>
    <t>Haiti</t>
  </si>
  <si>
    <t>Caldo de pollo</t>
  </si>
  <si>
    <t>Adereso</t>
  </si>
  <si>
    <t>PVET</t>
  </si>
  <si>
    <t>Puerto Rico</t>
  </si>
  <si>
    <t>Febrero</t>
  </si>
  <si>
    <t>Dulce de leche</t>
  </si>
  <si>
    <t>Febrero*</t>
  </si>
  <si>
    <t>Curazao</t>
  </si>
  <si>
    <t>Sopa</t>
  </si>
  <si>
    <t>Año 2021</t>
  </si>
  <si>
    <t>Marzo</t>
  </si>
  <si>
    <t>Marzo*</t>
  </si>
  <si>
    <t>Guayana Francesa</t>
  </si>
  <si>
    <t>Italia</t>
  </si>
  <si>
    <t>Mayonesa</t>
  </si>
  <si>
    <t>Abril</t>
  </si>
  <si>
    <t>Pieles Bovinas Frescas Saladas</t>
  </si>
  <si>
    <t>Brasil</t>
  </si>
  <si>
    <t>Camboya</t>
  </si>
  <si>
    <t>Canada</t>
  </si>
  <si>
    <t>Abril*</t>
  </si>
  <si>
    <t>Guyana</t>
  </si>
  <si>
    <t>Mayo</t>
  </si>
  <si>
    <t>Crema Agria</t>
  </si>
  <si>
    <t>Leche Diferentes Presentaciones</t>
  </si>
  <si>
    <t>Dinamarca</t>
  </si>
  <si>
    <t>Formula Infantil</t>
  </si>
  <si>
    <t>Singapur</t>
  </si>
  <si>
    <t>Leche entera en polvo</t>
  </si>
  <si>
    <t>Granada</t>
  </si>
  <si>
    <t>Antigua y Barbuda</t>
  </si>
  <si>
    <t/>
  </si>
  <si>
    <t>Piel Bovina Salada verde</t>
  </si>
  <si>
    <t>Indonesia</t>
  </si>
  <si>
    <t>Mexico</t>
  </si>
  <si>
    <t>Turquia</t>
  </si>
  <si>
    <t>Mayo*</t>
  </si>
  <si>
    <t>Productos Lácteos Y Cárnicos</t>
  </si>
  <si>
    <t>Bonaire</t>
  </si>
  <si>
    <t>Ghana</t>
  </si>
  <si>
    <t>Junio</t>
  </si>
  <si>
    <t>Cárnico</t>
  </si>
  <si>
    <t>Cortes</t>
  </si>
  <si>
    <t>El Salvador</t>
  </si>
  <si>
    <t>Guatemala</t>
  </si>
  <si>
    <t>Grasa</t>
  </si>
  <si>
    <t>Junio*</t>
  </si>
  <si>
    <t>Leche entera liquida</t>
  </si>
  <si>
    <t>Julio</t>
  </si>
  <si>
    <t>Julio*</t>
  </si>
  <si>
    <t>Republica Dominicana</t>
  </si>
  <si>
    <t>Productos Lácteos</t>
  </si>
  <si>
    <t>Yogurt</t>
  </si>
  <si>
    <t>Leche condensada</t>
  </si>
  <si>
    <t>Croasia</t>
  </si>
  <si>
    <t>Tailandia</t>
  </si>
  <si>
    <t>Salami</t>
  </si>
  <si>
    <t>Salchichas</t>
  </si>
  <si>
    <t>Porcino</t>
  </si>
  <si>
    <t>Republica Centroafricana</t>
  </si>
  <si>
    <t>Surinam</t>
  </si>
  <si>
    <t>Ecuador</t>
  </si>
  <si>
    <t>Agosto</t>
  </si>
  <si>
    <t>Dominica</t>
  </si>
  <si>
    <t>EL Salvador</t>
  </si>
  <si>
    <t>Agosto*</t>
  </si>
  <si>
    <t>Cuba</t>
  </si>
  <si>
    <t>Leche evaporada</t>
  </si>
  <si>
    <t>Leche maternizada</t>
  </si>
  <si>
    <t>Santa Lucia</t>
  </si>
  <si>
    <t>Septiembre</t>
  </si>
  <si>
    <t>Septiembre*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</si>
</sst>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G8" sqref="G8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 t="s">
        <v>13</v>
      </c>
      <c r="B6" s="47"/>
      <c r="C6" s="47"/>
    </row>
    <row r="7" spans="1:3" ht="23.25" x14ac:dyDescent="0.35">
      <c r="A7" s="48" t="s">
        <v>14</v>
      </c>
      <c r="B7" s="48"/>
      <c r="C7" s="48"/>
    </row>
    <row r="8" spans="1:3" ht="23.25" thickBot="1" x14ac:dyDescent="0.4">
      <c r="A8" s="49" t="s">
        <v>15</v>
      </c>
      <c r="B8" s="49"/>
      <c r="C8" s="49"/>
    </row>
    <row r="9" spans="1:3" ht="15.75" thickBot="1" x14ac:dyDescent="0.3">
      <c r="A9" s="50" t="s">
        <v>25</v>
      </c>
      <c r="B9" s="45"/>
      <c r="C9" s="46"/>
    </row>
    <row r="10" spans="1:3" ht="15.75" thickBot="1" x14ac:dyDescent="0.3">
      <c r="A10" s="44" t="s">
        <v>59</v>
      </c>
      <c r="B10" s="45"/>
      <c r="C10" s="46"/>
    </row>
    <row r="11" spans="1:3" ht="15.75" thickBot="1" x14ac:dyDescent="0.3">
      <c r="A11" s="2" t="s">
        <v>12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Carnico'!F34</f>
        <v>221652.9560546875</v>
      </c>
      <c r="C12" s="27">
        <f>'Bovino Carnico'!G34</f>
        <v>606992.203125</v>
      </c>
    </row>
    <row r="13" spans="1:3" x14ac:dyDescent="0.25">
      <c r="A13" s="7" t="s">
        <v>10</v>
      </c>
      <c r="B13" s="8">
        <f>'Bovino Lacteo'!F48</f>
        <v>420433.3794708252</v>
      </c>
      <c r="C13" s="28">
        <f>'Bovino Lacteo'!G48</f>
        <v>973730.32838439941</v>
      </c>
    </row>
    <row r="14" spans="1:3" x14ac:dyDescent="0.25">
      <c r="A14" s="7" t="s">
        <v>1</v>
      </c>
      <c r="B14" s="8">
        <f>Leche!F45</f>
        <v>180405.4577331543</v>
      </c>
      <c r="C14" s="28">
        <f>Leche!G45</f>
        <v>1679794.9971551895</v>
      </c>
    </row>
    <row r="15" spans="1:3" x14ac:dyDescent="0.25">
      <c r="A15" s="7" t="s">
        <v>11</v>
      </c>
      <c r="B15" s="8">
        <f>Pieles!F42</f>
        <v>1394235.931640625</v>
      </c>
      <c r="C15" s="28">
        <f>Pieles!G42</f>
        <v>533477.83154296875</v>
      </c>
    </row>
    <row r="16" spans="1:3" x14ac:dyDescent="0.25">
      <c r="A16" s="7" t="s">
        <v>3</v>
      </c>
      <c r="B16" s="8">
        <f>Embutidos!F33</f>
        <v>137429.04000854492</v>
      </c>
      <c r="C16" s="28">
        <f>Embutidos!G33</f>
        <v>271835.93157958984</v>
      </c>
    </row>
    <row r="17" spans="1:3" x14ac:dyDescent="0.25">
      <c r="A17" s="7" t="s">
        <v>2</v>
      </c>
      <c r="B17" s="8">
        <f>'Otro Origen'!F60</f>
        <v>2304858.1942749023</v>
      </c>
      <c r="C17" s="28">
        <f>'Otro Origen'!G60</f>
        <v>7959818.7264404297</v>
      </c>
    </row>
    <row r="18" spans="1:3" ht="15.75" thickBot="1" x14ac:dyDescent="0.3">
      <c r="A18" s="12" t="s">
        <v>16</v>
      </c>
      <c r="B18" s="13"/>
      <c r="C18" s="27">
        <f>'Pro vet'!E36</f>
        <v>382381.68438720703</v>
      </c>
    </row>
    <row r="19" spans="1:3" ht="15.75" thickBot="1" x14ac:dyDescent="0.3">
      <c r="A19" s="14" t="s">
        <v>0</v>
      </c>
      <c r="B19" s="16">
        <f>SUM(B12:B18)</f>
        <v>4659014.9591827393</v>
      </c>
      <c r="C19" s="15">
        <f>SUM(C12:C18)</f>
        <v>12408031.702614784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opLeftCell="A16" workbookViewId="0">
      <selection activeCell="A32" sqref="A32:XFD33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19.5" customHeight="1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26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>
        <v>0</v>
      </c>
      <c r="G12" s="34">
        <v>0</v>
      </c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f>SUM(F12)</f>
        <v>0</v>
      </c>
      <c r="G13" s="20">
        <f>SUM(G12)</f>
        <v>0</v>
      </c>
    </row>
    <row r="14" spans="1:7" x14ac:dyDescent="0.25">
      <c r="A14" s="32" t="s">
        <v>54</v>
      </c>
      <c r="B14" s="32"/>
      <c r="C14" s="32"/>
      <c r="D14" s="32"/>
      <c r="E14" s="32"/>
      <c r="F14" s="33">
        <v>0</v>
      </c>
      <c r="G14" s="34">
        <v>0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/>
      <c r="G15" s="20"/>
    </row>
    <row r="16" spans="1:7" x14ac:dyDescent="0.25">
      <c r="A16" s="32" t="s">
        <v>60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65</v>
      </c>
      <c r="B18" s="32"/>
      <c r="C18" s="32"/>
      <c r="D18" s="32"/>
      <c r="E18" s="32"/>
      <c r="F18" s="33">
        <v>0</v>
      </c>
      <c r="G18" s="34">
        <v>0</v>
      </c>
    </row>
    <row r="19" spans="1:7" ht="15.75" thickBot="1" x14ac:dyDescent="0.3">
      <c r="A19" s="19" t="s">
        <v>70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2" t="s">
        <v>72</v>
      </c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86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 t="s">
        <v>90</v>
      </c>
      <c r="B22" s="32" t="s">
        <v>32</v>
      </c>
      <c r="C22" s="32" t="s">
        <v>91</v>
      </c>
      <c r="D22" s="32" t="s">
        <v>92</v>
      </c>
      <c r="E22" s="32" t="s">
        <v>93</v>
      </c>
      <c r="F22" s="33">
        <v>15837.7998046875</v>
      </c>
      <c r="G22" s="34">
        <v>96825</v>
      </c>
    </row>
    <row r="23" spans="1:7" x14ac:dyDescent="0.25">
      <c r="A23" s="32" t="s">
        <v>90</v>
      </c>
      <c r="B23" s="32" t="s">
        <v>32</v>
      </c>
      <c r="C23" s="32" t="s">
        <v>91</v>
      </c>
      <c r="D23" s="32" t="s">
        <v>92</v>
      </c>
      <c r="E23" s="32" t="s">
        <v>94</v>
      </c>
      <c r="F23" s="33">
        <v>22670.7890625</v>
      </c>
      <c r="G23" s="34">
        <v>79968</v>
      </c>
    </row>
    <row r="24" spans="1:7" x14ac:dyDescent="0.25">
      <c r="A24" s="32" t="s">
        <v>90</v>
      </c>
      <c r="B24" s="32" t="s">
        <v>32</v>
      </c>
      <c r="C24" s="32" t="s">
        <v>91</v>
      </c>
      <c r="D24" s="32" t="s">
        <v>95</v>
      </c>
      <c r="E24" s="32" t="s">
        <v>49</v>
      </c>
      <c r="F24" s="33">
        <v>5443.080078125</v>
      </c>
      <c r="G24" s="34">
        <v>42488.26171875</v>
      </c>
    </row>
    <row r="25" spans="1:7" ht="15.75" thickBot="1" x14ac:dyDescent="0.3">
      <c r="A25" s="19" t="s">
        <v>96</v>
      </c>
      <c r="B25" s="21"/>
      <c r="C25" s="21"/>
      <c r="D25" s="21"/>
      <c r="E25" s="21"/>
      <c r="F25" s="21">
        <f>SUM(F22:F24)</f>
        <v>43951.6689453125</v>
      </c>
      <c r="G25" s="20">
        <f>SUM(F25)</f>
        <v>43951.6689453125</v>
      </c>
    </row>
    <row r="26" spans="1:7" x14ac:dyDescent="0.25">
      <c r="A26" s="32" t="s">
        <v>98</v>
      </c>
      <c r="B26" s="32" t="s">
        <v>32</v>
      </c>
      <c r="C26" s="32" t="s">
        <v>91</v>
      </c>
      <c r="D26" s="32" t="s">
        <v>92</v>
      </c>
      <c r="E26" s="32" t="s">
        <v>93</v>
      </c>
      <c r="F26" s="33">
        <v>40823.71875</v>
      </c>
      <c r="G26" s="34">
        <v>162880</v>
      </c>
    </row>
    <row r="27" spans="1:7" x14ac:dyDescent="0.25">
      <c r="A27" s="32" t="s">
        <v>98</v>
      </c>
      <c r="B27" s="32" t="s">
        <v>32</v>
      </c>
      <c r="C27" s="32" t="s">
        <v>91</v>
      </c>
      <c r="D27" s="32" t="s">
        <v>92</v>
      </c>
      <c r="E27" s="32" t="s">
        <v>94</v>
      </c>
      <c r="F27" s="33">
        <v>93341.548828125</v>
      </c>
      <c r="G27" s="34">
        <v>267327.6015625</v>
      </c>
    </row>
    <row r="28" spans="1:7" ht="15.75" thickBot="1" x14ac:dyDescent="0.3">
      <c r="A28" s="19" t="s">
        <v>99</v>
      </c>
      <c r="B28" s="21"/>
      <c r="C28" s="21"/>
      <c r="D28" s="21"/>
      <c r="E28" s="21"/>
      <c r="F28" s="21">
        <f>SUM(F26:F27)</f>
        <v>134165.267578125</v>
      </c>
      <c r="G28" s="20">
        <f>SUM(G26:G27)</f>
        <v>430207.6015625</v>
      </c>
    </row>
    <row r="29" spans="1:7" x14ac:dyDescent="0.25">
      <c r="A29" s="32" t="s">
        <v>112</v>
      </c>
      <c r="B29" s="32" t="s">
        <v>32</v>
      </c>
      <c r="C29" s="32" t="s">
        <v>91</v>
      </c>
      <c r="D29" s="32" t="s">
        <v>92</v>
      </c>
      <c r="E29" s="32" t="s">
        <v>113</v>
      </c>
      <c r="F29" s="33">
        <v>22670.76953125</v>
      </c>
      <c r="G29" s="34">
        <v>88464.6015625</v>
      </c>
    </row>
    <row r="30" spans="1:7" x14ac:dyDescent="0.25">
      <c r="A30" s="32" t="s">
        <v>112</v>
      </c>
      <c r="B30" s="32" t="s">
        <v>32</v>
      </c>
      <c r="C30" s="32" t="s">
        <v>91</v>
      </c>
      <c r="D30" s="32" t="s">
        <v>92</v>
      </c>
      <c r="E30" s="32" t="s">
        <v>114</v>
      </c>
      <c r="F30" s="33">
        <v>20865.25</v>
      </c>
      <c r="G30" s="34">
        <v>88320</v>
      </c>
    </row>
    <row r="31" spans="1:7" ht="15.75" thickBot="1" x14ac:dyDescent="0.3">
      <c r="A31" s="19" t="s">
        <v>115</v>
      </c>
      <c r="B31" s="21"/>
      <c r="C31" s="21"/>
      <c r="D31" s="21"/>
      <c r="E31" s="21"/>
      <c r="F31" s="21">
        <f>SUM(F29:F30)</f>
        <v>43536.01953125</v>
      </c>
      <c r="G31" s="20">
        <f>SUM(G29:G30)</f>
        <v>176784.6015625</v>
      </c>
    </row>
    <row r="32" spans="1:7" x14ac:dyDescent="0.25">
      <c r="A32" s="32" t="s">
        <v>120</v>
      </c>
      <c r="B32" s="32"/>
      <c r="C32" s="32"/>
      <c r="D32" s="32"/>
      <c r="E32" s="32"/>
      <c r="F32" s="33">
        <v>0</v>
      </c>
      <c r="G32" s="34">
        <v>0</v>
      </c>
    </row>
    <row r="33" spans="1:7" ht="15.75" thickBot="1" x14ac:dyDescent="0.3">
      <c r="A33" s="19" t="s">
        <v>121</v>
      </c>
      <c r="B33" s="21"/>
      <c r="C33" s="21"/>
      <c r="D33" s="21"/>
      <c r="E33" s="21"/>
      <c r="F33" s="21">
        <f>SUM(F32)</f>
        <v>0</v>
      </c>
      <c r="G33" s="20">
        <f>SUM(G32)</f>
        <v>0</v>
      </c>
    </row>
    <row r="34" spans="1:7" ht="16.5" thickBot="1" x14ac:dyDescent="0.3">
      <c r="A34" s="25" t="s">
        <v>0</v>
      </c>
      <c r="B34" s="25"/>
      <c r="C34" s="25"/>
      <c r="D34" s="25"/>
      <c r="E34" s="25"/>
      <c r="F34" s="25">
        <f>SUM(F31,F28,F25)</f>
        <v>221652.9560546875</v>
      </c>
      <c r="G34" s="25">
        <f>SUM(G31,G28)</f>
        <v>606992.203125</v>
      </c>
    </row>
    <row r="36" spans="1:7" x14ac:dyDescent="0.25">
      <c r="A36" t="s">
        <v>21</v>
      </c>
    </row>
  </sheetData>
  <sortState xmlns:xlrd2="http://schemas.microsoft.com/office/spreadsheetml/2017/richdata2"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31" workbookViewId="0">
      <selection activeCell="A46" sqref="A46:XFD47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27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36</v>
      </c>
      <c r="D12" s="32" t="s">
        <v>35</v>
      </c>
      <c r="E12" s="32" t="s">
        <v>34</v>
      </c>
      <c r="F12" s="33">
        <v>15347.76953125</v>
      </c>
      <c r="G12" s="34">
        <v>39960</v>
      </c>
    </row>
    <row r="13" spans="1:7" x14ac:dyDescent="0.25">
      <c r="A13" s="32" t="s">
        <v>31</v>
      </c>
      <c r="B13" s="32" t="s">
        <v>32</v>
      </c>
      <c r="C13" s="32" t="s">
        <v>37</v>
      </c>
      <c r="D13" s="32" t="s">
        <v>38</v>
      </c>
      <c r="E13" s="32" t="s">
        <v>33</v>
      </c>
      <c r="F13" s="33">
        <v>2381.3798828125</v>
      </c>
      <c r="G13" s="34">
        <v>138077.5</v>
      </c>
    </row>
    <row r="14" spans="1:7" ht="15.75" thickBot="1" x14ac:dyDescent="0.3">
      <c r="A14" s="19" t="s">
        <v>22</v>
      </c>
      <c r="B14" s="21"/>
      <c r="C14" s="21"/>
      <c r="D14" s="21"/>
      <c r="E14" s="21"/>
      <c r="F14" s="21">
        <f>SUM(F12:F13)</f>
        <v>17729.1494140625</v>
      </c>
      <c r="G14" s="20">
        <f>SUM(G12:G13)</f>
        <v>178037.5</v>
      </c>
    </row>
    <row r="15" spans="1:7" x14ac:dyDescent="0.25">
      <c r="A15" s="32" t="s">
        <v>54</v>
      </c>
      <c r="B15" s="32" t="s">
        <v>32</v>
      </c>
      <c r="C15" s="32" t="s">
        <v>36</v>
      </c>
      <c r="D15" s="32" t="s">
        <v>55</v>
      </c>
      <c r="E15" s="32" t="s">
        <v>33</v>
      </c>
      <c r="F15" s="33">
        <v>1590</v>
      </c>
      <c r="G15" s="34">
        <v>2289.0380859375</v>
      </c>
    </row>
    <row r="16" spans="1:7" x14ac:dyDescent="0.25">
      <c r="A16" s="32" t="s">
        <v>54</v>
      </c>
      <c r="B16" s="32" t="s">
        <v>32</v>
      </c>
      <c r="C16" s="32" t="s">
        <v>36</v>
      </c>
      <c r="D16" s="32" t="s">
        <v>35</v>
      </c>
      <c r="E16" s="32" t="s">
        <v>48</v>
      </c>
      <c r="F16" s="33">
        <v>31074.349609375</v>
      </c>
      <c r="G16" s="34">
        <v>91769.75</v>
      </c>
    </row>
    <row r="17" spans="1:7" x14ac:dyDescent="0.25">
      <c r="A17" s="32" t="s">
        <v>54</v>
      </c>
      <c r="B17" s="32" t="s">
        <v>32</v>
      </c>
      <c r="C17" s="32" t="s">
        <v>36</v>
      </c>
      <c r="D17" s="32" t="s">
        <v>35</v>
      </c>
      <c r="E17" s="32" t="s">
        <v>45</v>
      </c>
      <c r="F17" s="33">
        <v>5034.31005859375</v>
      </c>
      <c r="G17" s="34">
        <v>18900.5</v>
      </c>
    </row>
    <row r="18" spans="1:7" ht="15.75" thickBot="1" x14ac:dyDescent="0.3">
      <c r="A18" s="19" t="s">
        <v>56</v>
      </c>
      <c r="B18" s="21"/>
      <c r="C18" s="21"/>
      <c r="D18" s="21"/>
      <c r="E18" s="21"/>
      <c r="F18" s="21">
        <f>SUM(F15:F17)</f>
        <v>37698.65966796875</v>
      </c>
      <c r="G18" s="20">
        <f>SUM(G15:G17)</f>
        <v>112959.2880859375</v>
      </c>
    </row>
    <row r="19" spans="1:7" x14ac:dyDescent="0.25">
      <c r="A19" s="32" t="s">
        <v>60</v>
      </c>
      <c r="B19" s="32" t="s">
        <v>32</v>
      </c>
      <c r="C19" s="32" t="s">
        <v>36</v>
      </c>
      <c r="D19" s="32" t="s">
        <v>35</v>
      </c>
      <c r="E19" s="32" t="s">
        <v>62</v>
      </c>
      <c r="F19" s="33">
        <v>4361.39990234375</v>
      </c>
      <c r="G19" s="34">
        <v>13830.5</v>
      </c>
    </row>
    <row r="20" spans="1:7" x14ac:dyDescent="0.25">
      <c r="A20" s="32" t="s">
        <v>60</v>
      </c>
      <c r="B20" s="32" t="s">
        <v>32</v>
      </c>
      <c r="C20" s="32" t="s">
        <v>36</v>
      </c>
      <c r="D20" s="32" t="s">
        <v>35</v>
      </c>
      <c r="E20" s="32" t="s">
        <v>45</v>
      </c>
      <c r="F20" s="33">
        <v>10745.009765625</v>
      </c>
      <c r="G20" s="34">
        <v>30716.19921875</v>
      </c>
    </row>
    <row r="21" spans="1:7" ht="15.75" thickBot="1" x14ac:dyDescent="0.3">
      <c r="A21" s="19" t="s">
        <v>61</v>
      </c>
      <c r="B21" s="21"/>
      <c r="C21" s="21"/>
      <c r="D21" s="21"/>
      <c r="E21" s="21"/>
      <c r="F21" s="21">
        <f>SUM(F19:F20)</f>
        <v>15106.40966796875</v>
      </c>
      <c r="G21" s="20">
        <f>SUM(G19:G20)</f>
        <v>44546.69921875</v>
      </c>
    </row>
    <row r="22" spans="1:7" x14ac:dyDescent="0.25">
      <c r="A22" s="32" t="s">
        <v>65</v>
      </c>
      <c r="B22" s="32"/>
      <c r="C22" s="32"/>
      <c r="D22" s="32"/>
      <c r="E22" s="32"/>
      <c r="F22" s="33">
        <v>0</v>
      </c>
      <c r="G22" s="34">
        <v>0</v>
      </c>
    </row>
    <row r="23" spans="1:7" x14ac:dyDescent="0.25">
      <c r="A23" s="38" t="s">
        <v>70</v>
      </c>
      <c r="B23" s="39"/>
      <c r="C23" s="39"/>
      <c r="D23" s="39"/>
      <c r="E23" s="39"/>
      <c r="F23" s="39">
        <f>SUM(F22)</f>
        <v>0</v>
      </c>
      <c r="G23" s="40">
        <f>SUM(G22)</f>
        <v>0</v>
      </c>
    </row>
    <row r="24" spans="1:7" x14ac:dyDescent="0.25">
      <c r="A24" s="32" t="s">
        <v>72</v>
      </c>
      <c r="B24" s="32" t="s">
        <v>32</v>
      </c>
      <c r="C24" s="32" t="s">
        <v>36</v>
      </c>
      <c r="D24" s="32" t="s">
        <v>73</v>
      </c>
      <c r="E24" s="32" t="s">
        <v>57</v>
      </c>
      <c r="F24" s="33">
        <v>221.89999389648438</v>
      </c>
      <c r="G24" s="34">
        <v>518.4000244140625</v>
      </c>
    </row>
    <row r="25" spans="1:7" x14ac:dyDescent="0.25">
      <c r="A25" s="32" t="s">
        <v>72</v>
      </c>
      <c r="B25" s="32" t="s">
        <v>32</v>
      </c>
      <c r="C25" s="32" t="s">
        <v>36</v>
      </c>
      <c r="D25" s="32" t="s">
        <v>35</v>
      </c>
      <c r="E25" s="32" t="s">
        <v>48</v>
      </c>
      <c r="F25" s="33">
        <v>30577.080078125</v>
      </c>
      <c r="G25" s="34">
        <v>88235.75</v>
      </c>
    </row>
    <row r="26" spans="1:7" x14ac:dyDescent="0.25">
      <c r="A26" s="32" t="s">
        <v>72</v>
      </c>
      <c r="B26" s="32" t="s">
        <v>32</v>
      </c>
      <c r="C26" s="32" t="s">
        <v>36</v>
      </c>
      <c r="D26" s="32" t="s">
        <v>35</v>
      </c>
      <c r="E26" s="32" t="s">
        <v>45</v>
      </c>
      <c r="F26" s="33">
        <v>11649.3896484375</v>
      </c>
      <c r="G26" s="34">
        <v>36018.30078125</v>
      </c>
    </row>
    <row r="27" spans="1:7" ht="30" x14ac:dyDescent="0.25">
      <c r="A27" s="32" t="s">
        <v>72</v>
      </c>
      <c r="B27" s="32" t="s">
        <v>32</v>
      </c>
      <c r="C27" s="32" t="s">
        <v>36</v>
      </c>
      <c r="D27" s="32" t="s">
        <v>74</v>
      </c>
      <c r="E27" s="32" t="s">
        <v>75</v>
      </c>
      <c r="F27" s="33">
        <v>19085.08984375</v>
      </c>
      <c r="G27" s="34">
        <v>207.15800476074219</v>
      </c>
    </row>
    <row r="28" spans="1:7" ht="15.75" thickBot="1" x14ac:dyDescent="0.3">
      <c r="A28" s="19" t="s">
        <v>61</v>
      </c>
      <c r="B28" s="21"/>
      <c r="C28" s="21"/>
      <c r="D28" s="21"/>
      <c r="E28" s="21"/>
      <c r="F28" s="21">
        <f>SUM(F24:F27)</f>
        <v>61533.459564208984</v>
      </c>
      <c r="G28" s="20">
        <f>SUM(G24:G27)</f>
        <v>124979.6088104248</v>
      </c>
    </row>
    <row r="29" spans="1:7" x14ac:dyDescent="0.25">
      <c r="A29" s="32" t="s">
        <v>90</v>
      </c>
      <c r="B29" s="32" t="s">
        <v>32</v>
      </c>
      <c r="C29" s="32" t="s">
        <v>36</v>
      </c>
      <c r="D29" s="32" t="s">
        <v>35</v>
      </c>
      <c r="E29" s="32" t="s">
        <v>80</v>
      </c>
      <c r="F29" s="33">
        <v>4094.469970703125</v>
      </c>
      <c r="G29" s="34">
        <v>12722.75</v>
      </c>
    </row>
    <row r="30" spans="1:7" x14ac:dyDescent="0.25">
      <c r="A30" s="32" t="s">
        <v>90</v>
      </c>
      <c r="B30" s="32" t="s">
        <v>32</v>
      </c>
      <c r="C30" s="32" t="s">
        <v>36</v>
      </c>
      <c r="D30" s="32" t="s">
        <v>35</v>
      </c>
      <c r="E30" s="32" t="s">
        <v>34</v>
      </c>
      <c r="F30" s="33">
        <v>14018.3095703125</v>
      </c>
      <c r="G30" s="34">
        <v>4733</v>
      </c>
    </row>
    <row r="31" spans="1:7" x14ac:dyDescent="0.25">
      <c r="A31" s="32" t="s">
        <v>90</v>
      </c>
      <c r="B31" s="32" t="s">
        <v>32</v>
      </c>
      <c r="C31" s="32" t="s">
        <v>36</v>
      </c>
      <c r="D31" s="32" t="s">
        <v>35</v>
      </c>
      <c r="E31" s="32" t="s">
        <v>45</v>
      </c>
      <c r="F31" s="33">
        <v>24024.810546875</v>
      </c>
      <c r="G31" s="34">
        <v>34151.6015625</v>
      </c>
    </row>
    <row r="32" spans="1:7" ht="15.75" thickBot="1" x14ac:dyDescent="0.3">
      <c r="A32" s="19" t="s">
        <v>96</v>
      </c>
      <c r="B32" s="21"/>
      <c r="C32" s="21"/>
      <c r="D32" s="21"/>
      <c r="E32" s="21"/>
      <c r="F32" s="21">
        <f>SUM(F29:F31)</f>
        <v>42137.590087890625</v>
      </c>
      <c r="G32" s="20">
        <f>SUM(G29:G31)</f>
        <v>51607.3515625</v>
      </c>
    </row>
    <row r="33" spans="1:7" x14ac:dyDescent="0.25">
      <c r="A33" s="32" t="s">
        <v>98</v>
      </c>
      <c r="B33" s="32" t="s">
        <v>32</v>
      </c>
      <c r="C33" s="32" t="s">
        <v>36</v>
      </c>
      <c r="D33" s="32" t="s">
        <v>35</v>
      </c>
      <c r="E33" s="32" t="s">
        <v>34</v>
      </c>
      <c r="F33" s="33">
        <v>8455.5400390625</v>
      </c>
      <c r="G33" s="34">
        <v>19416</v>
      </c>
    </row>
    <row r="34" spans="1:7" x14ac:dyDescent="0.25">
      <c r="A34" s="32" t="s">
        <v>98</v>
      </c>
      <c r="B34" s="32" t="s">
        <v>32</v>
      </c>
      <c r="C34" s="32" t="s">
        <v>36</v>
      </c>
      <c r="D34" s="32" t="s">
        <v>35</v>
      </c>
      <c r="E34" s="32" t="s">
        <v>48</v>
      </c>
      <c r="F34" s="33">
        <v>65154.291015625</v>
      </c>
      <c r="G34" s="34">
        <v>196968</v>
      </c>
    </row>
    <row r="35" spans="1:7" x14ac:dyDescent="0.25">
      <c r="A35" s="32" t="s">
        <v>98</v>
      </c>
      <c r="B35" s="32" t="s">
        <v>32</v>
      </c>
      <c r="C35" s="32" t="s">
        <v>36</v>
      </c>
      <c r="D35" s="32" t="s">
        <v>35</v>
      </c>
      <c r="E35" s="32" t="s">
        <v>45</v>
      </c>
      <c r="F35" s="33">
        <v>11394</v>
      </c>
      <c r="G35" s="34"/>
    </row>
    <row r="36" spans="1:7" x14ac:dyDescent="0.25">
      <c r="A36" s="32" t="s">
        <v>98</v>
      </c>
      <c r="B36" s="32" t="s">
        <v>32</v>
      </c>
      <c r="C36" s="32" t="s">
        <v>36</v>
      </c>
      <c r="D36" s="32" t="s">
        <v>101</v>
      </c>
      <c r="E36" s="32" t="s">
        <v>33</v>
      </c>
      <c r="F36" s="33">
        <v>7324.68017578125</v>
      </c>
      <c r="G36" s="34">
        <v>9128</v>
      </c>
    </row>
    <row r="37" spans="1:7" x14ac:dyDescent="0.25">
      <c r="A37" s="32" t="s">
        <v>98</v>
      </c>
      <c r="B37" s="32" t="s">
        <v>32</v>
      </c>
      <c r="C37" s="32" t="s">
        <v>36</v>
      </c>
      <c r="D37" s="32" t="s">
        <v>102</v>
      </c>
      <c r="E37" s="32" t="s">
        <v>88</v>
      </c>
      <c r="F37" s="33">
        <v>104.19999694824219</v>
      </c>
      <c r="G37" s="34">
        <v>163.39999389648438</v>
      </c>
    </row>
    <row r="38" spans="1:7" ht="15.75" thickBot="1" x14ac:dyDescent="0.3">
      <c r="A38" s="19" t="s">
        <v>99</v>
      </c>
      <c r="B38" s="21"/>
      <c r="C38" s="21"/>
      <c r="D38" s="21"/>
      <c r="E38" s="21"/>
      <c r="F38" s="21">
        <f>SUM(F33:F37)</f>
        <v>92432.711227416992</v>
      </c>
      <c r="G38" s="20">
        <f>SUM(G33:G37)</f>
        <v>225675.39999389648</v>
      </c>
    </row>
    <row r="39" spans="1:7" x14ac:dyDescent="0.25">
      <c r="A39" s="32" t="s">
        <v>112</v>
      </c>
      <c r="B39" s="32" t="s">
        <v>32</v>
      </c>
      <c r="C39" s="32" t="s">
        <v>36</v>
      </c>
      <c r="D39" s="32" t="s">
        <v>35</v>
      </c>
      <c r="E39" s="32" t="s">
        <v>81</v>
      </c>
      <c r="F39" s="33">
        <v>110570.5693359375</v>
      </c>
      <c r="G39" s="34">
        <v>163874.720703125</v>
      </c>
    </row>
    <row r="40" spans="1:7" x14ac:dyDescent="0.25">
      <c r="A40" s="32" t="s">
        <v>112</v>
      </c>
      <c r="B40" s="32" t="s">
        <v>32</v>
      </c>
      <c r="C40" s="32" t="s">
        <v>36</v>
      </c>
      <c r="D40" s="32" t="s">
        <v>35</v>
      </c>
      <c r="E40" s="32" t="s">
        <v>34</v>
      </c>
      <c r="F40" s="33">
        <v>15394.9296875</v>
      </c>
      <c r="G40" s="34">
        <v>39702.75</v>
      </c>
    </row>
    <row r="41" spans="1:7" x14ac:dyDescent="0.25">
      <c r="A41" s="32" t="s">
        <v>112</v>
      </c>
      <c r="B41" s="32" t="s">
        <v>32</v>
      </c>
      <c r="C41" s="32" t="s">
        <v>36</v>
      </c>
      <c r="D41" s="32" t="s">
        <v>35</v>
      </c>
      <c r="E41" s="32" t="s">
        <v>45</v>
      </c>
      <c r="F41" s="33">
        <v>24078.9609375</v>
      </c>
      <c r="G41" s="34">
        <v>10591</v>
      </c>
    </row>
    <row r="42" spans="1:7" x14ac:dyDescent="0.25">
      <c r="A42" s="32" t="s">
        <v>112</v>
      </c>
      <c r="B42" s="32" t="s">
        <v>32</v>
      </c>
      <c r="C42" s="32" t="s">
        <v>36</v>
      </c>
      <c r="D42" s="32" t="s">
        <v>101</v>
      </c>
      <c r="E42" s="32" t="s">
        <v>116</v>
      </c>
      <c r="F42" s="33">
        <v>26</v>
      </c>
      <c r="G42" s="34">
        <v>310.6300048828125</v>
      </c>
    </row>
    <row r="43" spans="1:7" x14ac:dyDescent="0.25">
      <c r="A43" s="32" t="s">
        <v>112</v>
      </c>
      <c r="B43" s="32" t="s">
        <v>32</v>
      </c>
      <c r="C43" s="32" t="s">
        <v>36</v>
      </c>
      <c r="D43" s="32" t="s">
        <v>102</v>
      </c>
      <c r="E43" s="32" t="s">
        <v>88</v>
      </c>
      <c r="F43" s="33">
        <v>534.04998779296875</v>
      </c>
      <c r="G43" s="34">
        <v>736.3800048828125</v>
      </c>
    </row>
    <row r="44" spans="1:7" x14ac:dyDescent="0.25">
      <c r="A44" s="32" t="s">
        <v>112</v>
      </c>
      <c r="B44" s="32" t="s">
        <v>32</v>
      </c>
      <c r="C44" s="32" t="s">
        <v>37</v>
      </c>
      <c r="D44" s="32" t="s">
        <v>38</v>
      </c>
      <c r="E44" s="32" t="s">
        <v>33</v>
      </c>
      <c r="F44" s="33">
        <v>3190.889892578125</v>
      </c>
      <c r="G44" s="34">
        <v>20709</v>
      </c>
    </row>
    <row r="45" spans="1:7" ht="15.75" thickBot="1" x14ac:dyDescent="0.3">
      <c r="A45" s="19" t="s">
        <v>115</v>
      </c>
      <c r="B45" s="21"/>
      <c r="C45" s="21"/>
      <c r="D45" s="21"/>
      <c r="E45" s="21"/>
      <c r="F45" s="21">
        <f>SUM(F39:F44)</f>
        <v>153795.39984130859</v>
      </c>
      <c r="G45" s="20">
        <f>SUM(G39:G44)</f>
        <v>235924.48071289063</v>
      </c>
    </row>
    <row r="46" spans="1:7" x14ac:dyDescent="0.25">
      <c r="A46" s="32" t="s">
        <v>120</v>
      </c>
      <c r="B46" s="32"/>
      <c r="C46" s="32"/>
      <c r="D46" s="32"/>
      <c r="E46" s="32"/>
      <c r="F46" s="33">
        <v>0</v>
      </c>
      <c r="G46" s="34">
        <v>0</v>
      </c>
    </row>
    <row r="47" spans="1:7" ht="15.75" thickBot="1" x14ac:dyDescent="0.3">
      <c r="A47" s="19" t="s">
        <v>121</v>
      </c>
      <c r="B47" s="21"/>
      <c r="C47" s="21"/>
      <c r="D47" s="21"/>
      <c r="E47" s="21"/>
      <c r="F47" s="21">
        <f>SUM(F46)</f>
        <v>0</v>
      </c>
      <c r="G47" s="20">
        <f>SUM(G46)</f>
        <v>0</v>
      </c>
    </row>
    <row r="48" spans="1:7" ht="16.5" thickBot="1" x14ac:dyDescent="0.3">
      <c r="A48" s="25" t="s">
        <v>0</v>
      </c>
      <c r="B48" s="25"/>
      <c r="C48" s="25"/>
      <c r="D48" s="25"/>
      <c r="E48" s="25"/>
      <c r="F48" s="25">
        <f>SUM(F45,F38,F32,F28,F23,F21,F18,F14)</f>
        <v>420433.3794708252</v>
      </c>
      <c r="G48" s="25">
        <f>SUM(G45,G38,G32,G28,G23,G21,G18,G14)</f>
        <v>973730.32838439941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topLeftCell="A28" workbookViewId="0">
      <selection activeCell="A43" sqref="A43:XFD44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28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1</v>
      </c>
      <c r="D12" s="32" t="s">
        <v>40</v>
      </c>
      <c r="E12" s="32" t="s">
        <v>39</v>
      </c>
      <c r="F12" s="33">
        <v>1229.1500244140625</v>
      </c>
      <c r="G12" s="34">
        <v>1327.5</v>
      </c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f>SUM(F12:F12)</f>
        <v>1229.1500244140625</v>
      </c>
      <c r="G13" s="20">
        <f>SUM(F13)</f>
        <v>1229.1500244140625</v>
      </c>
    </row>
    <row r="14" spans="1:7" x14ac:dyDescent="0.25">
      <c r="A14" s="32" t="s">
        <v>54</v>
      </c>
      <c r="B14" s="32" t="s">
        <v>32</v>
      </c>
      <c r="C14" s="32" t="s">
        <v>1</v>
      </c>
      <c r="D14" s="32" t="s">
        <v>41</v>
      </c>
      <c r="E14" s="32" t="s">
        <v>57</v>
      </c>
      <c r="F14" s="33">
        <v>486.58999633789063</v>
      </c>
      <c r="G14" s="34">
        <v>16388.91015625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>
        <f>SUM(F14:F14)</f>
        <v>486.58999633789063</v>
      </c>
      <c r="G15" s="20">
        <f>SUM(G14:G14)</f>
        <v>16388.91015625</v>
      </c>
    </row>
    <row r="16" spans="1:7" x14ac:dyDescent="0.25">
      <c r="A16" s="32" t="s">
        <v>60</v>
      </c>
      <c r="B16" s="32"/>
      <c r="C16" s="32"/>
      <c r="D16" s="32"/>
      <c r="E16" s="32"/>
      <c r="F16" s="33"/>
      <c r="G16" s="34"/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v>0</v>
      </c>
      <c r="G17" s="20">
        <v>0</v>
      </c>
    </row>
    <row r="18" spans="1:7" x14ac:dyDescent="0.25">
      <c r="A18" s="32" t="s">
        <v>60</v>
      </c>
      <c r="B18" s="32"/>
      <c r="C18" s="32"/>
      <c r="D18" s="32"/>
      <c r="E18" s="32"/>
      <c r="F18" s="33"/>
      <c r="G18" s="34"/>
    </row>
    <row r="19" spans="1:7" ht="15.75" thickBot="1" x14ac:dyDescent="0.3">
      <c r="A19" s="19" t="s">
        <v>61</v>
      </c>
      <c r="B19" s="21"/>
      <c r="C19" s="21"/>
      <c r="D19" s="21"/>
      <c r="E19" s="21"/>
      <c r="F19" s="21">
        <v>0</v>
      </c>
      <c r="G19" s="20">
        <v>0</v>
      </c>
    </row>
    <row r="20" spans="1:7" x14ac:dyDescent="0.25">
      <c r="A20" s="32" t="s">
        <v>72</v>
      </c>
      <c r="B20" s="32" t="s">
        <v>32</v>
      </c>
      <c r="C20" s="32" t="s">
        <v>1</v>
      </c>
      <c r="D20" s="32" t="s">
        <v>76</v>
      </c>
      <c r="E20" s="32" t="s">
        <v>77</v>
      </c>
      <c r="F20" s="33">
        <v>25200</v>
      </c>
      <c r="G20" s="34">
        <v>79876.9375</v>
      </c>
    </row>
    <row r="21" spans="1:7" x14ac:dyDescent="0.25">
      <c r="A21" s="32" t="s">
        <v>72</v>
      </c>
      <c r="B21" s="32" t="s">
        <v>32</v>
      </c>
      <c r="C21" s="32" t="s">
        <v>1</v>
      </c>
      <c r="D21" s="32" t="s">
        <v>78</v>
      </c>
      <c r="E21" s="32" t="s">
        <v>79</v>
      </c>
      <c r="F21" s="33">
        <v>4773.1201171875</v>
      </c>
      <c r="G21" s="34">
        <v>35691.48046875</v>
      </c>
    </row>
    <row r="22" spans="1:7" x14ac:dyDescent="0.25">
      <c r="A22" s="32" t="s">
        <v>72</v>
      </c>
      <c r="B22" s="32" t="s">
        <v>32</v>
      </c>
      <c r="C22" s="32" t="s">
        <v>1</v>
      </c>
      <c r="D22" s="32" t="s">
        <v>40</v>
      </c>
      <c r="E22" s="32" t="s">
        <v>80</v>
      </c>
      <c r="F22" s="33">
        <v>432</v>
      </c>
      <c r="G22" s="34">
        <v>433.44000244140625</v>
      </c>
    </row>
    <row r="23" spans="1:7" ht="15.75" thickBot="1" x14ac:dyDescent="0.3">
      <c r="A23" s="19" t="s">
        <v>72</v>
      </c>
      <c r="B23" s="21"/>
      <c r="C23" s="21"/>
      <c r="D23" s="21"/>
      <c r="E23" s="21"/>
      <c r="F23" s="21">
        <f>SUM(F20:F22)</f>
        <v>30405.1201171875</v>
      </c>
      <c r="G23" s="20">
        <f>SUM(G20:G22)</f>
        <v>116001.85797119141</v>
      </c>
    </row>
    <row r="24" spans="1:7" x14ac:dyDescent="0.25">
      <c r="A24" s="32" t="s">
        <v>90</v>
      </c>
      <c r="B24" s="32" t="s">
        <v>32</v>
      </c>
      <c r="C24" s="32" t="s">
        <v>1</v>
      </c>
      <c r="D24" s="32" t="s">
        <v>97</v>
      </c>
      <c r="E24" s="32" t="s">
        <v>81</v>
      </c>
      <c r="F24" s="33">
        <v>6271.449951171875</v>
      </c>
      <c r="G24" s="34">
        <v>28664.9501953125</v>
      </c>
    </row>
    <row r="25" spans="1:7" ht="15.75" thickBot="1" x14ac:dyDescent="0.3">
      <c r="A25" s="19" t="s">
        <v>96</v>
      </c>
      <c r="B25" s="21"/>
      <c r="C25" s="21"/>
      <c r="D25" s="21"/>
      <c r="E25" s="21"/>
      <c r="F25" s="21">
        <f>SUM(F24)</f>
        <v>6271.449951171875</v>
      </c>
      <c r="G25" s="20">
        <f>SUM(G24)</f>
        <v>28664.9501953125</v>
      </c>
    </row>
    <row r="26" spans="1:7" x14ac:dyDescent="0.25">
      <c r="A26" s="32" t="s">
        <v>98</v>
      </c>
      <c r="B26" s="32" t="s">
        <v>32</v>
      </c>
      <c r="C26" s="32" t="s">
        <v>1</v>
      </c>
      <c r="D26" s="32" t="s">
        <v>76</v>
      </c>
      <c r="E26" s="32" t="s">
        <v>48</v>
      </c>
      <c r="F26" s="33">
        <v>8544</v>
      </c>
      <c r="G26" s="34">
        <v>194592</v>
      </c>
    </row>
    <row r="27" spans="1:7" x14ac:dyDescent="0.25">
      <c r="A27" s="32" t="s">
        <v>98</v>
      </c>
      <c r="B27" s="32" t="s">
        <v>32</v>
      </c>
      <c r="C27" s="32" t="s">
        <v>1</v>
      </c>
      <c r="D27" s="32" t="s">
        <v>76</v>
      </c>
      <c r="E27" s="32" t="s">
        <v>45</v>
      </c>
      <c r="F27" s="33">
        <v>17088</v>
      </c>
      <c r="G27" s="34">
        <v>421408</v>
      </c>
    </row>
    <row r="28" spans="1:7" x14ac:dyDescent="0.25">
      <c r="A28" s="32" t="s">
        <v>98</v>
      </c>
      <c r="B28" s="32" t="s">
        <v>32</v>
      </c>
      <c r="C28" s="32" t="s">
        <v>1</v>
      </c>
      <c r="D28" s="32" t="s">
        <v>103</v>
      </c>
      <c r="E28" s="32" t="s">
        <v>49</v>
      </c>
      <c r="F28" s="33">
        <v>21665.279296875</v>
      </c>
      <c r="G28" s="34">
        <v>65520</v>
      </c>
    </row>
    <row r="29" spans="1:7" x14ac:dyDescent="0.25">
      <c r="A29" s="32" t="s">
        <v>98</v>
      </c>
      <c r="B29" s="32" t="s">
        <v>32</v>
      </c>
      <c r="C29" s="32" t="s">
        <v>1</v>
      </c>
      <c r="D29" s="32" t="s">
        <v>40</v>
      </c>
      <c r="E29" s="32" t="s">
        <v>80</v>
      </c>
      <c r="F29" s="33">
        <v>1416.5999755859375</v>
      </c>
      <c r="G29" s="34">
        <v>34305.78125</v>
      </c>
    </row>
    <row r="30" spans="1:7" x14ac:dyDescent="0.25">
      <c r="A30" s="32" t="s">
        <v>98</v>
      </c>
      <c r="B30" s="32" t="s">
        <v>32</v>
      </c>
      <c r="C30" s="32" t="s">
        <v>1</v>
      </c>
      <c r="D30" s="32" t="s">
        <v>40</v>
      </c>
      <c r="E30" s="32" t="s">
        <v>57</v>
      </c>
      <c r="F30" s="33">
        <v>842.55001831054688</v>
      </c>
      <c r="G30" s="34">
        <v>33269.1005859375</v>
      </c>
    </row>
    <row r="31" spans="1:7" ht="15.75" thickBot="1" x14ac:dyDescent="0.3">
      <c r="A31" s="19" t="s">
        <v>99</v>
      </c>
      <c r="B31" s="21"/>
      <c r="C31" s="21"/>
      <c r="D31" s="21"/>
      <c r="E31" s="21"/>
      <c r="F31" s="21">
        <f>SUM(F26:F30)</f>
        <v>49556.429290771484</v>
      </c>
      <c r="G31" s="20">
        <f>SUM(G26:G30)</f>
        <v>749094.8818359375</v>
      </c>
    </row>
    <row r="32" spans="1:7" x14ac:dyDescent="0.25">
      <c r="A32" s="32" t="s">
        <v>112</v>
      </c>
      <c r="B32" s="32" t="s">
        <v>32</v>
      </c>
      <c r="C32" s="32" t="s">
        <v>1</v>
      </c>
      <c r="D32" s="32" t="s">
        <v>76</v>
      </c>
      <c r="E32" s="32" t="s">
        <v>81</v>
      </c>
      <c r="F32" s="33">
        <v>21477.01953125</v>
      </c>
      <c r="G32" s="34">
        <v>343980.875</v>
      </c>
    </row>
    <row r="33" spans="1:7" x14ac:dyDescent="0.25">
      <c r="A33" s="32" t="s">
        <v>112</v>
      </c>
      <c r="B33" s="32" t="s">
        <v>32</v>
      </c>
      <c r="C33" s="32" t="s">
        <v>1</v>
      </c>
      <c r="D33" s="32" t="s">
        <v>97</v>
      </c>
      <c r="E33" s="32" t="s">
        <v>81</v>
      </c>
      <c r="F33" s="33">
        <v>64262.628753662109</v>
      </c>
      <c r="G33" s="34">
        <v>279807.26259708405</v>
      </c>
    </row>
    <row r="34" spans="1:7" x14ac:dyDescent="0.25">
      <c r="A34" s="32" t="s">
        <v>112</v>
      </c>
      <c r="B34" s="32" t="s">
        <v>32</v>
      </c>
      <c r="C34" s="32" t="s">
        <v>1</v>
      </c>
      <c r="D34" s="32" t="s">
        <v>97</v>
      </c>
      <c r="E34" s="32" t="s">
        <v>80</v>
      </c>
      <c r="F34" s="33">
        <v>2233.0800170898438</v>
      </c>
      <c r="G34" s="34">
        <v>35071.98046875</v>
      </c>
    </row>
    <row r="35" spans="1:7" x14ac:dyDescent="0.25">
      <c r="A35" s="32" t="s">
        <v>112</v>
      </c>
      <c r="B35" s="32" t="s">
        <v>32</v>
      </c>
      <c r="C35" s="32" t="s">
        <v>1</v>
      </c>
      <c r="D35" s="32" t="s">
        <v>97</v>
      </c>
      <c r="E35" s="32" t="s">
        <v>88</v>
      </c>
      <c r="F35" s="33">
        <v>416.510009765625</v>
      </c>
      <c r="G35" s="34">
        <v>20520.30078125</v>
      </c>
    </row>
    <row r="36" spans="1:7" x14ac:dyDescent="0.25">
      <c r="A36" s="32" t="s">
        <v>112</v>
      </c>
      <c r="B36" s="32" t="s">
        <v>32</v>
      </c>
      <c r="C36" s="32" t="s">
        <v>1</v>
      </c>
      <c r="D36" s="32" t="s">
        <v>97</v>
      </c>
      <c r="E36" s="32" t="s">
        <v>57</v>
      </c>
      <c r="F36" s="33">
        <v>631.79998779296875</v>
      </c>
      <c r="G36" s="34">
        <v>18516</v>
      </c>
    </row>
    <row r="37" spans="1:7" x14ac:dyDescent="0.25">
      <c r="A37" s="32" t="s">
        <v>112</v>
      </c>
      <c r="B37" s="32" t="s">
        <v>32</v>
      </c>
      <c r="C37" s="32" t="s">
        <v>1</v>
      </c>
      <c r="D37" s="32" t="s">
        <v>97</v>
      </c>
      <c r="E37" s="32" t="s">
        <v>79</v>
      </c>
      <c r="F37" s="33">
        <v>542.70001220703125</v>
      </c>
      <c r="G37" s="34">
        <v>17424.1796875</v>
      </c>
    </row>
    <row r="38" spans="1:7" x14ac:dyDescent="0.25">
      <c r="A38" s="32" t="s">
        <v>112</v>
      </c>
      <c r="B38" s="32" t="s">
        <v>32</v>
      </c>
      <c r="C38" s="32" t="s">
        <v>1</v>
      </c>
      <c r="D38" s="32" t="s">
        <v>97</v>
      </c>
      <c r="E38" s="32" t="s">
        <v>71</v>
      </c>
      <c r="F38" s="33">
        <v>461.20001220703125</v>
      </c>
      <c r="G38" s="34">
        <v>19082.69921875</v>
      </c>
    </row>
    <row r="39" spans="1:7" x14ac:dyDescent="0.25">
      <c r="A39" s="32" t="s">
        <v>112</v>
      </c>
      <c r="B39" s="32" t="s">
        <v>32</v>
      </c>
      <c r="C39" s="32" t="s">
        <v>1</v>
      </c>
      <c r="D39" s="32" t="s">
        <v>97</v>
      </c>
      <c r="E39" s="32" t="s">
        <v>49</v>
      </c>
      <c r="F39" s="33">
        <v>255</v>
      </c>
      <c r="G39" s="34">
        <v>2666.25</v>
      </c>
    </row>
    <row r="40" spans="1:7" x14ac:dyDescent="0.25">
      <c r="A40" s="32" t="s">
        <v>112</v>
      </c>
      <c r="B40" s="32" t="s">
        <v>32</v>
      </c>
      <c r="C40" s="32" t="s">
        <v>1</v>
      </c>
      <c r="D40" s="32" t="s">
        <v>117</v>
      </c>
      <c r="E40" s="32" t="s">
        <v>81</v>
      </c>
      <c r="F40" s="33">
        <v>30</v>
      </c>
      <c r="G40" s="34">
        <v>5</v>
      </c>
    </row>
    <row r="41" spans="1:7" x14ac:dyDescent="0.25">
      <c r="A41" s="32" t="s">
        <v>112</v>
      </c>
      <c r="B41" s="32" t="s">
        <v>32</v>
      </c>
      <c r="C41" s="32" t="s">
        <v>1</v>
      </c>
      <c r="D41" s="32" t="s">
        <v>118</v>
      </c>
      <c r="E41" s="32" t="s">
        <v>119</v>
      </c>
      <c r="F41" s="33">
        <v>2146.780029296875</v>
      </c>
      <c r="G41" s="34">
        <v>31340.69921875</v>
      </c>
    </row>
    <row r="42" spans="1:7" ht="15.75" thickBot="1" x14ac:dyDescent="0.3">
      <c r="A42" s="19" t="s">
        <v>115</v>
      </c>
      <c r="B42" s="21"/>
      <c r="C42" s="21"/>
      <c r="D42" s="21"/>
      <c r="E42" s="21"/>
      <c r="F42" s="21">
        <f>SUM(F32:F41)</f>
        <v>92456.718353271484</v>
      </c>
      <c r="G42" s="20">
        <f>SUM(G32:G41)</f>
        <v>768415.24697208405</v>
      </c>
    </row>
    <row r="43" spans="1:7" x14ac:dyDescent="0.25">
      <c r="A43" s="32" t="s">
        <v>120</v>
      </c>
      <c r="B43" s="32"/>
      <c r="C43" s="32"/>
      <c r="D43" s="32"/>
      <c r="E43" s="32"/>
      <c r="F43" s="33">
        <v>0</v>
      </c>
      <c r="G43" s="34">
        <v>0</v>
      </c>
    </row>
    <row r="44" spans="1:7" ht="15.75" thickBot="1" x14ac:dyDescent="0.3">
      <c r="A44" s="19" t="s">
        <v>121</v>
      </c>
      <c r="B44" s="21"/>
      <c r="C44" s="21"/>
      <c r="D44" s="21"/>
      <c r="E44" s="21"/>
      <c r="F44" s="21">
        <f>SUM(F43)</f>
        <v>0</v>
      </c>
      <c r="G44" s="20">
        <f>SUM(G43)</f>
        <v>0</v>
      </c>
    </row>
    <row r="45" spans="1:7" ht="16.5" thickBot="1" x14ac:dyDescent="0.3">
      <c r="A45" s="17" t="s">
        <v>0</v>
      </c>
      <c r="B45" s="17"/>
      <c r="C45" s="17"/>
      <c r="D45" s="17"/>
      <c r="E45" s="17"/>
      <c r="F45" s="17">
        <f>+F42+F31+F25+F23+F19+F17+F15+F13</f>
        <v>180405.4577331543</v>
      </c>
      <c r="G45" s="17">
        <f>+G42+G31+G25+G23+G19+G17+G15+G13</f>
        <v>1679794.9971551895</v>
      </c>
    </row>
    <row r="47" spans="1:7" x14ac:dyDescent="0.25">
      <c r="A47" t="s">
        <v>21</v>
      </c>
    </row>
  </sheetData>
  <sortState xmlns:xlrd2="http://schemas.microsoft.com/office/spreadsheetml/2017/richdata2"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topLeftCell="A30" workbookViewId="0">
      <selection activeCell="A40" sqref="A40:XFD41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29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18</v>
      </c>
      <c r="E11" s="35" t="s">
        <v>17</v>
      </c>
      <c r="F11" s="36" t="s">
        <v>7</v>
      </c>
      <c r="G11" s="37" t="s">
        <v>8</v>
      </c>
    </row>
    <row r="12" spans="1:7" ht="15.75" thickBot="1" x14ac:dyDescent="0.3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f>SUM(F12:F12)</f>
        <v>0</v>
      </c>
      <c r="G13" s="23">
        <f>SUM(G12:G12)</f>
        <v>0</v>
      </c>
    </row>
    <row r="14" spans="1:7" ht="15.75" thickBot="1" x14ac:dyDescent="0.3">
      <c r="A14" s="32" t="s">
        <v>54</v>
      </c>
      <c r="B14" s="32"/>
      <c r="C14" s="32"/>
      <c r="D14" s="32"/>
      <c r="E14" s="32"/>
      <c r="F14" s="33"/>
      <c r="G14" s="34"/>
    </row>
    <row r="15" spans="1:7" ht="15.75" thickBot="1" x14ac:dyDescent="0.3">
      <c r="A15" s="22" t="s">
        <v>56</v>
      </c>
      <c r="B15" s="24"/>
      <c r="C15" s="24"/>
      <c r="D15" s="24"/>
      <c r="E15" s="24"/>
      <c r="F15" s="24">
        <f>SUM(F14:F14)</f>
        <v>0</v>
      </c>
      <c r="G15" s="23">
        <f>SUM(G14:G14)</f>
        <v>0</v>
      </c>
    </row>
    <row r="16" spans="1:7" ht="15.75" thickBot="1" x14ac:dyDescent="0.3">
      <c r="A16" s="32" t="s">
        <v>60</v>
      </c>
      <c r="B16" s="32" t="s">
        <v>32</v>
      </c>
      <c r="C16" s="32" t="s">
        <v>42</v>
      </c>
      <c r="D16" s="32" t="s">
        <v>43</v>
      </c>
      <c r="E16" s="32" t="s">
        <v>63</v>
      </c>
      <c r="F16" s="33">
        <v>22952</v>
      </c>
      <c r="G16" s="34">
        <v>10100</v>
      </c>
    </row>
    <row r="17" spans="1:7" ht="15.75" thickBot="1" x14ac:dyDescent="0.3">
      <c r="A17" s="22" t="s">
        <v>61</v>
      </c>
      <c r="B17" s="24"/>
      <c r="C17" s="24"/>
      <c r="D17" s="24"/>
      <c r="E17" s="24"/>
      <c r="F17" s="24">
        <f>SUM(F16)</f>
        <v>22952</v>
      </c>
      <c r="G17" s="23">
        <f>SUM(G16)</f>
        <v>10100</v>
      </c>
    </row>
    <row r="18" spans="1:7" ht="30" x14ac:dyDescent="0.25">
      <c r="A18" s="32" t="s">
        <v>65</v>
      </c>
      <c r="B18" s="32" t="s">
        <v>32</v>
      </c>
      <c r="C18" s="32" t="s">
        <v>42</v>
      </c>
      <c r="D18" s="32" t="s">
        <v>66</v>
      </c>
      <c r="E18" s="32" t="s">
        <v>67</v>
      </c>
      <c r="F18" s="33">
        <v>109300</v>
      </c>
      <c r="G18" s="34">
        <v>35200</v>
      </c>
    </row>
    <row r="19" spans="1:7" ht="30" x14ac:dyDescent="0.25">
      <c r="A19" s="32" t="s">
        <v>65</v>
      </c>
      <c r="B19" s="32" t="s">
        <v>32</v>
      </c>
      <c r="C19" s="32" t="s">
        <v>42</v>
      </c>
      <c r="D19" s="32" t="s">
        <v>66</v>
      </c>
      <c r="E19" s="32" t="s">
        <v>68</v>
      </c>
      <c r="F19" s="33">
        <v>79780</v>
      </c>
      <c r="G19" s="34">
        <v>8116.5</v>
      </c>
    </row>
    <row r="20" spans="1:7" ht="30.75" thickBot="1" x14ac:dyDescent="0.3">
      <c r="A20" s="32" t="s">
        <v>65</v>
      </c>
      <c r="B20" s="32" t="s">
        <v>32</v>
      </c>
      <c r="C20" s="32" t="s">
        <v>42</v>
      </c>
      <c r="D20" s="32" t="s">
        <v>66</v>
      </c>
      <c r="E20" s="32" t="s">
        <v>69</v>
      </c>
      <c r="F20" s="33">
        <v>92257.0625</v>
      </c>
      <c r="G20" s="34">
        <v>10132.52001953125</v>
      </c>
    </row>
    <row r="21" spans="1:7" ht="15.75" thickBot="1" x14ac:dyDescent="0.3">
      <c r="A21" s="22" t="s">
        <v>70</v>
      </c>
      <c r="B21" s="24"/>
      <c r="C21" s="24"/>
      <c r="D21" s="24"/>
      <c r="E21" s="24"/>
      <c r="F21" s="24">
        <f>SUM(F18:F20)</f>
        <v>281337.0625</v>
      </c>
      <c r="G21" s="23">
        <f>SUM(G18:G20)</f>
        <v>53449.02001953125</v>
      </c>
    </row>
    <row r="22" spans="1:7" x14ac:dyDescent="0.25">
      <c r="A22" s="32" t="s">
        <v>72</v>
      </c>
      <c r="B22" s="32" t="s">
        <v>32</v>
      </c>
      <c r="C22" s="32" t="s">
        <v>42</v>
      </c>
      <c r="D22" s="32" t="s">
        <v>43</v>
      </c>
      <c r="E22" s="32" t="s">
        <v>81</v>
      </c>
      <c r="F22" s="33">
        <v>22670.779296875</v>
      </c>
      <c r="G22" s="34">
        <v>90963.6015625</v>
      </c>
    </row>
    <row r="23" spans="1:7" x14ac:dyDescent="0.25">
      <c r="A23" s="32" t="s">
        <v>72</v>
      </c>
      <c r="B23" s="32" t="s">
        <v>32</v>
      </c>
      <c r="C23" s="32" t="s">
        <v>42</v>
      </c>
      <c r="D23" s="32" t="s">
        <v>82</v>
      </c>
      <c r="E23" s="32" t="s">
        <v>68</v>
      </c>
      <c r="F23" s="33">
        <v>25930</v>
      </c>
      <c r="G23" s="34">
        <v>3889.5</v>
      </c>
    </row>
    <row r="24" spans="1:7" ht="30" x14ac:dyDescent="0.25">
      <c r="A24" s="32" t="s">
        <v>72</v>
      </c>
      <c r="B24" s="32" t="s">
        <v>32</v>
      </c>
      <c r="C24" s="32" t="s">
        <v>42</v>
      </c>
      <c r="D24" s="32" t="s">
        <v>66</v>
      </c>
      <c r="E24" s="32" t="s">
        <v>83</v>
      </c>
      <c r="F24" s="33">
        <v>53755</v>
      </c>
      <c r="G24" s="34">
        <v>32781.4501953125</v>
      </c>
    </row>
    <row r="25" spans="1:7" ht="30" x14ac:dyDescent="0.25">
      <c r="A25" s="32" t="s">
        <v>72</v>
      </c>
      <c r="B25" s="32" t="s">
        <v>32</v>
      </c>
      <c r="C25" s="32" t="s">
        <v>42</v>
      </c>
      <c r="D25" s="32" t="s">
        <v>66</v>
      </c>
      <c r="E25" s="32" t="s">
        <v>84</v>
      </c>
      <c r="F25" s="33">
        <v>106790</v>
      </c>
      <c r="G25" s="34">
        <v>28774.83984375</v>
      </c>
    </row>
    <row r="26" spans="1:7" ht="30.75" thickBot="1" x14ac:dyDescent="0.3">
      <c r="A26" s="32" t="s">
        <v>72</v>
      </c>
      <c r="B26" s="32" t="s">
        <v>32</v>
      </c>
      <c r="C26" s="32" t="s">
        <v>42</v>
      </c>
      <c r="D26" s="32" t="s">
        <v>66</v>
      </c>
      <c r="E26" s="32" t="s">
        <v>85</v>
      </c>
      <c r="F26" s="33">
        <v>265810</v>
      </c>
      <c r="G26" s="34">
        <v>58176.81005859375</v>
      </c>
    </row>
    <row r="27" spans="1:7" ht="15.75" thickBot="1" x14ac:dyDescent="0.3">
      <c r="A27" s="22" t="s">
        <v>86</v>
      </c>
      <c r="B27" s="24"/>
      <c r="C27" s="24"/>
      <c r="D27" s="24"/>
      <c r="E27" s="24"/>
      <c r="F27" s="24">
        <f>SUM(F22:F26)</f>
        <v>474955.779296875</v>
      </c>
      <c r="G27" s="23">
        <f>SUM(G22:G26)</f>
        <v>214586.20166015625</v>
      </c>
    </row>
    <row r="28" spans="1:7" x14ac:dyDescent="0.25">
      <c r="A28" s="32" t="s">
        <v>98</v>
      </c>
      <c r="B28" s="32" t="s">
        <v>32</v>
      </c>
      <c r="C28" s="32" t="s">
        <v>42</v>
      </c>
      <c r="D28" s="32" t="s">
        <v>43</v>
      </c>
      <c r="E28" s="32" t="s">
        <v>63</v>
      </c>
      <c r="F28" s="33">
        <v>48000</v>
      </c>
      <c r="G28" s="34">
        <v>19200</v>
      </c>
    </row>
    <row r="29" spans="1:7" x14ac:dyDescent="0.25">
      <c r="A29" s="32" t="s">
        <v>98</v>
      </c>
      <c r="B29" s="32" t="s">
        <v>32</v>
      </c>
      <c r="C29" s="32" t="s">
        <v>42</v>
      </c>
      <c r="D29" s="32" t="s">
        <v>82</v>
      </c>
      <c r="E29" s="32" t="s">
        <v>84</v>
      </c>
      <c r="F29" s="33">
        <v>50000</v>
      </c>
      <c r="G29" s="34">
        <v>23100</v>
      </c>
    </row>
    <row r="30" spans="1:7" ht="30" x14ac:dyDescent="0.25">
      <c r="A30" s="32" t="s">
        <v>98</v>
      </c>
      <c r="B30" s="32" t="s">
        <v>32</v>
      </c>
      <c r="C30" s="32" t="s">
        <v>42</v>
      </c>
      <c r="D30" s="32" t="s">
        <v>66</v>
      </c>
      <c r="E30" s="32" t="s">
        <v>104</v>
      </c>
      <c r="F30" s="33">
        <v>48275</v>
      </c>
      <c r="G30" s="34">
        <v>5290.93994140625</v>
      </c>
    </row>
    <row r="31" spans="1:7" ht="30" x14ac:dyDescent="0.25">
      <c r="A31" s="32" t="s">
        <v>98</v>
      </c>
      <c r="B31" s="32" t="s">
        <v>32</v>
      </c>
      <c r="C31" s="32" t="s">
        <v>42</v>
      </c>
      <c r="D31" s="32" t="s">
        <v>66</v>
      </c>
      <c r="E31" s="32" t="s">
        <v>84</v>
      </c>
      <c r="F31" s="33">
        <v>12503.400390625</v>
      </c>
      <c r="G31" s="34">
        <v>3021.1201171875</v>
      </c>
    </row>
    <row r="32" spans="1:7" ht="30" x14ac:dyDescent="0.25">
      <c r="A32" s="32" t="s">
        <v>98</v>
      </c>
      <c r="B32" s="32" t="s">
        <v>32</v>
      </c>
      <c r="C32" s="32" t="s">
        <v>42</v>
      </c>
      <c r="D32" s="32" t="s">
        <v>66</v>
      </c>
      <c r="E32" s="32" t="s">
        <v>105</v>
      </c>
      <c r="F32" s="33">
        <v>23690</v>
      </c>
      <c r="G32" s="34">
        <v>2605.89990234375</v>
      </c>
    </row>
    <row r="33" spans="1:7" ht="30.75" thickBot="1" x14ac:dyDescent="0.3">
      <c r="A33" s="32" t="s">
        <v>98</v>
      </c>
      <c r="B33" s="32" t="s">
        <v>32</v>
      </c>
      <c r="C33" s="32" t="s">
        <v>42</v>
      </c>
      <c r="D33" s="32" t="s">
        <v>66</v>
      </c>
      <c r="E33" s="32" t="s">
        <v>85</v>
      </c>
      <c r="F33" s="33">
        <v>79600</v>
      </c>
      <c r="G33" s="34">
        <v>16530</v>
      </c>
    </row>
    <row r="34" spans="1:7" ht="15.75" thickBot="1" x14ac:dyDescent="0.3">
      <c r="A34" s="22" t="s">
        <v>86</v>
      </c>
      <c r="B34" s="24"/>
      <c r="C34" s="24"/>
      <c r="D34" s="24"/>
      <c r="E34" s="24"/>
      <c r="F34" s="24">
        <f>SUM(F28:F33)</f>
        <v>262068.400390625</v>
      </c>
      <c r="G34" s="23">
        <f>SUM(G28:G33)</f>
        <v>69747.9599609375</v>
      </c>
    </row>
    <row r="35" spans="1:7" x14ac:dyDescent="0.25">
      <c r="A35" s="32" t="s">
        <v>112</v>
      </c>
      <c r="B35" s="32" t="s">
        <v>32</v>
      </c>
      <c r="C35" s="32" t="s">
        <v>42</v>
      </c>
      <c r="D35" s="32" t="s">
        <v>43</v>
      </c>
      <c r="E35" s="32" t="s">
        <v>94</v>
      </c>
      <c r="F35" s="33">
        <v>22670.779296875</v>
      </c>
      <c r="G35" s="34">
        <v>89964</v>
      </c>
    </row>
    <row r="36" spans="1:7" ht="30" x14ac:dyDescent="0.25">
      <c r="A36" s="32" t="s">
        <v>112</v>
      </c>
      <c r="B36" s="32" t="s">
        <v>32</v>
      </c>
      <c r="C36" s="32" t="s">
        <v>42</v>
      </c>
      <c r="D36" s="32" t="s">
        <v>66</v>
      </c>
      <c r="E36" s="32" t="s">
        <v>63</v>
      </c>
      <c r="F36" s="33">
        <v>56450</v>
      </c>
      <c r="G36" s="34">
        <v>27000</v>
      </c>
    </row>
    <row r="37" spans="1:7" ht="30" x14ac:dyDescent="0.25">
      <c r="A37" s="32" t="s">
        <v>112</v>
      </c>
      <c r="B37" s="32" t="s">
        <v>32</v>
      </c>
      <c r="C37" s="32" t="s">
        <v>42</v>
      </c>
      <c r="D37" s="32" t="s">
        <v>66</v>
      </c>
      <c r="E37" s="32" t="s">
        <v>84</v>
      </c>
      <c r="F37" s="33">
        <v>131276.91015625</v>
      </c>
      <c r="G37" s="34">
        <v>35145.89990234375</v>
      </c>
    </row>
    <row r="38" spans="1:7" ht="30.75" thickBot="1" x14ac:dyDescent="0.3">
      <c r="A38" s="32" t="s">
        <v>112</v>
      </c>
      <c r="B38" s="32" t="s">
        <v>32</v>
      </c>
      <c r="C38" s="32" t="s">
        <v>42</v>
      </c>
      <c r="D38" s="32" t="s">
        <v>66</v>
      </c>
      <c r="E38" s="32" t="s">
        <v>85</v>
      </c>
      <c r="F38" s="33">
        <v>142525</v>
      </c>
      <c r="G38" s="34">
        <v>33484.75</v>
      </c>
    </row>
    <row r="39" spans="1:7" ht="15.75" thickBot="1" x14ac:dyDescent="0.3">
      <c r="A39" s="22" t="s">
        <v>115</v>
      </c>
      <c r="B39" s="24"/>
      <c r="C39" s="24"/>
      <c r="D39" s="24"/>
      <c r="E39" s="24"/>
      <c r="F39" s="24">
        <f>SUM(F35:F38)</f>
        <v>352922.689453125</v>
      </c>
      <c r="G39" s="23">
        <f>SUM(G35:G38)</f>
        <v>185594.64990234375</v>
      </c>
    </row>
    <row r="40" spans="1:7" x14ac:dyDescent="0.25">
      <c r="A40" s="32" t="s">
        <v>120</v>
      </c>
      <c r="B40" s="32"/>
      <c r="C40" s="32"/>
      <c r="D40" s="32"/>
      <c r="E40" s="32"/>
      <c r="F40" s="33">
        <v>0</v>
      </c>
      <c r="G40" s="34">
        <v>0</v>
      </c>
    </row>
    <row r="41" spans="1:7" ht="15.75" thickBot="1" x14ac:dyDescent="0.3">
      <c r="A41" s="19" t="s">
        <v>121</v>
      </c>
      <c r="B41" s="21"/>
      <c r="C41" s="21"/>
      <c r="D41" s="21"/>
      <c r="E41" s="21"/>
      <c r="F41" s="21">
        <f>SUM(F40)</f>
        <v>0</v>
      </c>
      <c r="G41" s="20">
        <f>SUM(G40)</f>
        <v>0</v>
      </c>
    </row>
    <row r="42" spans="1:7" ht="16.5" thickBot="1" x14ac:dyDescent="0.3">
      <c r="A42" s="25" t="s">
        <v>0</v>
      </c>
      <c r="B42" s="25"/>
      <c r="C42" s="25"/>
      <c r="D42" s="25"/>
      <c r="E42" s="25"/>
      <c r="F42" s="25">
        <f>+F39+F34+F27+F21+F17+F15+F13</f>
        <v>1394235.931640625</v>
      </c>
      <c r="G42" s="26">
        <f>+G39+G34+G27+G21+G17+G15+G13</f>
        <v>533477.83154296875</v>
      </c>
    </row>
    <row r="44" spans="1:7" x14ac:dyDescent="0.25">
      <c r="A44" t="s">
        <v>21</v>
      </c>
    </row>
  </sheetData>
  <sortState xmlns:xlrd2="http://schemas.microsoft.com/office/spreadsheetml/2017/richdata2"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topLeftCell="A20" workbookViewId="0">
      <selection activeCell="A31" sqref="A31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30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ht="30.75" thickBot="1" x14ac:dyDescent="0.3">
      <c r="A12" s="32" t="s">
        <v>31</v>
      </c>
      <c r="B12" s="32" t="s">
        <v>2</v>
      </c>
      <c r="C12" s="32" t="s">
        <v>3</v>
      </c>
      <c r="D12" s="32" t="s">
        <v>44</v>
      </c>
      <c r="E12" s="32" t="s">
        <v>33</v>
      </c>
      <c r="F12" s="33">
        <v>1837.510009765625</v>
      </c>
      <c r="G12" s="34">
        <v>4927.77001953125</v>
      </c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f>SUM(F12)</f>
        <v>1837.510009765625</v>
      </c>
      <c r="G13" s="23">
        <f>SUM(G12)</f>
        <v>4927.77001953125</v>
      </c>
    </row>
    <row r="14" spans="1:7" x14ac:dyDescent="0.25">
      <c r="A14" s="32" t="s">
        <v>54</v>
      </c>
      <c r="B14" s="32"/>
      <c r="C14" s="32"/>
      <c r="D14" s="32"/>
      <c r="E14" s="32"/>
      <c r="F14" s="33">
        <v>0</v>
      </c>
      <c r="G14" s="34">
        <v>0</v>
      </c>
    </row>
    <row r="15" spans="1:7" ht="15.75" thickBot="1" x14ac:dyDescent="0.3">
      <c r="A15" s="19" t="s">
        <v>56</v>
      </c>
      <c r="B15" s="21"/>
      <c r="C15" s="21"/>
      <c r="D15" s="21"/>
      <c r="E15" s="21"/>
      <c r="F15" s="21">
        <f>SUM(F14)</f>
        <v>0</v>
      </c>
      <c r="G15" s="20">
        <f>SUM(G14)</f>
        <v>0</v>
      </c>
    </row>
    <row r="16" spans="1:7" x14ac:dyDescent="0.25">
      <c r="A16" s="32" t="s">
        <v>60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61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65</v>
      </c>
      <c r="B18" s="32"/>
      <c r="C18" s="32"/>
      <c r="D18" s="32"/>
      <c r="E18" s="32"/>
      <c r="F18" s="33">
        <v>0</v>
      </c>
      <c r="G18" s="34">
        <v>0</v>
      </c>
    </row>
    <row r="19" spans="1:7" ht="15.75" thickBot="1" x14ac:dyDescent="0.3">
      <c r="A19" s="19" t="s">
        <v>70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2" t="s">
        <v>72</v>
      </c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86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 t="s">
        <v>90</v>
      </c>
      <c r="B22" s="32"/>
      <c r="C22" s="32"/>
      <c r="D22" s="32"/>
      <c r="E22" s="32"/>
      <c r="F22" s="33">
        <v>0</v>
      </c>
      <c r="G22" s="34">
        <v>0</v>
      </c>
    </row>
    <row r="23" spans="1:7" ht="15.75" thickBot="1" x14ac:dyDescent="0.3">
      <c r="A23" s="19" t="s">
        <v>96</v>
      </c>
      <c r="B23" s="21"/>
      <c r="C23" s="21"/>
      <c r="D23" s="21"/>
      <c r="E23" s="21"/>
      <c r="F23" s="21">
        <f>SUM(F22)</f>
        <v>0</v>
      </c>
      <c r="G23" s="20">
        <f>SUM(G22)</f>
        <v>0</v>
      </c>
    </row>
    <row r="24" spans="1:7" x14ac:dyDescent="0.25">
      <c r="A24" s="32" t="s">
        <v>98</v>
      </c>
      <c r="B24" s="32" t="s">
        <v>32</v>
      </c>
      <c r="C24" s="32" t="s">
        <v>3</v>
      </c>
      <c r="D24" s="32" t="s">
        <v>106</v>
      </c>
      <c r="E24" s="32" t="s">
        <v>88</v>
      </c>
      <c r="F24" s="33">
        <v>180.52999877929688</v>
      </c>
      <c r="G24" s="34">
        <v>486.55999755859375</v>
      </c>
    </row>
    <row r="25" spans="1:7" ht="45" x14ac:dyDescent="0.25">
      <c r="A25" s="32" t="s">
        <v>98</v>
      </c>
      <c r="B25" s="32" t="s">
        <v>32</v>
      </c>
      <c r="C25" s="32" t="s">
        <v>3</v>
      </c>
      <c r="D25" s="32" t="s">
        <v>107</v>
      </c>
      <c r="E25" s="32" t="s">
        <v>100</v>
      </c>
      <c r="F25" s="33">
        <v>68142</v>
      </c>
      <c r="G25" s="34">
        <v>143208</v>
      </c>
    </row>
    <row r="26" spans="1:7" ht="45" x14ac:dyDescent="0.25">
      <c r="A26" s="32" t="s">
        <v>98</v>
      </c>
      <c r="B26" s="32" t="s">
        <v>108</v>
      </c>
      <c r="C26" s="32" t="s">
        <v>3</v>
      </c>
      <c r="D26" s="32" t="s">
        <v>107</v>
      </c>
      <c r="E26" s="32" t="s">
        <v>109</v>
      </c>
      <c r="F26" s="33">
        <v>45428</v>
      </c>
      <c r="G26" s="34">
        <v>77313.6015625</v>
      </c>
    </row>
    <row r="27" spans="1:7" ht="45.75" thickBot="1" x14ac:dyDescent="0.3">
      <c r="A27" s="32" t="s">
        <v>98</v>
      </c>
      <c r="B27" s="32" t="s">
        <v>108</v>
      </c>
      <c r="C27" s="32" t="s">
        <v>3</v>
      </c>
      <c r="D27" s="32" t="s">
        <v>107</v>
      </c>
      <c r="E27" s="32" t="s">
        <v>100</v>
      </c>
      <c r="F27" s="33">
        <v>21841</v>
      </c>
      <c r="G27" s="34">
        <v>45900</v>
      </c>
    </row>
    <row r="28" spans="1:7" ht="15.75" thickBot="1" x14ac:dyDescent="0.3">
      <c r="A28" s="22" t="s">
        <v>99</v>
      </c>
      <c r="B28" s="24"/>
      <c r="C28" s="24"/>
      <c r="D28" s="24"/>
      <c r="E28" s="24"/>
      <c r="F28" s="24">
        <f>SUM(F24:F27)</f>
        <v>135591.5299987793</v>
      </c>
      <c r="G28" s="23">
        <f>SUM(G24:G27)</f>
        <v>266908.16156005859</v>
      </c>
    </row>
    <row r="29" spans="1:7" x14ac:dyDescent="0.25">
      <c r="A29" s="32" t="s">
        <v>112</v>
      </c>
      <c r="B29" s="32"/>
      <c r="C29" s="32"/>
      <c r="D29" s="32"/>
      <c r="E29" s="32"/>
      <c r="F29" s="33">
        <v>0</v>
      </c>
      <c r="G29" s="34">
        <v>0</v>
      </c>
    </row>
    <row r="30" spans="1:7" ht="15.75" thickBot="1" x14ac:dyDescent="0.3">
      <c r="A30" s="19" t="s">
        <v>115</v>
      </c>
      <c r="B30" s="21"/>
      <c r="C30" s="21"/>
      <c r="D30" s="21"/>
      <c r="E30" s="21"/>
      <c r="F30" s="21">
        <f>SUM(F29)</f>
        <v>0</v>
      </c>
      <c r="G30" s="20">
        <f>SUM(G29)</f>
        <v>0</v>
      </c>
    </row>
    <row r="31" spans="1:7" x14ac:dyDescent="0.25">
      <c r="A31" s="32" t="s">
        <v>120</v>
      </c>
      <c r="B31" s="32"/>
      <c r="C31" s="32"/>
      <c r="D31" s="32"/>
      <c r="E31" s="32"/>
      <c r="F31" s="33">
        <v>0</v>
      </c>
      <c r="G31" s="34">
        <v>0</v>
      </c>
    </row>
    <row r="32" spans="1:7" ht="15.75" thickBot="1" x14ac:dyDescent="0.3">
      <c r="A32" s="19" t="s">
        <v>121</v>
      </c>
      <c r="B32" s="21"/>
      <c r="C32" s="21"/>
      <c r="D32" s="21"/>
      <c r="E32" s="21"/>
      <c r="F32" s="21">
        <f>SUM(F31)</f>
        <v>0</v>
      </c>
      <c r="G32" s="20">
        <f>SUM(G31)</f>
        <v>0</v>
      </c>
    </row>
    <row r="33" spans="1:7" ht="16.5" thickBot="1" x14ac:dyDescent="0.3">
      <c r="A33" s="17" t="s">
        <v>0</v>
      </c>
      <c r="B33" s="17"/>
      <c r="C33" s="17"/>
      <c r="D33" s="17"/>
      <c r="E33" s="17"/>
      <c r="F33" s="17">
        <f>SUM(F28,F13)</f>
        <v>137429.04000854492</v>
      </c>
      <c r="G33" s="18">
        <f>SUM(G28,G13)</f>
        <v>271835.93157958984</v>
      </c>
    </row>
    <row r="35" spans="1:7" x14ac:dyDescent="0.25">
      <c r="A35" t="s">
        <v>21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2"/>
  <sheetViews>
    <sheetView topLeftCell="A44" workbookViewId="0">
      <selection activeCell="A60" sqref="A60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23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2</v>
      </c>
      <c r="C12" s="32" t="s">
        <v>47</v>
      </c>
      <c r="D12" s="32" t="s">
        <v>51</v>
      </c>
      <c r="E12" s="32" t="s">
        <v>33</v>
      </c>
      <c r="F12" s="33">
        <v>263.64999389648438</v>
      </c>
      <c r="G12" s="34">
        <v>915.42999267578125</v>
      </c>
    </row>
    <row r="13" spans="1:7" x14ac:dyDescent="0.25">
      <c r="A13" s="32" t="s">
        <v>31</v>
      </c>
      <c r="B13" s="32" t="s">
        <v>2</v>
      </c>
      <c r="C13" s="32" t="s">
        <v>47</v>
      </c>
      <c r="D13" s="32" t="s">
        <v>50</v>
      </c>
      <c r="E13" s="32" t="s">
        <v>33</v>
      </c>
      <c r="F13" s="33">
        <v>6948.580078125</v>
      </c>
      <c r="G13" s="34">
        <v>14004.150390625</v>
      </c>
    </row>
    <row r="14" spans="1:7" x14ac:dyDescent="0.25">
      <c r="A14" s="32" t="s">
        <v>31</v>
      </c>
      <c r="B14" s="32" t="s">
        <v>2</v>
      </c>
      <c r="C14" s="32" t="s">
        <v>47</v>
      </c>
      <c r="D14" s="32" t="s">
        <v>50</v>
      </c>
      <c r="E14" s="32" t="s">
        <v>49</v>
      </c>
      <c r="F14" s="33">
        <v>57455.799926757813</v>
      </c>
      <c r="G14" s="34">
        <v>236234.8095703125</v>
      </c>
    </row>
    <row r="15" spans="1:7" x14ac:dyDescent="0.25">
      <c r="A15" s="32" t="s">
        <v>31</v>
      </c>
      <c r="B15" s="32" t="s">
        <v>2</v>
      </c>
      <c r="C15" s="32" t="s">
        <v>47</v>
      </c>
      <c r="D15" s="32" t="s">
        <v>46</v>
      </c>
      <c r="E15" s="32" t="s">
        <v>34</v>
      </c>
      <c r="F15" s="33">
        <v>8789.7598876953125</v>
      </c>
      <c r="G15" s="34">
        <v>111384.0625</v>
      </c>
    </row>
    <row r="16" spans="1:7" x14ac:dyDescent="0.25">
      <c r="A16" s="32" t="s">
        <v>31</v>
      </c>
      <c r="B16" s="32" t="s">
        <v>2</v>
      </c>
      <c r="C16" s="32" t="s">
        <v>47</v>
      </c>
      <c r="D16" s="32" t="s">
        <v>46</v>
      </c>
      <c r="E16" s="32" t="s">
        <v>48</v>
      </c>
      <c r="F16" s="33">
        <v>56519.36083984375</v>
      </c>
      <c r="G16" s="34">
        <v>288965.92712402344</v>
      </c>
    </row>
    <row r="17" spans="1:7" x14ac:dyDescent="0.25">
      <c r="A17" s="32" t="s">
        <v>31</v>
      </c>
      <c r="B17" s="32" t="s">
        <v>2</v>
      </c>
      <c r="C17" s="32" t="s">
        <v>47</v>
      </c>
      <c r="D17" s="32" t="s">
        <v>46</v>
      </c>
      <c r="E17" s="32" t="s">
        <v>45</v>
      </c>
      <c r="F17" s="33">
        <v>25589.640380859375</v>
      </c>
      <c r="G17" s="34">
        <v>94932.837890625</v>
      </c>
    </row>
    <row r="18" spans="1:7" ht="15.75" thickBot="1" x14ac:dyDescent="0.3">
      <c r="A18" s="19" t="s">
        <v>22</v>
      </c>
      <c r="B18" s="21"/>
      <c r="C18" s="21"/>
      <c r="D18" s="21"/>
      <c r="E18" s="21"/>
      <c r="F18" s="21">
        <f>SUM(F12:F17)</f>
        <v>155566.79110717773</v>
      </c>
      <c r="G18" s="20">
        <f>SUM(G12:G17)</f>
        <v>746437.21746826172</v>
      </c>
    </row>
    <row r="19" spans="1:7" x14ac:dyDescent="0.25">
      <c r="A19" s="32" t="s">
        <v>54</v>
      </c>
      <c r="B19" s="32" t="s">
        <v>2</v>
      </c>
      <c r="C19" s="32" t="s">
        <v>47</v>
      </c>
      <c r="D19" s="32" t="s">
        <v>50</v>
      </c>
      <c r="E19" s="32" t="s">
        <v>49</v>
      </c>
      <c r="F19" s="33">
        <v>212803.07995605469</v>
      </c>
      <c r="G19" s="34">
        <v>403820.390625</v>
      </c>
    </row>
    <row r="20" spans="1:7" x14ac:dyDescent="0.25">
      <c r="A20" s="32" t="s">
        <v>54</v>
      </c>
      <c r="B20" s="32" t="s">
        <v>2</v>
      </c>
      <c r="C20" s="32" t="s">
        <v>47</v>
      </c>
      <c r="D20" s="32" t="s">
        <v>46</v>
      </c>
      <c r="E20" s="32" t="s">
        <v>48</v>
      </c>
      <c r="F20" s="33">
        <v>120834.400390625</v>
      </c>
      <c r="G20" s="34">
        <v>148484.5078125</v>
      </c>
    </row>
    <row r="21" spans="1:7" x14ac:dyDescent="0.25">
      <c r="A21" s="32" t="s">
        <v>54</v>
      </c>
      <c r="B21" s="32" t="s">
        <v>2</v>
      </c>
      <c r="C21" s="32" t="s">
        <v>47</v>
      </c>
      <c r="D21" s="32" t="s">
        <v>46</v>
      </c>
      <c r="E21" s="32" t="s">
        <v>45</v>
      </c>
      <c r="F21" s="33">
        <v>67829.71044921875</v>
      </c>
      <c r="G21" s="34">
        <v>277556.0380859375</v>
      </c>
    </row>
    <row r="22" spans="1:7" x14ac:dyDescent="0.25">
      <c r="A22" s="32" t="s">
        <v>54</v>
      </c>
      <c r="B22" s="32" t="s">
        <v>2</v>
      </c>
      <c r="C22" s="32" t="s">
        <v>47</v>
      </c>
      <c r="D22" s="32" t="s">
        <v>58</v>
      </c>
      <c r="E22" s="32" t="s">
        <v>48</v>
      </c>
      <c r="F22" s="33">
        <v>7257.60009765625</v>
      </c>
      <c r="G22" s="34">
        <v>14108.599609375</v>
      </c>
    </row>
    <row r="23" spans="1:7" x14ac:dyDescent="0.25">
      <c r="A23" s="32" t="s">
        <v>54</v>
      </c>
      <c r="B23" s="32" t="s">
        <v>2</v>
      </c>
      <c r="C23" s="32" t="s">
        <v>47</v>
      </c>
      <c r="D23" s="32" t="s">
        <v>58</v>
      </c>
      <c r="E23" s="32" t="s">
        <v>45</v>
      </c>
      <c r="F23" s="33">
        <v>9135.3603515625</v>
      </c>
      <c r="G23" s="34">
        <v>20182.19921875</v>
      </c>
    </row>
    <row r="24" spans="1:7" ht="15.75" thickBot="1" x14ac:dyDescent="0.3">
      <c r="A24" s="19" t="s">
        <v>56</v>
      </c>
      <c r="B24" s="21"/>
      <c r="C24" s="21"/>
      <c r="D24" s="21"/>
      <c r="E24" s="21"/>
      <c r="F24" s="21">
        <f>SUM(F19:F23)</f>
        <v>417860.15124511719</v>
      </c>
      <c r="G24" s="20">
        <f>SUM(G19:G23)</f>
        <v>864151.7353515625</v>
      </c>
    </row>
    <row r="25" spans="1:7" x14ac:dyDescent="0.25">
      <c r="A25" s="32" t="s">
        <v>60</v>
      </c>
      <c r="B25" s="32" t="s">
        <v>2</v>
      </c>
      <c r="C25" s="32" t="s">
        <v>47</v>
      </c>
      <c r="D25" s="32" t="s">
        <v>64</v>
      </c>
      <c r="E25" s="32" t="s">
        <v>33</v>
      </c>
      <c r="F25" s="33">
        <v>1509.280029296875</v>
      </c>
      <c r="G25" s="34">
        <v>2155.27001953125</v>
      </c>
    </row>
    <row r="26" spans="1:7" x14ac:dyDescent="0.25">
      <c r="A26" s="32" t="s">
        <v>60</v>
      </c>
      <c r="B26" s="32" t="s">
        <v>2</v>
      </c>
      <c r="C26" s="32" t="s">
        <v>47</v>
      </c>
      <c r="D26" s="32" t="s">
        <v>46</v>
      </c>
      <c r="E26" s="32" t="s">
        <v>48</v>
      </c>
      <c r="F26" s="33">
        <v>11568.400390625</v>
      </c>
      <c r="G26" s="34">
        <v>78659.8125</v>
      </c>
    </row>
    <row r="27" spans="1:7" x14ac:dyDescent="0.25">
      <c r="A27" s="32" t="s">
        <v>60</v>
      </c>
      <c r="B27" s="32" t="s">
        <v>2</v>
      </c>
      <c r="C27" s="32" t="s">
        <v>47</v>
      </c>
      <c r="D27" s="32" t="s">
        <v>46</v>
      </c>
      <c r="E27" s="32" t="s">
        <v>45</v>
      </c>
      <c r="F27" s="33">
        <v>3178.3701171875</v>
      </c>
      <c r="G27" s="34">
        <v>21932.419921875</v>
      </c>
    </row>
    <row r="28" spans="1:7" x14ac:dyDescent="0.25">
      <c r="A28" s="32" t="s">
        <v>60</v>
      </c>
      <c r="B28" s="32" t="s">
        <v>2</v>
      </c>
      <c r="C28" s="32" t="s">
        <v>47</v>
      </c>
      <c r="D28" s="32" t="s">
        <v>58</v>
      </c>
      <c r="E28" s="32" t="s">
        <v>45</v>
      </c>
      <c r="F28" s="33">
        <v>14894.8798828125</v>
      </c>
      <c r="G28" s="34">
        <v>46478.9609375</v>
      </c>
    </row>
    <row r="29" spans="1:7" ht="15.75" thickBot="1" x14ac:dyDescent="0.3">
      <c r="A29" s="19" t="s">
        <v>61</v>
      </c>
      <c r="B29" s="21"/>
      <c r="C29" s="21"/>
      <c r="D29" s="21"/>
      <c r="E29" s="21"/>
      <c r="F29" s="21">
        <f>SUM(F25:F28)</f>
        <v>31150.930419921875</v>
      </c>
      <c r="G29" s="20">
        <f>SUM(G25:G28)</f>
        <v>149226.46337890625</v>
      </c>
    </row>
    <row r="30" spans="1:7" x14ac:dyDescent="0.25">
      <c r="A30" s="32" t="s">
        <v>65</v>
      </c>
      <c r="B30" s="32" t="s">
        <v>2</v>
      </c>
      <c r="C30" s="32" t="s">
        <v>47</v>
      </c>
      <c r="D30" s="32" t="s">
        <v>46</v>
      </c>
      <c r="E30" s="32" t="s">
        <v>71</v>
      </c>
      <c r="F30" s="33">
        <v>6426.60009765625</v>
      </c>
      <c r="G30" s="34">
        <v>42715.171875</v>
      </c>
    </row>
    <row r="31" spans="1:7" x14ac:dyDescent="0.25">
      <c r="A31" s="32" t="s">
        <v>65</v>
      </c>
      <c r="B31" s="32" t="s">
        <v>2</v>
      </c>
      <c r="C31" s="32" t="s">
        <v>47</v>
      </c>
      <c r="D31" s="32" t="s">
        <v>58</v>
      </c>
      <c r="E31" s="32" t="s">
        <v>71</v>
      </c>
      <c r="F31" s="33">
        <v>7084.7998046875</v>
      </c>
      <c r="G31" s="34">
        <v>44977.109375</v>
      </c>
    </row>
    <row r="32" spans="1:7" ht="15.75" thickBot="1" x14ac:dyDescent="0.3">
      <c r="A32" s="19" t="s">
        <v>70</v>
      </c>
      <c r="B32" s="21"/>
      <c r="C32" s="21"/>
      <c r="D32" s="21"/>
      <c r="E32" s="21"/>
      <c r="F32" s="21">
        <f>SUM(F28:F31)</f>
        <v>59557.210205078125</v>
      </c>
      <c r="G32" s="20">
        <f>SUM(G28:G31)</f>
        <v>283397.70556640625</v>
      </c>
    </row>
    <row r="33" spans="1:7" ht="30" x14ac:dyDescent="0.25">
      <c r="A33" s="32" t="s">
        <v>72</v>
      </c>
      <c r="B33" s="32" t="s">
        <v>2</v>
      </c>
      <c r="C33" s="32" t="s">
        <v>47</v>
      </c>
      <c r="D33" s="32" t="s">
        <v>87</v>
      </c>
      <c r="E33" s="32" t="s">
        <v>88</v>
      </c>
      <c r="F33" s="33">
        <v>1220.6300048828125</v>
      </c>
      <c r="G33" s="34">
        <v>2065.64990234375</v>
      </c>
    </row>
    <row r="34" spans="1:7" x14ac:dyDescent="0.25">
      <c r="A34" s="32" t="s">
        <v>72</v>
      </c>
      <c r="B34" s="32" t="s">
        <v>2</v>
      </c>
      <c r="C34" s="32" t="s">
        <v>47</v>
      </c>
      <c r="D34" s="32" t="s">
        <v>46</v>
      </c>
      <c r="E34" s="32" t="s">
        <v>45</v>
      </c>
      <c r="F34" s="33">
        <v>17025.279296875</v>
      </c>
      <c r="G34" s="34">
        <v>48735.37890625</v>
      </c>
    </row>
    <row r="35" spans="1:7" x14ac:dyDescent="0.25">
      <c r="A35" s="32" t="s">
        <v>72</v>
      </c>
      <c r="B35" s="32" t="s">
        <v>2</v>
      </c>
      <c r="C35" s="32" t="s">
        <v>47</v>
      </c>
      <c r="D35" s="32" t="s">
        <v>58</v>
      </c>
      <c r="E35" s="32" t="s">
        <v>45</v>
      </c>
      <c r="F35" s="33">
        <v>7084.800048828125</v>
      </c>
      <c r="G35" s="34">
        <v>40520.458984375</v>
      </c>
    </row>
    <row r="36" spans="1:7" ht="15.75" thickBot="1" x14ac:dyDescent="0.3">
      <c r="A36" s="19" t="s">
        <v>86</v>
      </c>
      <c r="B36" s="21"/>
      <c r="C36" s="21"/>
      <c r="D36" s="21"/>
      <c r="E36" s="21"/>
      <c r="F36" s="21">
        <f>SUM(F33:F35)</f>
        <v>25330.709350585938</v>
      </c>
      <c r="G36" s="20">
        <f>SUM(G33:G35)</f>
        <v>91321.48779296875</v>
      </c>
    </row>
    <row r="37" spans="1:7" x14ac:dyDescent="0.25">
      <c r="A37" s="32" t="s">
        <v>90</v>
      </c>
      <c r="B37" s="32" t="s">
        <v>2</v>
      </c>
      <c r="C37" s="32" t="s">
        <v>47</v>
      </c>
      <c r="D37" s="32" t="s">
        <v>58</v>
      </c>
      <c r="E37" s="32" t="s">
        <v>45</v>
      </c>
      <c r="F37" s="33">
        <v>19692.7001953125</v>
      </c>
      <c r="G37" s="34">
        <v>80385.30078125</v>
      </c>
    </row>
    <row r="38" spans="1:7" x14ac:dyDescent="0.25">
      <c r="A38" s="32" t="s">
        <v>90</v>
      </c>
      <c r="B38" s="32" t="s">
        <v>2</v>
      </c>
      <c r="C38" s="32" t="s">
        <v>47</v>
      </c>
      <c r="D38" s="32" t="s">
        <v>50</v>
      </c>
      <c r="E38" s="32" t="s">
        <v>81</v>
      </c>
      <c r="F38" s="33">
        <v>21267.83984375</v>
      </c>
      <c r="G38" s="34">
        <v>44573.6484375</v>
      </c>
    </row>
    <row r="39" spans="1:7" x14ac:dyDescent="0.25">
      <c r="A39" s="32" t="s">
        <v>90</v>
      </c>
      <c r="B39" s="32" t="s">
        <v>2</v>
      </c>
      <c r="C39" s="32" t="s">
        <v>47</v>
      </c>
      <c r="D39" s="32" t="s">
        <v>46</v>
      </c>
      <c r="E39" s="32" t="s">
        <v>81</v>
      </c>
      <c r="F39" s="33">
        <v>74579.75927734375</v>
      </c>
      <c r="G39" s="34">
        <v>305279.42578125</v>
      </c>
    </row>
    <row r="40" spans="1:7" x14ac:dyDescent="0.25">
      <c r="A40" s="32" t="s">
        <v>90</v>
      </c>
      <c r="B40" s="32" t="s">
        <v>2</v>
      </c>
      <c r="C40" s="32" t="s">
        <v>47</v>
      </c>
      <c r="D40" s="32" t="s">
        <v>46</v>
      </c>
      <c r="E40" s="32" t="s">
        <v>48</v>
      </c>
      <c r="F40" s="33">
        <v>21327.7197265625</v>
      </c>
      <c r="G40" s="34">
        <v>91501.2890625</v>
      </c>
    </row>
    <row r="41" spans="1:7" x14ac:dyDescent="0.25">
      <c r="A41" s="32" t="s">
        <v>90</v>
      </c>
      <c r="B41" s="32" t="s">
        <v>2</v>
      </c>
      <c r="C41" s="32" t="s">
        <v>47</v>
      </c>
      <c r="D41" s="32" t="s">
        <v>58</v>
      </c>
      <c r="E41" s="32" t="s">
        <v>81</v>
      </c>
      <c r="F41" s="33">
        <v>24726.240234375</v>
      </c>
      <c r="G41" s="34">
        <v>164372.71875</v>
      </c>
    </row>
    <row r="42" spans="1:7" x14ac:dyDescent="0.25">
      <c r="A42" s="32" t="s">
        <v>90</v>
      </c>
      <c r="B42" s="32" t="s">
        <v>2</v>
      </c>
      <c r="C42" s="32" t="s">
        <v>47</v>
      </c>
      <c r="D42" s="32" t="s">
        <v>46</v>
      </c>
      <c r="E42" s="32" t="s">
        <v>45</v>
      </c>
      <c r="F42" s="33">
        <v>42573.42919921875</v>
      </c>
      <c r="G42" s="34">
        <v>198930.05078125</v>
      </c>
    </row>
    <row r="43" spans="1:7" ht="15.75" thickBot="1" x14ac:dyDescent="0.3">
      <c r="A43" s="19" t="s">
        <v>96</v>
      </c>
      <c r="B43" s="21"/>
      <c r="C43" s="21"/>
      <c r="D43" s="21"/>
      <c r="E43" s="21"/>
      <c r="F43" s="21">
        <f>SUM(F37:F42)</f>
        <v>204167.6884765625</v>
      </c>
      <c r="G43" s="20">
        <f>SUM(G37:G42)</f>
        <v>885042.43359375</v>
      </c>
    </row>
    <row r="44" spans="1:7" x14ac:dyDescent="0.25">
      <c r="A44" s="32" t="s">
        <v>98</v>
      </c>
      <c r="B44" s="32" t="s">
        <v>2</v>
      </c>
      <c r="C44" s="32" t="s">
        <v>47</v>
      </c>
      <c r="D44" s="32" t="s">
        <v>46</v>
      </c>
      <c r="E44" s="32" t="s">
        <v>71</v>
      </c>
      <c r="F44" s="33">
        <v>493</v>
      </c>
      <c r="G44" s="34">
        <v>42350.73046875</v>
      </c>
    </row>
    <row r="45" spans="1:7" x14ac:dyDescent="0.25">
      <c r="A45" s="32" t="s">
        <v>98</v>
      </c>
      <c r="B45" s="32" t="s">
        <v>2</v>
      </c>
      <c r="C45" s="32" t="s">
        <v>47</v>
      </c>
      <c r="D45" s="32" t="s">
        <v>46</v>
      </c>
      <c r="E45" s="32" t="s">
        <v>48</v>
      </c>
      <c r="F45" s="33">
        <v>94521.80029296875</v>
      </c>
      <c r="G45" s="34">
        <v>321873.30859375</v>
      </c>
    </row>
    <row r="46" spans="1:7" x14ac:dyDescent="0.25">
      <c r="A46" s="32" t="s">
        <v>98</v>
      </c>
      <c r="B46" s="32" t="s">
        <v>2</v>
      </c>
      <c r="C46" s="32" t="s">
        <v>47</v>
      </c>
      <c r="D46" s="32" t="s">
        <v>46</v>
      </c>
      <c r="E46" s="32" t="s">
        <v>110</v>
      </c>
      <c r="F46" s="33">
        <v>10631.330078125</v>
      </c>
      <c r="G46" s="34">
        <v>72270.2578125</v>
      </c>
    </row>
    <row r="47" spans="1:7" x14ac:dyDescent="0.25">
      <c r="A47" s="32" t="s">
        <v>98</v>
      </c>
      <c r="B47" s="32" t="s">
        <v>2</v>
      </c>
      <c r="C47" s="32" t="s">
        <v>47</v>
      </c>
      <c r="D47" s="32" t="s">
        <v>46</v>
      </c>
      <c r="E47" s="32" t="s">
        <v>45</v>
      </c>
      <c r="F47" s="33">
        <v>23475.06982421875</v>
      </c>
      <c r="G47" s="34">
        <v>64972.380859375</v>
      </c>
    </row>
    <row r="48" spans="1:7" x14ac:dyDescent="0.25">
      <c r="A48" s="32" t="s">
        <v>98</v>
      </c>
      <c r="B48" s="32" t="s">
        <v>2</v>
      </c>
      <c r="C48" s="32" t="s">
        <v>47</v>
      </c>
      <c r="D48" s="32" t="s">
        <v>58</v>
      </c>
      <c r="E48" s="32" t="s">
        <v>48</v>
      </c>
      <c r="F48" s="33">
        <v>13262.400390625</v>
      </c>
      <c r="G48" s="34">
        <v>80761.05078125</v>
      </c>
    </row>
    <row r="49" spans="1:7" x14ac:dyDescent="0.25">
      <c r="A49" s="32" t="s">
        <v>98</v>
      </c>
      <c r="B49" s="32" t="s">
        <v>2</v>
      </c>
      <c r="C49" s="32" t="s">
        <v>47</v>
      </c>
      <c r="D49" s="32" t="s">
        <v>58</v>
      </c>
      <c r="E49" s="32" t="s">
        <v>45</v>
      </c>
      <c r="F49" s="33">
        <v>14846.400390625</v>
      </c>
      <c r="G49" s="34">
        <v>28529.990234375</v>
      </c>
    </row>
    <row r="50" spans="1:7" ht="15.75" thickBot="1" x14ac:dyDescent="0.3">
      <c r="A50" s="19" t="s">
        <v>99</v>
      </c>
      <c r="B50" s="21"/>
      <c r="C50" s="21"/>
      <c r="D50" s="21"/>
      <c r="E50" s="21"/>
      <c r="F50" s="21">
        <f>SUM(F44:F49)</f>
        <v>157230.0009765625</v>
      </c>
      <c r="G50" s="20">
        <f>SUM(G44:G49)</f>
        <v>610757.71875</v>
      </c>
    </row>
    <row r="51" spans="1:7" x14ac:dyDescent="0.25">
      <c r="A51" s="32" t="s">
        <v>112</v>
      </c>
      <c r="B51" s="32" t="s">
        <v>2</v>
      </c>
      <c r="C51" s="32" t="s">
        <v>47</v>
      </c>
      <c r="D51" s="32" t="s">
        <v>50</v>
      </c>
      <c r="E51" s="32" t="s">
        <v>45</v>
      </c>
      <c r="F51" s="33">
        <v>31195.009765625</v>
      </c>
      <c r="G51" s="34">
        <v>79860.54296875</v>
      </c>
    </row>
    <row r="52" spans="1:7" x14ac:dyDescent="0.25">
      <c r="A52" s="32" t="s">
        <v>112</v>
      </c>
      <c r="B52" s="32" t="s">
        <v>2</v>
      </c>
      <c r="C52" s="32" t="s">
        <v>47</v>
      </c>
      <c r="D52" s="32" t="s">
        <v>46</v>
      </c>
      <c r="E52" s="32" t="s">
        <v>71</v>
      </c>
      <c r="F52" s="33">
        <v>5688</v>
      </c>
      <c r="G52" s="34">
        <v>40173.21875</v>
      </c>
    </row>
    <row r="53" spans="1:7" x14ac:dyDescent="0.25">
      <c r="A53" s="32" t="s">
        <v>112</v>
      </c>
      <c r="B53" s="32" t="s">
        <v>2</v>
      </c>
      <c r="C53" s="32" t="s">
        <v>47</v>
      </c>
      <c r="D53" s="32" t="s">
        <v>46</v>
      </c>
      <c r="E53" s="32" t="s">
        <v>48</v>
      </c>
      <c r="F53" s="33">
        <v>23646</v>
      </c>
      <c r="G53" s="34">
        <v>107571</v>
      </c>
    </row>
    <row r="54" spans="1:7" x14ac:dyDescent="0.25">
      <c r="A54" s="32" t="s">
        <v>112</v>
      </c>
      <c r="B54" s="32" t="s">
        <v>2</v>
      </c>
      <c r="C54" s="32" t="s">
        <v>47</v>
      </c>
      <c r="D54" s="32" t="s">
        <v>46</v>
      </c>
      <c r="E54" s="32" t="s">
        <v>45</v>
      </c>
      <c r="F54" s="33">
        <v>36345.310546875</v>
      </c>
      <c r="G54" s="34">
        <v>75273.861328125</v>
      </c>
    </row>
    <row r="55" spans="1:7" x14ac:dyDescent="0.25">
      <c r="A55" s="32" t="s">
        <v>112</v>
      </c>
      <c r="B55" s="32" t="s">
        <v>2</v>
      </c>
      <c r="C55" s="32" t="s">
        <v>47</v>
      </c>
      <c r="D55" s="32" t="s">
        <v>58</v>
      </c>
      <c r="E55" s="32" t="s">
        <v>48</v>
      </c>
      <c r="F55" s="33">
        <v>23097.60009765625</v>
      </c>
      <c r="G55" s="34">
        <v>87146.6318359375</v>
      </c>
    </row>
    <row r="56" spans="1:7" x14ac:dyDescent="0.25">
      <c r="A56" s="32" t="s">
        <v>112</v>
      </c>
      <c r="B56" s="32" t="s">
        <v>2</v>
      </c>
      <c r="C56" s="32" t="s">
        <v>47</v>
      </c>
      <c r="D56" s="32" t="s">
        <v>58</v>
      </c>
      <c r="E56" s="32" t="s">
        <v>45</v>
      </c>
      <c r="F56" s="33">
        <v>4616.60009765625</v>
      </c>
      <c r="G56" s="34">
        <v>57402.05859375</v>
      </c>
    </row>
    <row r="57" spans="1:7" ht="15.75" thickBot="1" x14ac:dyDescent="0.3">
      <c r="A57" s="19" t="s">
        <v>115</v>
      </c>
      <c r="B57" s="21"/>
      <c r="C57" s="21"/>
      <c r="D57" s="21"/>
      <c r="E57" s="21"/>
      <c r="F57" s="21">
        <f>SUM(F51:F56)</f>
        <v>124588.5205078125</v>
      </c>
      <c r="G57" s="20">
        <f>SUM(G51:G56)</f>
        <v>447427.3134765625</v>
      </c>
    </row>
    <row r="58" spans="1:7" x14ac:dyDescent="0.25">
      <c r="A58" s="32" t="s">
        <v>120</v>
      </c>
      <c r="B58" s="32" t="s">
        <v>2</v>
      </c>
      <c r="C58" s="32" t="s">
        <v>47</v>
      </c>
      <c r="D58" s="32" t="s">
        <v>46</v>
      </c>
      <c r="E58" s="32" t="s">
        <v>45</v>
      </c>
      <c r="F58" s="33">
        <v>878.6400146484375</v>
      </c>
      <c r="G58" s="34">
        <v>27012.189453125</v>
      </c>
    </row>
    <row r="59" spans="1:7" ht="15.75" thickBot="1" x14ac:dyDescent="0.3">
      <c r="A59" s="19" t="s">
        <v>121</v>
      </c>
      <c r="B59" s="21"/>
      <c r="C59" s="21"/>
      <c r="D59" s="21"/>
      <c r="E59" s="21"/>
      <c r="F59" s="21">
        <f>SUM(F53:F58)</f>
        <v>213172.67126464844</v>
      </c>
      <c r="G59" s="20">
        <f>SUM(G53:G58)</f>
        <v>801833.0546875</v>
      </c>
    </row>
    <row r="60" spans="1:7" ht="16.5" thickBot="1" x14ac:dyDescent="0.3">
      <c r="A60" s="17" t="s">
        <v>0</v>
      </c>
      <c r="B60" s="17"/>
      <c r="C60" s="17"/>
      <c r="D60" s="17"/>
      <c r="E60" s="17"/>
      <c r="F60" s="17">
        <f>SUM(F12:F57)</f>
        <v>2304858.1942749023</v>
      </c>
      <c r="G60" s="18">
        <f>SUM(G12:G57)</f>
        <v>7959818.7264404297</v>
      </c>
    </row>
    <row r="62" spans="1:7" x14ac:dyDescent="0.25">
      <c r="A62" t="s">
        <v>21</v>
      </c>
    </row>
  </sheetData>
  <sortState xmlns:xlrd2="http://schemas.microsoft.com/office/spreadsheetml/2017/richdata2"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2" t="e">
        <f>Consolidado!#REF!</f>
        <v>#REF!</v>
      </c>
      <c r="B9" s="52"/>
      <c r="C9" s="52"/>
      <c r="D9" s="52"/>
      <c r="E9" s="52"/>
      <c r="F9" s="52"/>
      <c r="G9" s="52"/>
    </row>
    <row r="10" spans="1:7" ht="15.75" thickBot="1" x14ac:dyDescent="0.3">
      <c r="A10" s="50" t="s">
        <v>20</v>
      </c>
      <c r="B10" s="45"/>
      <c r="C10" s="45"/>
      <c r="D10" s="45"/>
      <c r="E10" s="45"/>
      <c r="F10" s="45"/>
      <c r="G10" s="5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12</v>
      </c>
      <c r="E11" s="35" t="s">
        <v>19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2"/>
      <c r="G12" s="43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8"/>
  <sheetViews>
    <sheetView topLeftCell="B1" workbookViewId="0">
      <selection activeCell="G33" sqref="G33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7" t="s">
        <v>13</v>
      </c>
      <c r="C6" s="47"/>
      <c r="D6" s="47"/>
      <c r="E6" s="47"/>
    </row>
    <row r="7" spans="2:5" ht="23.25" x14ac:dyDescent="0.35">
      <c r="B7" s="48" t="s">
        <v>14</v>
      </c>
      <c r="C7" s="48"/>
      <c r="D7" s="48"/>
      <c r="E7" s="48"/>
    </row>
    <row r="8" spans="2:5" ht="23.25" thickBot="1" x14ac:dyDescent="0.4">
      <c r="B8" s="49" t="s">
        <v>15</v>
      </c>
      <c r="C8" s="49"/>
      <c r="D8" s="49"/>
      <c r="E8" s="49"/>
    </row>
    <row r="9" spans="2:5" ht="15.75" thickBot="1" x14ac:dyDescent="0.3">
      <c r="B9" s="53" t="s">
        <v>24</v>
      </c>
      <c r="C9" s="54"/>
      <c r="D9" s="54"/>
      <c r="E9" s="54"/>
    </row>
    <row r="10" spans="2:5" ht="15.75" thickBot="1" x14ac:dyDescent="0.3">
      <c r="B10" s="44" t="str">
        <f>Consolidado!A10</f>
        <v>Año 2021</v>
      </c>
      <c r="C10" s="45"/>
      <c r="D10" s="45"/>
      <c r="E10" s="46"/>
    </row>
    <row r="11" spans="2:5" ht="15.75" thickBot="1" x14ac:dyDescent="0.3">
      <c r="B11" s="30" t="s">
        <v>4</v>
      </c>
      <c r="C11" s="30" t="s">
        <v>12</v>
      </c>
      <c r="D11" s="31" t="s">
        <v>19</v>
      </c>
      <c r="E11" s="31" t="s">
        <v>8</v>
      </c>
    </row>
    <row r="12" spans="2:5" x14ac:dyDescent="0.25">
      <c r="B12" s="32" t="s">
        <v>31</v>
      </c>
      <c r="C12" s="32" t="s">
        <v>52</v>
      </c>
      <c r="D12" s="32" t="s">
        <v>53</v>
      </c>
      <c r="E12" s="41">
        <v>36687.5</v>
      </c>
    </row>
    <row r="13" spans="2:5" ht="15.75" thickBot="1" x14ac:dyDescent="0.3">
      <c r="B13" s="19" t="s">
        <v>22</v>
      </c>
      <c r="C13" s="21"/>
      <c r="D13" s="21"/>
      <c r="E13" s="20">
        <f>SUM(E12:E12)</f>
        <v>36687.5</v>
      </c>
    </row>
    <row r="14" spans="2:5" x14ac:dyDescent="0.25">
      <c r="B14" s="32" t="s">
        <v>54</v>
      </c>
      <c r="C14" s="32" t="s">
        <v>52</v>
      </c>
      <c r="D14" s="32" t="s">
        <v>33</v>
      </c>
      <c r="E14" s="41">
        <v>25882.510559082031</v>
      </c>
    </row>
    <row r="15" spans="2:5" ht="15.75" thickBot="1" x14ac:dyDescent="0.3">
      <c r="B15" s="19" t="s">
        <v>56</v>
      </c>
      <c r="C15" s="21"/>
      <c r="D15" s="21"/>
      <c r="E15" s="20">
        <f>SUM(E14)</f>
        <v>25882.510559082031</v>
      </c>
    </row>
    <row r="16" spans="2:5" x14ac:dyDescent="0.25">
      <c r="B16" s="32" t="s">
        <v>60</v>
      </c>
      <c r="C16" s="32"/>
      <c r="D16" s="32"/>
      <c r="E16" s="41">
        <v>0</v>
      </c>
    </row>
    <row r="17" spans="2:5" ht="15.75" thickBot="1" x14ac:dyDescent="0.3">
      <c r="B17" s="19" t="s">
        <v>61</v>
      </c>
      <c r="C17" s="21"/>
      <c r="D17" s="21"/>
      <c r="E17" s="20">
        <f>SUM(E16)</f>
        <v>0</v>
      </c>
    </row>
    <row r="18" spans="2:5" x14ac:dyDescent="0.25">
      <c r="B18" s="32" t="s">
        <v>65</v>
      </c>
      <c r="C18" s="32" t="s">
        <v>52</v>
      </c>
      <c r="D18" s="32" t="s">
        <v>33</v>
      </c>
      <c r="E18" s="41">
        <v>8628.150390625</v>
      </c>
    </row>
    <row r="19" spans="2:5" x14ac:dyDescent="0.25">
      <c r="B19" s="32" t="s">
        <v>65</v>
      </c>
      <c r="C19" s="32" t="s">
        <v>52</v>
      </c>
      <c r="D19" s="32" t="s">
        <v>53</v>
      </c>
      <c r="E19" s="41">
        <v>37715</v>
      </c>
    </row>
    <row r="20" spans="2:5" ht="15.75" thickBot="1" x14ac:dyDescent="0.3">
      <c r="B20" s="19" t="s">
        <v>70</v>
      </c>
      <c r="C20" s="21"/>
      <c r="D20" s="21"/>
      <c r="E20" s="20">
        <f>SUM(E18:E19)</f>
        <v>46343.150390625</v>
      </c>
    </row>
    <row r="21" spans="2:5" x14ac:dyDescent="0.25">
      <c r="B21" s="32" t="s">
        <v>72</v>
      </c>
      <c r="C21" s="32" t="s">
        <v>52</v>
      </c>
      <c r="D21" s="32" t="s">
        <v>89</v>
      </c>
      <c r="E21" s="41">
        <v>78717.5</v>
      </c>
    </row>
    <row r="22" spans="2:5" x14ac:dyDescent="0.25">
      <c r="B22" s="32" t="s">
        <v>72</v>
      </c>
      <c r="C22" s="32" t="s">
        <v>52</v>
      </c>
      <c r="D22" s="32" t="s">
        <v>53</v>
      </c>
      <c r="E22" s="41">
        <v>54620.7109375</v>
      </c>
    </row>
    <row r="23" spans="2:5" x14ac:dyDescent="0.25">
      <c r="B23" s="32" t="s">
        <v>72</v>
      </c>
      <c r="C23" s="32" t="s">
        <v>52</v>
      </c>
      <c r="D23" s="32" t="s">
        <v>33</v>
      </c>
      <c r="E23" s="41">
        <v>7004.8798828125</v>
      </c>
    </row>
    <row r="24" spans="2:5" ht="15.75" thickBot="1" x14ac:dyDescent="0.3">
      <c r="B24" s="19" t="s">
        <v>86</v>
      </c>
      <c r="C24" s="21"/>
      <c r="D24" s="21"/>
      <c r="E24" s="20">
        <f>SUM(E21:E23)</f>
        <v>140343.0908203125</v>
      </c>
    </row>
    <row r="25" spans="2:5" x14ac:dyDescent="0.25">
      <c r="B25" s="32" t="s">
        <v>90</v>
      </c>
      <c r="C25" s="32" t="s">
        <v>52</v>
      </c>
      <c r="D25" s="32" t="s">
        <v>88</v>
      </c>
      <c r="E25" s="41">
        <v>78652.1328125</v>
      </c>
    </row>
    <row r="26" spans="2:5" x14ac:dyDescent="0.25">
      <c r="B26" s="32" t="s">
        <v>90</v>
      </c>
      <c r="C26" s="32" t="s">
        <v>52</v>
      </c>
      <c r="D26" s="32" t="s">
        <v>111</v>
      </c>
      <c r="E26" s="41">
        <v>9500</v>
      </c>
    </row>
    <row r="27" spans="2:5" x14ac:dyDescent="0.25">
      <c r="B27" s="32" t="s">
        <v>90</v>
      </c>
      <c r="C27" s="32" t="s">
        <v>52</v>
      </c>
      <c r="D27" s="32" t="s">
        <v>33</v>
      </c>
      <c r="E27" s="41">
        <v>6043.2998046875</v>
      </c>
    </row>
    <row r="28" spans="2:5" x14ac:dyDescent="0.25">
      <c r="B28" s="32" t="s">
        <v>90</v>
      </c>
      <c r="C28" s="32" t="s">
        <v>52</v>
      </c>
      <c r="D28" s="32" t="s">
        <v>53</v>
      </c>
      <c r="E28" s="41">
        <v>38930</v>
      </c>
    </row>
    <row r="29" spans="2:5" ht="15.75" thickBot="1" x14ac:dyDescent="0.3">
      <c r="B29" s="19" t="s">
        <v>96</v>
      </c>
      <c r="C29" s="21"/>
      <c r="D29" s="21"/>
      <c r="E29" s="20">
        <f>SUM(E25:E28)</f>
        <v>133125.4326171875</v>
      </c>
    </row>
    <row r="30" spans="2:5" x14ac:dyDescent="0.25">
      <c r="B30" s="32" t="s">
        <v>98</v>
      </c>
      <c r="C30" s="32"/>
      <c r="D30" s="32"/>
      <c r="E30" s="41">
        <v>0</v>
      </c>
    </row>
    <row r="31" spans="2:5" ht="15.75" thickBot="1" x14ac:dyDescent="0.3">
      <c r="B31" s="19" t="s">
        <v>98</v>
      </c>
      <c r="C31" s="21"/>
      <c r="D31" s="21"/>
      <c r="E31" s="20">
        <v>0</v>
      </c>
    </row>
    <row r="32" spans="2:5" x14ac:dyDescent="0.25">
      <c r="B32" s="32" t="s">
        <v>112</v>
      </c>
      <c r="C32" s="32"/>
      <c r="D32" s="32"/>
      <c r="E32" s="41">
        <v>0</v>
      </c>
    </row>
    <row r="33" spans="2:5" ht="15.75" thickBot="1" x14ac:dyDescent="0.3">
      <c r="B33" s="19" t="s">
        <v>115</v>
      </c>
      <c r="C33" s="21"/>
      <c r="D33" s="21"/>
      <c r="E33" s="20">
        <v>0</v>
      </c>
    </row>
    <row r="34" spans="2:5" x14ac:dyDescent="0.25">
      <c r="B34" s="32" t="s">
        <v>120</v>
      </c>
      <c r="C34" s="32"/>
      <c r="D34" s="32"/>
      <c r="E34" s="41">
        <v>0</v>
      </c>
    </row>
    <row r="35" spans="2:5" ht="15.75" thickBot="1" x14ac:dyDescent="0.3">
      <c r="B35" s="19" t="s">
        <v>121</v>
      </c>
      <c r="C35" s="21"/>
      <c r="D35" s="21"/>
      <c r="E35" s="20">
        <v>0</v>
      </c>
    </row>
    <row r="36" spans="2:5" ht="16.5" thickBot="1" x14ac:dyDescent="0.3">
      <c r="B36" s="17" t="s">
        <v>0</v>
      </c>
      <c r="C36" s="17"/>
      <c r="D36" s="17"/>
      <c r="E36" s="18">
        <f>SUM(E29,E24,E20,E17,E15,E13)</f>
        <v>382381.68438720703</v>
      </c>
    </row>
    <row r="38" spans="2:5" x14ac:dyDescent="0.25">
      <c r="B38" t="s">
        <v>21</v>
      </c>
    </row>
  </sheetData>
  <sortState xmlns:xlrd2="http://schemas.microsoft.com/office/spreadsheetml/2017/richdata2" ref="B12:E27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2025-06-04T19:27:40Z</dcterms:modified>
</cp:coreProperties>
</file>