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dro Berroa\Documents\Ejecución Presupuestaria para Transparencia\Ejecución Presupuestaria 2026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1" l="1"/>
  <c r="B76" i="1" l="1"/>
  <c r="O91" i="1" l="1"/>
  <c r="N91" i="1"/>
  <c r="O76" i="1"/>
  <c r="N76" i="1"/>
  <c r="O73" i="1"/>
  <c r="N73" i="1"/>
  <c r="O68" i="1"/>
  <c r="N68" i="1"/>
  <c r="O58" i="1"/>
  <c r="N58" i="1"/>
  <c r="O50" i="1"/>
  <c r="N50" i="1"/>
  <c r="O42" i="1"/>
  <c r="N42" i="1"/>
  <c r="M42" i="1"/>
  <c r="K76" i="1" l="1"/>
  <c r="I58" i="1" l="1"/>
  <c r="G89" i="1" l="1"/>
  <c r="F89" i="1"/>
  <c r="E89" i="1"/>
  <c r="D89" i="1"/>
  <c r="C89" i="1"/>
  <c r="G86" i="1"/>
  <c r="F86" i="1"/>
  <c r="E86" i="1"/>
  <c r="D86" i="1"/>
  <c r="C86" i="1"/>
  <c r="E16" i="1" l="1"/>
  <c r="E22" i="1"/>
  <c r="E32" i="1"/>
  <c r="D16" i="1" l="1"/>
  <c r="D22" i="1"/>
  <c r="P17" i="1" l="1"/>
  <c r="P18" i="1"/>
  <c r="P19" i="1"/>
  <c r="P20" i="1"/>
  <c r="P21" i="1"/>
  <c r="P23" i="1"/>
  <c r="P24" i="1"/>
  <c r="P25" i="1"/>
  <c r="P26" i="1"/>
  <c r="P27" i="1"/>
  <c r="P28" i="1"/>
  <c r="P29" i="1"/>
  <c r="P30" i="1"/>
  <c r="P31" i="1"/>
  <c r="P33" i="1"/>
  <c r="P34" i="1"/>
  <c r="P35" i="1"/>
  <c r="P36" i="1"/>
  <c r="P37" i="1"/>
  <c r="P38" i="1"/>
  <c r="P39" i="1"/>
  <c r="P40" i="1"/>
  <c r="P41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7" i="1"/>
  <c r="P59" i="1"/>
  <c r="P60" i="1"/>
  <c r="P61" i="1"/>
  <c r="P62" i="1"/>
  <c r="P63" i="1"/>
  <c r="P64" i="1"/>
  <c r="P65" i="1"/>
  <c r="P66" i="1"/>
  <c r="P67" i="1"/>
  <c r="P69" i="1"/>
  <c r="P70" i="1"/>
  <c r="P71" i="1"/>
  <c r="P72" i="1"/>
  <c r="P74" i="1"/>
  <c r="P75" i="1"/>
  <c r="P77" i="1"/>
  <c r="P78" i="1"/>
  <c r="P79" i="1"/>
  <c r="C22" i="1" l="1"/>
  <c r="F22" i="1"/>
  <c r="G22" i="1"/>
  <c r="H22" i="1"/>
  <c r="I22" i="1"/>
  <c r="J22" i="1"/>
  <c r="K22" i="1"/>
  <c r="L22" i="1"/>
  <c r="M22" i="1"/>
  <c r="N22" i="1"/>
  <c r="O22" i="1"/>
  <c r="C32" i="1"/>
  <c r="D32" i="1"/>
  <c r="F32" i="1"/>
  <c r="G32" i="1"/>
  <c r="H32" i="1"/>
  <c r="I32" i="1"/>
  <c r="J32" i="1"/>
  <c r="K32" i="1"/>
  <c r="L32" i="1"/>
  <c r="N32" i="1"/>
  <c r="O32" i="1"/>
  <c r="N16" i="1"/>
  <c r="O16" i="1"/>
  <c r="C42" i="1"/>
  <c r="D42" i="1"/>
  <c r="E42" i="1"/>
  <c r="F42" i="1"/>
  <c r="G42" i="1"/>
  <c r="H42" i="1"/>
  <c r="I42" i="1"/>
  <c r="J42" i="1"/>
  <c r="K42" i="1"/>
  <c r="L42" i="1"/>
  <c r="C50" i="1"/>
  <c r="D50" i="1"/>
  <c r="E50" i="1"/>
  <c r="F50" i="1"/>
  <c r="G50" i="1"/>
  <c r="H50" i="1"/>
  <c r="I50" i="1"/>
  <c r="J50" i="1"/>
  <c r="K50" i="1"/>
  <c r="L50" i="1"/>
  <c r="M50" i="1"/>
  <c r="C58" i="1"/>
  <c r="D58" i="1"/>
  <c r="E58" i="1"/>
  <c r="F58" i="1"/>
  <c r="G58" i="1"/>
  <c r="H58" i="1"/>
  <c r="J58" i="1"/>
  <c r="K58" i="1"/>
  <c r="L58" i="1"/>
  <c r="M58" i="1"/>
  <c r="C68" i="1"/>
  <c r="D68" i="1"/>
  <c r="E68" i="1"/>
  <c r="F68" i="1"/>
  <c r="G68" i="1"/>
  <c r="H68" i="1"/>
  <c r="I68" i="1"/>
  <c r="J68" i="1"/>
  <c r="K68" i="1"/>
  <c r="L68" i="1"/>
  <c r="M68" i="1"/>
  <c r="C73" i="1"/>
  <c r="D73" i="1"/>
  <c r="E73" i="1"/>
  <c r="F73" i="1"/>
  <c r="G73" i="1"/>
  <c r="H73" i="1"/>
  <c r="I73" i="1"/>
  <c r="J73" i="1"/>
  <c r="K73" i="1"/>
  <c r="L73" i="1"/>
  <c r="M73" i="1"/>
  <c r="C76" i="1"/>
  <c r="D76" i="1"/>
  <c r="E76" i="1"/>
  <c r="F76" i="1"/>
  <c r="G76" i="1"/>
  <c r="H76" i="1"/>
  <c r="I76" i="1"/>
  <c r="J76" i="1"/>
  <c r="L76" i="1"/>
  <c r="M76" i="1"/>
  <c r="C16" i="1"/>
  <c r="F16" i="1"/>
  <c r="G16" i="1"/>
  <c r="H16" i="1"/>
  <c r="I16" i="1"/>
  <c r="J16" i="1"/>
  <c r="K16" i="1"/>
  <c r="L16" i="1"/>
  <c r="M16" i="1"/>
  <c r="B73" i="1"/>
  <c r="B68" i="1"/>
  <c r="B58" i="1"/>
  <c r="B50" i="1"/>
  <c r="B42" i="1"/>
  <c r="B32" i="1"/>
  <c r="B22" i="1"/>
  <c r="B16" i="1"/>
  <c r="N80" i="1" l="1"/>
  <c r="N93" i="1" s="1"/>
  <c r="M80" i="1"/>
  <c r="L80" i="1"/>
  <c r="O80" i="1"/>
  <c r="O93" i="1" s="1"/>
  <c r="B80" i="1"/>
  <c r="H80" i="1"/>
  <c r="P68" i="1"/>
  <c r="P76" i="1"/>
  <c r="P16" i="1"/>
  <c r="P73" i="1"/>
  <c r="P58" i="1"/>
  <c r="P42" i="1"/>
  <c r="P50" i="1"/>
  <c r="P32" i="1"/>
  <c r="P22" i="1"/>
  <c r="D80" i="1"/>
  <c r="K80" i="1"/>
  <c r="G80" i="1"/>
  <c r="C80" i="1"/>
  <c r="J80" i="1"/>
  <c r="F80" i="1"/>
  <c r="I80" i="1"/>
  <c r="E80" i="1"/>
  <c r="P80" i="1" l="1"/>
  <c r="M91" i="1"/>
  <c r="M93" i="1" s="1"/>
  <c r="L91" i="1"/>
  <c r="L93" i="1" s="1"/>
  <c r="K91" i="1"/>
  <c r="K93" i="1" s="1"/>
  <c r="J91" i="1"/>
  <c r="J93" i="1" s="1"/>
  <c r="I91" i="1"/>
  <c r="I93" i="1" s="1"/>
  <c r="H91" i="1"/>
  <c r="H93" i="1" s="1"/>
  <c r="G91" i="1"/>
  <c r="G93" i="1" s="1"/>
  <c r="F91" i="1"/>
  <c r="F93" i="1" s="1"/>
  <c r="E91" i="1"/>
  <c r="D91" i="1"/>
  <c r="D93" i="1" s="1"/>
  <c r="C91" i="1"/>
  <c r="C93" i="1" s="1"/>
  <c r="P90" i="1"/>
  <c r="P89" i="1"/>
  <c r="B89" i="1"/>
  <c r="P88" i="1"/>
  <c r="P87" i="1"/>
  <c r="P86" i="1" s="1"/>
  <c r="B86" i="1"/>
  <c r="P85" i="1"/>
  <c r="P84" i="1"/>
  <c r="P83" i="1" s="1"/>
  <c r="B83" i="1"/>
  <c r="E93" i="1"/>
  <c r="P91" i="1" l="1"/>
  <c r="B91" i="1"/>
  <c r="B93" i="1" s="1"/>
  <c r="P93" i="1"/>
</calcChain>
</file>

<file path=xl/sharedStrings.xml><?xml version="1.0" encoding="utf-8"?>
<sst xmlns="http://schemas.openxmlformats.org/spreadsheetml/2006/main" count="108" uniqueCount="108">
  <si>
    <t>MINISTERIO DE AGRICULTURA</t>
  </si>
  <si>
    <t>DIRECCION GENERAL DE GANADERIA</t>
  </si>
  <si>
    <t xml:space="preserve">Ejecución de Gastos y Aplicaciones Financieras </t>
  </si>
  <si>
    <t>En RD$</t>
  </si>
  <si>
    <t>Gastos Devengados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</si>
  <si>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</si>
  <si>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</si>
  <si>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</si>
  <si>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</si>
  <si>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</si>
  <si>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</si>
  <si>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</si>
  <si>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</si>
  <si>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</si>
  <si>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</si>
  <si>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</si>
  <si>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</si>
  <si>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</si>
  <si>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</si>
  <si>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</si>
  <si>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</si>
  <si>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</si>
  <si>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</si>
  <si>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</si>
  <si>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</si>
  <si>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</si>
  <si>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</si>
  <si>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</si>
  <si>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</si>
  <si>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</si>
  <si>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</si>
  <si>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</si>
  <si>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</si>
  <si>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</si>
  <si>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</si>
  <si>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</si>
  <si>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</si>
  <si>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</si>
  <si>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</si>
  <si>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</si>
  <si>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</si>
  <si>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</si>
  <si>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</si>
  <si>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</si>
  <si>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</si>
  <si>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</si>
  <si>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</si>
  <si>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</si>
  <si>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</si>
  <si>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</si>
  <si>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</si>
  <si>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</si>
  <si>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</si>
  <si>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</si>
  <si>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</si>
  <si>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</si>
  <si>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</si>
  <si>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</si>
  <si>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</si>
  <si>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</si>
  <si>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</si>
  <si>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</si>
  <si>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</si>
  <si>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</si>
  <si>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</si>
  <si>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</si>
  <si>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</si>
  <si>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</si>
  <si>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</si>
  <si>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</si>
  <si>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</si>
  <si>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</si>
  <si>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</si>
  <si>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</si>
  <si>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</si>
  <si>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</si>
  <si>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</si>
  <si>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</si>
  <si>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</si>
  <si>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</si>
  <si>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</si>
  <si>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</si>
  <si>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</si>
  <si>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</si>
  <si>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</si>
  <si>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</si>
  <si>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</si>
  <si>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</si>
  <si>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</si>
  <si>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</si>
  <si>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</si>
  <si>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</si>
  <si>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</si>
  <si>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</si>
  <si>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</si>
  <si>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</si>
  <si>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</si>
  <si>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</si>
  <si>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</si>
  <si>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</si>
  <si>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</si>
  <si>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</si>
  <si>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Division de Presupuesto</t>
  </si>
  <si>
    <t>6.Fuente:  Reporte del -SIGEF</t>
  </si>
  <si>
    <t>Departamento Financiero</t>
  </si>
  <si>
    <t>Diciembre</t>
  </si>
  <si>
    <t xml:space="preserve">Noviembre 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</si>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</sst>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right" vertical="center" wrapText="1"/>
    </xf>
    <xf numFmtId="43" fontId="3" fillId="0" borderId="0" xfId="1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43" fontId="9" fillId="0" borderId="0" xfId="1" applyFont="1" applyBorder="1" applyAlignment="1">
      <alignment horizontal="right" vertical="center" wrapText="1"/>
    </xf>
    <xf numFmtId="43" fontId="3" fillId="0" borderId="0" xfId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4" fontId="3" fillId="0" borderId="1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vertical="center" wrapText="1"/>
    </xf>
    <xf numFmtId="43" fontId="3" fillId="0" borderId="0" xfId="1" applyFont="1" applyAlignment="1"/>
    <xf numFmtId="0" fontId="7" fillId="2" borderId="1" xfId="0" applyFont="1" applyFill="1" applyBorder="1" applyAlignment="1">
      <alignment horizontal="left" vertical="center" wrapText="1"/>
    </xf>
    <xf numFmtId="43" fontId="6" fillId="2" borderId="6" xfId="1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left"/>
    </xf>
    <xf numFmtId="43" fontId="3" fillId="0" borderId="0" xfId="0" applyNumberFormat="1" applyFont="1"/>
    <xf numFmtId="4" fontId="7" fillId="0" borderId="9" xfId="0" applyNumberFormat="1" applyFont="1" applyBorder="1" applyAlignment="1">
      <alignment vertical="center" wrapText="1"/>
    </xf>
    <xf numFmtId="43" fontId="0" fillId="0" borderId="0" xfId="1" applyFont="1"/>
    <xf numFmtId="43" fontId="3" fillId="0" borderId="0" xfId="1" applyFont="1"/>
    <xf numFmtId="43" fontId="4" fillId="0" borderId="0" xfId="1" applyFont="1" applyAlignment="1">
      <alignment horizontal="center"/>
    </xf>
    <xf numFmtId="43" fontId="8" fillId="2" borderId="1" xfId="1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43" fontId="7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43" fontId="3" fillId="0" borderId="1" xfId="1" applyFont="1" applyBorder="1" applyAlignment="1">
      <alignment horizontal="right" vertical="center" wrapText="1"/>
    </xf>
    <xf numFmtId="43" fontId="3" fillId="0" borderId="1" xfId="1" applyFont="1" applyBorder="1" applyAlignment="1">
      <alignment horizontal="right" vertical="center"/>
    </xf>
    <xf numFmtId="43" fontId="0" fillId="0" borderId="1" xfId="1" applyFont="1" applyBorder="1"/>
    <xf numFmtId="43" fontId="7" fillId="0" borderId="0" xfId="1" applyFont="1" applyAlignment="1">
      <alignment vertical="center" wrapText="1"/>
    </xf>
    <xf numFmtId="43" fontId="6" fillId="3" borderId="6" xfId="1" applyFont="1" applyFill="1" applyBorder="1" applyAlignment="1">
      <alignment horizontal="right" vertical="center" wrapText="1"/>
    </xf>
    <xf numFmtId="43" fontId="0" fillId="0" borderId="0" xfId="1" applyFont="1" applyAlignment="1">
      <alignment vertical="center" wrapText="1"/>
    </xf>
    <xf numFmtId="43" fontId="2" fillId="0" borderId="0" xfId="1" applyFont="1" applyAlignment="1">
      <alignment vertical="center" wrapText="1"/>
    </xf>
    <xf numFmtId="43" fontId="7" fillId="0" borderId="0" xfId="1" applyFont="1" applyBorder="1" applyAlignment="1">
      <alignment horizontal="right" vertical="center"/>
    </xf>
    <xf numFmtId="43" fontId="3" fillId="0" borderId="0" xfId="1" applyFont="1" applyBorder="1" applyAlignment="1">
      <alignment horizontal="right" vertical="center"/>
    </xf>
    <xf numFmtId="43" fontId="3" fillId="0" borderId="1" xfId="1" applyFont="1" applyBorder="1" applyAlignment="1">
      <alignment vertical="center" wrapText="1"/>
    </xf>
    <xf numFmtId="43" fontId="6" fillId="3" borderId="1" xfId="1" applyFont="1" applyFill="1" applyBorder="1" applyAlignment="1">
      <alignment vertical="center" wrapText="1"/>
    </xf>
    <xf numFmtId="43" fontId="6" fillId="0" borderId="0" xfId="1" applyFont="1" applyAlignment="1">
      <alignment horizontal="center"/>
    </xf>
    <xf numFmtId="4" fontId="7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43" fontId="0" fillId="0" borderId="1" xfId="1" applyFont="1" applyBorder="1" applyAlignment="1">
      <alignment vertical="center"/>
    </xf>
    <xf numFmtId="0" fontId="9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24182</xdr:colOff>
      <xdr:row>0</xdr:row>
      <xdr:rowOff>104775</xdr:rowOff>
    </xdr:from>
    <xdr:to>
      <xdr:col>7</xdr:col>
      <xdr:colOff>562442</xdr:colOff>
      <xdr:row>5</xdr:row>
      <xdr:rowOff>66675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1307" y="104775"/>
          <a:ext cx="1586010" cy="914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1</xdr:col>
      <xdr:colOff>0</xdr:colOff>
      <xdr:row>104</xdr:row>
      <xdr:rowOff>1</xdr:rowOff>
    </xdr:to>
    <xdr:cxnSp macro="">
      <xdr:nvCxnSpPr>
        <xdr:cNvPr id="3" name="Conector recto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2571750" y="26641425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106"/>
  <sheetViews>
    <sheetView tabSelected="1" topLeftCell="A7" zoomScale="120" zoomScaleNormal="120" workbookViewId="0">
      <selection activeCell="G63" sqref="G63"/>
    </sheetView>
  </sheetViews>
  <sheetFormatPr baseColWidth="10" defaultRowHeight="15" x14ac:dyDescent="0.25"/>
  <cols>
    <col min="1" max="1" width="38.5703125" customWidth="1"/>
    <col min="2" max="2" width="16.85546875" style="36" customWidth="1"/>
    <col min="3" max="3" width="17.7109375" style="36" customWidth="1"/>
    <col min="4" max="7" width="15.7109375" style="36" customWidth="1"/>
    <col min="8" max="8" width="15.85546875" customWidth="1"/>
    <col min="9" max="9" width="17.42578125" customWidth="1"/>
    <col min="10" max="10" width="16.140625" customWidth="1"/>
    <col min="11" max="11" width="16.28515625" customWidth="1"/>
    <col min="12" max="12" width="17.140625" customWidth="1"/>
    <col min="13" max="13" width="15.7109375" customWidth="1"/>
    <col min="14" max="14" width="16.140625" customWidth="1"/>
    <col min="15" max="15" width="17.28515625" customWidth="1"/>
    <col min="16" max="16" width="19.140625" customWidth="1"/>
  </cols>
  <sheetData>
    <row r="3" spans="1:16" x14ac:dyDescent="0.25">
      <c r="A3" s="1"/>
      <c r="D3" s="37"/>
      <c r="E3" s="37"/>
      <c r="F3" s="37"/>
      <c r="G3" s="37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1"/>
      <c r="D4" s="37"/>
      <c r="E4" s="37"/>
      <c r="F4" s="37"/>
      <c r="G4" s="37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1"/>
      <c r="D5" s="37"/>
      <c r="E5" s="37"/>
      <c r="F5" s="37"/>
      <c r="G5" s="37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1"/>
      <c r="D6" s="37"/>
      <c r="E6" s="37"/>
      <c r="F6" s="37"/>
      <c r="G6" s="37"/>
      <c r="H6" s="2"/>
      <c r="I6" s="2"/>
      <c r="J6" s="2"/>
      <c r="K6" s="2"/>
      <c r="L6" s="2"/>
      <c r="M6" s="2"/>
      <c r="N6" s="2"/>
      <c r="O6" s="2"/>
      <c r="P6" s="2"/>
    </row>
    <row r="7" spans="1:16" ht="15.75" x14ac:dyDescent="0.25">
      <c r="A7" s="64" t="s">
        <v>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6" ht="15.75" x14ac:dyDescent="0.25">
      <c r="A8" s="64" t="s">
        <v>1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</row>
    <row r="9" spans="1:16" ht="15.75" x14ac:dyDescent="0.25">
      <c r="A9" s="64" t="s">
        <v>107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</row>
    <row r="10" spans="1:16" ht="15.75" x14ac:dyDescent="0.25">
      <c r="A10" s="64" t="s">
        <v>2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</row>
    <row r="11" spans="1:16" ht="15.75" x14ac:dyDescent="0.25">
      <c r="A11" s="65" t="s">
        <v>3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</row>
    <row r="12" spans="1:16" ht="15.75" x14ac:dyDescent="0.25">
      <c r="A12" s="3"/>
      <c r="B12" s="38"/>
      <c r="C12" s="38"/>
      <c r="D12" s="38"/>
      <c r="E12" s="38"/>
      <c r="F12" s="38"/>
      <c r="G12" s="38"/>
      <c r="H12" s="3"/>
      <c r="I12" s="3"/>
      <c r="J12" s="3"/>
      <c r="K12" s="3"/>
      <c r="L12" s="3"/>
      <c r="M12" s="3"/>
      <c r="N12" s="3"/>
      <c r="O12" s="3"/>
      <c r="P12" s="4"/>
    </row>
    <row r="13" spans="1:16" x14ac:dyDescent="0.25">
      <c r="A13" s="1"/>
      <c r="D13" s="62" t="s">
        <v>4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2"/>
    </row>
    <row r="14" spans="1:16" ht="63" x14ac:dyDescent="0.25">
      <c r="A14" s="5" t="s">
        <v>5</v>
      </c>
      <c r="B14" s="39" t="s">
        <v>6</v>
      </c>
      <c r="C14" s="39" t="s">
        <v>7</v>
      </c>
      <c r="D14" s="39" t="s">
        <v>8</v>
      </c>
      <c r="E14" s="39" t="s">
        <v>9</v>
      </c>
      <c r="F14" s="40" t="s">
        <v>10</v>
      </c>
      <c r="G14" s="40" t="s">
        <v>11</v>
      </c>
      <c r="H14" s="5" t="s">
        <v>12</v>
      </c>
      <c r="I14" s="5" t="s">
        <v>13</v>
      </c>
      <c r="J14" s="5" t="s">
        <v>14</v>
      </c>
      <c r="K14" s="5" t="s">
        <v>15</v>
      </c>
      <c r="L14" s="5" t="s">
        <v>16</v>
      </c>
      <c r="M14" s="5" t="s">
        <v>17</v>
      </c>
      <c r="N14" s="5" t="s">
        <v>106</v>
      </c>
      <c r="O14" s="5" t="s">
        <v>105</v>
      </c>
      <c r="P14" s="6" t="s">
        <v>18</v>
      </c>
    </row>
    <row r="15" spans="1:16" x14ac:dyDescent="0.25">
      <c r="A15" s="59" t="s">
        <v>19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</row>
    <row r="16" spans="1:16" x14ac:dyDescent="0.25">
      <c r="A16" s="7" t="s">
        <v>20</v>
      </c>
      <c r="B16" s="41">
        <f>B17+B18+B19+B20+B21</f>
        <v>678202299</v>
      </c>
      <c r="C16" s="14">
        <f t="shared" ref="C16:M16" si="0">C17+C18+C19+C20+C21</f>
        <v>72817159</v>
      </c>
      <c r="D16" s="41">
        <f>D17+D18+D19+D20+D21</f>
        <v>46088573.950000003</v>
      </c>
      <c r="E16" s="41">
        <f>E17+E18+E19+E20+E21</f>
        <v>55761393.359999999</v>
      </c>
      <c r="F16" s="41">
        <f>F17+F18+F19+F20+F21</f>
        <v>57026852.079999998</v>
      </c>
      <c r="G16" s="41">
        <f t="shared" si="0"/>
        <v>51965708.120000005</v>
      </c>
      <c r="H16" s="8">
        <f t="shared" si="0"/>
        <v>0</v>
      </c>
      <c r="I16" s="8">
        <f t="shared" si="0"/>
        <v>0</v>
      </c>
      <c r="J16" s="8">
        <f t="shared" si="0"/>
        <v>0</v>
      </c>
      <c r="K16" s="8">
        <f t="shared" si="0"/>
        <v>0</v>
      </c>
      <c r="L16" s="8">
        <f t="shared" si="0"/>
        <v>0</v>
      </c>
      <c r="M16" s="8">
        <f t="shared" si="0"/>
        <v>0</v>
      </c>
      <c r="N16" s="8">
        <f t="shared" ref="N16" si="1">N17+N18+N19+N20+N21</f>
        <v>0</v>
      </c>
      <c r="O16" s="8">
        <f t="shared" ref="O16" si="2">O17+O18+O19+O20+O21</f>
        <v>0</v>
      </c>
      <c r="P16" s="9">
        <f>D16+E16+F16+G16+H16+I16+J16+K16+L16+M16+N16+O16</f>
        <v>210842527.50999999</v>
      </c>
    </row>
    <row r="17" spans="1:16" x14ac:dyDescent="0.25">
      <c r="A17" s="10" t="s">
        <v>21</v>
      </c>
      <c r="B17" s="42">
        <v>520371642</v>
      </c>
      <c r="C17" s="42">
        <v>56818003</v>
      </c>
      <c r="D17" s="43">
        <v>39384743.340000004</v>
      </c>
      <c r="E17" s="43">
        <v>47750143.340000004</v>
      </c>
      <c r="F17" s="43">
        <v>49077555.369999997</v>
      </c>
      <c r="G17" s="43">
        <v>44099874.340000004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  <c r="P17" s="9">
        <f>D17+E17+F17+G17+H17+I17+J17+K17+L17+M17+N17+O17</f>
        <v>180312316.39000002</v>
      </c>
    </row>
    <row r="18" spans="1:16" x14ac:dyDescent="0.25">
      <c r="A18" s="10" t="s">
        <v>22</v>
      </c>
      <c r="B18" s="42">
        <v>85699418</v>
      </c>
      <c r="C18" s="45">
        <v>8318400</v>
      </c>
      <c r="D18" s="43">
        <v>659000</v>
      </c>
      <c r="E18" s="43">
        <v>659000</v>
      </c>
      <c r="F18" s="43">
        <v>1211000</v>
      </c>
      <c r="G18" s="43">
        <v>1172155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9">
        <f>D18+E18+F18+G18+H18+I18+J18+K18+L18+M18+N18+O18</f>
        <v>3701155</v>
      </c>
    </row>
    <row r="19" spans="1:16" ht="24" x14ac:dyDescent="0.25">
      <c r="A19" s="10" t="s">
        <v>23</v>
      </c>
      <c r="B19" s="42">
        <v>100000</v>
      </c>
      <c r="C19" s="45">
        <v>0</v>
      </c>
      <c r="D19" s="43">
        <v>0</v>
      </c>
      <c r="E19" s="44">
        <v>0</v>
      </c>
      <c r="F19" s="44">
        <v>0</v>
      </c>
      <c r="G19" s="43">
        <v>6438.4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9">
        <f t="shared" ref="P19:P80" si="3">D19+E19+F19+G19+H19+I19+J19+K19+L19+M19+N19+O19</f>
        <v>6438.4</v>
      </c>
    </row>
    <row r="20" spans="1:16" x14ac:dyDescent="0.25">
      <c r="A20" s="10" t="s">
        <v>24</v>
      </c>
      <c r="B20" s="42">
        <v>0</v>
      </c>
      <c r="C20" s="45">
        <v>0</v>
      </c>
      <c r="D20" s="43">
        <v>0</v>
      </c>
      <c r="E20" s="44">
        <v>0</v>
      </c>
      <c r="F20" s="44">
        <v>0</v>
      </c>
      <c r="G20" s="44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9">
        <f t="shared" si="3"/>
        <v>0</v>
      </c>
    </row>
    <row r="21" spans="1:16" ht="24" x14ac:dyDescent="0.25">
      <c r="A21" s="10" t="s">
        <v>25</v>
      </c>
      <c r="B21" s="42">
        <v>72031239</v>
      </c>
      <c r="C21" s="58">
        <v>7680756</v>
      </c>
      <c r="D21" s="43">
        <v>6044830.6100000003</v>
      </c>
      <c r="E21" s="43">
        <v>7352250.0199999996</v>
      </c>
      <c r="F21" s="43">
        <v>6738296.71</v>
      </c>
      <c r="G21" s="43">
        <v>6687240.3799999999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9">
        <f t="shared" si="3"/>
        <v>26822617.719999999</v>
      </c>
    </row>
    <row r="22" spans="1:16" x14ac:dyDescent="0.25">
      <c r="A22" s="56" t="s">
        <v>26</v>
      </c>
      <c r="B22" s="57">
        <f>B23+B24+B25+B26+B27+B28+B29+B30+B31</f>
        <v>63306337</v>
      </c>
      <c r="C22" s="55">
        <f t="shared" ref="C22:O22" si="4">C23+C24+C25+C26+C27+C28+C29+C30+C31</f>
        <v>42372064</v>
      </c>
      <c r="D22" s="57">
        <f>D23+D24+D25+D26+D27+D28+D29+D30+D31</f>
        <v>0</v>
      </c>
      <c r="E22" s="57">
        <f>E23+E24+E25+E26+E27+E28+E29+E30+E31</f>
        <v>7009719.71</v>
      </c>
      <c r="F22" s="57">
        <f t="shared" si="4"/>
        <v>37615951.350000001</v>
      </c>
      <c r="G22" s="57">
        <f t="shared" si="4"/>
        <v>5965663.0200000005</v>
      </c>
      <c r="H22" s="55">
        <f t="shared" si="4"/>
        <v>0</v>
      </c>
      <c r="I22" s="55">
        <f t="shared" si="4"/>
        <v>0</v>
      </c>
      <c r="J22" s="55">
        <f t="shared" si="4"/>
        <v>0</v>
      </c>
      <c r="K22" s="55">
        <f t="shared" si="4"/>
        <v>0</v>
      </c>
      <c r="L22" s="55">
        <f t="shared" si="4"/>
        <v>0</v>
      </c>
      <c r="M22" s="55">
        <f t="shared" si="4"/>
        <v>0</v>
      </c>
      <c r="N22" s="55">
        <f t="shared" si="4"/>
        <v>0</v>
      </c>
      <c r="O22" s="55">
        <f t="shared" si="4"/>
        <v>0</v>
      </c>
      <c r="P22" s="9">
        <f t="shared" si="3"/>
        <v>50591334.080000006</v>
      </c>
    </row>
    <row r="23" spans="1:16" x14ac:dyDescent="0.25">
      <c r="A23" s="10" t="s">
        <v>27</v>
      </c>
      <c r="B23" s="42">
        <v>17028977</v>
      </c>
      <c r="C23" s="45">
        <v>0</v>
      </c>
      <c r="D23" s="43">
        <v>0</v>
      </c>
      <c r="E23" s="43">
        <v>2144542.83</v>
      </c>
      <c r="F23" s="43">
        <v>253259.57</v>
      </c>
      <c r="G23" s="43">
        <v>3069054.4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</v>
      </c>
      <c r="P23" s="9">
        <f t="shared" si="3"/>
        <v>5466856.7999999998</v>
      </c>
    </row>
    <row r="24" spans="1:16" ht="24" x14ac:dyDescent="0.25">
      <c r="A24" s="10" t="s">
        <v>28</v>
      </c>
      <c r="B24" s="42">
        <v>1136380</v>
      </c>
      <c r="C24" s="45">
        <v>0</v>
      </c>
      <c r="D24" s="43">
        <v>0</v>
      </c>
      <c r="E24" s="44">
        <v>0</v>
      </c>
      <c r="F24" s="43">
        <v>0</v>
      </c>
      <c r="G24" s="43">
        <v>20500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43">
        <v>0</v>
      </c>
      <c r="P24" s="9">
        <f t="shared" si="3"/>
        <v>20500</v>
      </c>
    </row>
    <row r="25" spans="1:16" x14ac:dyDescent="0.25">
      <c r="A25" s="10" t="s">
        <v>29</v>
      </c>
      <c r="B25" s="42">
        <v>6550000</v>
      </c>
      <c r="C25" s="45">
        <v>2408844</v>
      </c>
      <c r="D25" s="43">
        <v>0</v>
      </c>
      <c r="E25" s="44">
        <v>2734910.5</v>
      </c>
      <c r="F25" s="44">
        <v>2558125</v>
      </c>
      <c r="G25" s="43">
        <v>1593210</v>
      </c>
      <c r="H25" s="44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3">
        <v>0</v>
      </c>
      <c r="P25" s="9">
        <f t="shared" si="3"/>
        <v>6886245.5</v>
      </c>
    </row>
    <row r="26" spans="1:16" x14ac:dyDescent="0.25">
      <c r="A26" s="10" t="s">
        <v>30</v>
      </c>
      <c r="B26" s="42">
        <v>0</v>
      </c>
      <c r="C26" s="45">
        <v>0</v>
      </c>
      <c r="D26" s="43">
        <v>0</v>
      </c>
      <c r="E26" s="44">
        <v>0</v>
      </c>
      <c r="F26" s="44">
        <v>0</v>
      </c>
      <c r="G26" s="44">
        <v>0</v>
      </c>
      <c r="H26" s="44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9">
        <f t="shared" si="3"/>
        <v>0</v>
      </c>
    </row>
    <row r="27" spans="1:16" x14ac:dyDescent="0.25">
      <c r="A27" s="10" t="s">
        <v>31</v>
      </c>
      <c r="B27" s="42">
        <v>5850075</v>
      </c>
      <c r="C27" s="45">
        <v>0</v>
      </c>
      <c r="D27" s="43">
        <v>0</v>
      </c>
      <c r="E27" s="44">
        <v>1827407.62</v>
      </c>
      <c r="F27" s="44">
        <v>118000</v>
      </c>
      <c r="G27" s="43">
        <v>867156.33</v>
      </c>
      <c r="H27" s="44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9">
        <f t="shared" si="3"/>
        <v>2812563.95</v>
      </c>
    </row>
    <row r="28" spans="1:16" x14ac:dyDescent="0.25">
      <c r="A28" s="10" t="s">
        <v>32</v>
      </c>
      <c r="B28" s="42">
        <v>11897018</v>
      </c>
      <c r="C28" s="45">
        <v>0</v>
      </c>
      <c r="D28" s="43">
        <v>0</v>
      </c>
      <c r="E28" s="44">
        <v>0</v>
      </c>
      <c r="F28" s="44">
        <v>0</v>
      </c>
      <c r="G28" s="44">
        <v>0</v>
      </c>
      <c r="H28" s="44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9">
        <f t="shared" si="3"/>
        <v>0</v>
      </c>
    </row>
    <row r="29" spans="1:16" ht="36" x14ac:dyDescent="0.25">
      <c r="A29" s="10" t="s">
        <v>33</v>
      </c>
      <c r="B29" s="42">
        <v>11914033</v>
      </c>
      <c r="C29" s="58">
        <v>0</v>
      </c>
      <c r="D29" s="43">
        <v>0</v>
      </c>
      <c r="E29" s="44">
        <v>302858.76</v>
      </c>
      <c r="F29" s="44">
        <v>223972.78</v>
      </c>
      <c r="G29" s="44">
        <v>409742.28</v>
      </c>
      <c r="H29" s="44">
        <v>0</v>
      </c>
      <c r="I29" s="44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9">
        <f t="shared" si="3"/>
        <v>936573.82000000007</v>
      </c>
    </row>
    <row r="30" spans="1:16" ht="24" x14ac:dyDescent="0.25">
      <c r="A30" s="10" t="s">
        <v>34</v>
      </c>
      <c r="B30" s="42">
        <v>3229854</v>
      </c>
      <c r="C30" s="58">
        <v>39963220</v>
      </c>
      <c r="D30" s="43">
        <v>0</v>
      </c>
      <c r="E30" s="44">
        <v>0</v>
      </c>
      <c r="F30" s="44">
        <v>34410320</v>
      </c>
      <c r="G30" s="44">
        <v>6000.01</v>
      </c>
      <c r="H30" s="44">
        <v>0</v>
      </c>
      <c r="I30" s="44">
        <v>0</v>
      </c>
      <c r="J30" s="44">
        <v>0</v>
      </c>
      <c r="K30" s="44">
        <v>0</v>
      </c>
      <c r="L30" s="43">
        <v>0</v>
      </c>
      <c r="M30" s="43">
        <v>0</v>
      </c>
      <c r="N30" s="43">
        <v>0</v>
      </c>
      <c r="O30" s="43">
        <v>0</v>
      </c>
      <c r="P30" s="9">
        <f t="shared" si="3"/>
        <v>34416320.009999998</v>
      </c>
    </row>
    <row r="31" spans="1:16" ht="24" x14ac:dyDescent="0.25">
      <c r="A31" s="10" t="s">
        <v>35</v>
      </c>
      <c r="B31" s="42">
        <v>5700000</v>
      </c>
      <c r="C31" s="45">
        <v>0</v>
      </c>
      <c r="D31" s="43">
        <v>0</v>
      </c>
      <c r="E31" s="44">
        <v>0</v>
      </c>
      <c r="F31" s="44">
        <v>52274</v>
      </c>
      <c r="G31" s="44">
        <v>0</v>
      </c>
      <c r="H31" s="44">
        <v>0</v>
      </c>
      <c r="I31" s="43">
        <v>0</v>
      </c>
      <c r="J31" s="43">
        <v>0</v>
      </c>
      <c r="K31" s="44">
        <v>0</v>
      </c>
      <c r="L31" s="43">
        <v>0</v>
      </c>
      <c r="M31" s="43">
        <v>0</v>
      </c>
      <c r="N31" s="43">
        <v>0</v>
      </c>
      <c r="O31" s="43">
        <v>0</v>
      </c>
      <c r="P31" s="9">
        <f t="shared" si="3"/>
        <v>52274</v>
      </c>
    </row>
    <row r="32" spans="1:16" x14ac:dyDescent="0.25">
      <c r="A32" s="13" t="s">
        <v>36</v>
      </c>
      <c r="B32" s="46">
        <f>B33+B34+B35+B36+B37+B38+B39+B40+B41</f>
        <v>107792943</v>
      </c>
      <c r="C32" s="14">
        <f t="shared" ref="C32:O32" si="5">C33+C34+C35+C36+C37+C38+C39+C40+C41</f>
        <v>2773997</v>
      </c>
      <c r="D32" s="14">
        <f t="shared" si="5"/>
        <v>0</v>
      </c>
      <c r="E32" s="46">
        <f>E33+E34+E35+E36+E37+E38+E39+E40+E41</f>
        <v>190001.78000000003</v>
      </c>
      <c r="F32" s="46">
        <f t="shared" si="5"/>
        <v>4188592.69</v>
      </c>
      <c r="G32" s="46">
        <f t="shared" si="5"/>
        <v>1851768.42</v>
      </c>
      <c r="H32" s="14">
        <f t="shared" si="5"/>
        <v>0</v>
      </c>
      <c r="I32" s="14">
        <f t="shared" si="5"/>
        <v>0</v>
      </c>
      <c r="J32" s="14">
        <f t="shared" si="5"/>
        <v>0</v>
      </c>
      <c r="K32" s="14">
        <f t="shared" si="5"/>
        <v>0</v>
      </c>
      <c r="L32" s="14">
        <f t="shared" si="5"/>
        <v>0</v>
      </c>
      <c r="M32" s="14">
        <f t="shared" si="5"/>
        <v>0</v>
      </c>
      <c r="N32" s="14">
        <f t="shared" si="5"/>
        <v>0</v>
      </c>
      <c r="O32" s="14">
        <f t="shared" si="5"/>
        <v>0</v>
      </c>
      <c r="P32" s="9">
        <f t="shared" si="3"/>
        <v>6230362.8899999997</v>
      </c>
    </row>
    <row r="33" spans="1:16" ht="24" x14ac:dyDescent="0.25">
      <c r="A33" s="10" t="s">
        <v>37</v>
      </c>
      <c r="B33" s="42">
        <v>7636608</v>
      </c>
      <c r="C33" s="58">
        <v>0</v>
      </c>
      <c r="D33" s="44">
        <v>0</v>
      </c>
      <c r="E33" s="44">
        <v>171169.17</v>
      </c>
      <c r="F33" s="44">
        <v>57474.14</v>
      </c>
      <c r="G33" s="44">
        <v>78720</v>
      </c>
      <c r="H33" s="44">
        <v>0</v>
      </c>
      <c r="I33" s="44">
        <v>0</v>
      </c>
      <c r="J33" s="44">
        <v>0</v>
      </c>
      <c r="K33" s="44">
        <v>0</v>
      </c>
      <c r="L33" s="43">
        <v>0</v>
      </c>
      <c r="M33" s="43">
        <v>0</v>
      </c>
      <c r="N33" s="43">
        <v>0</v>
      </c>
      <c r="O33" s="43">
        <v>0</v>
      </c>
      <c r="P33" s="9">
        <f t="shared" si="3"/>
        <v>307363.31</v>
      </c>
    </row>
    <row r="34" spans="1:16" x14ac:dyDescent="0.25">
      <c r="A34" s="10" t="s">
        <v>38</v>
      </c>
      <c r="B34" s="42">
        <v>3540803</v>
      </c>
      <c r="C34" s="45">
        <v>0</v>
      </c>
      <c r="D34" s="44">
        <v>0</v>
      </c>
      <c r="E34" s="44">
        <v>0</v>
      </c>
      <c r="F34" s="44">
        <v>415772.65</v>
      </c>
      <c r="G34" s="44">
        <v>0</v>
      </c>
      <c r="H34" s="44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9">
        <f t="shared" si="3"/>
        <v>415772.65</v>
      </c>
    </row>
    <row r="35" spans="1:16" ht="24" x14ac:dyDescent="0.25">
      <c r="A35" s="10" t="s">
        <v>39</v>
      </c>
      <c r="B35" s="42">
        <v>1097416</v>
      </c>
      <c r="C35" s="58">
        <v>0</v>
      </c>
      <c r="D35" s="44">
        <v>0</v>
      </c>
      <c r="E35" s="44">
        <v>0</v>
      </c>
      <c r="F35" s="44">
        <v>0</v>
      </c>
      <c r="G35" s="44">
        <v>357215.5</v>
      </c>
      <c r="H35" s="43">
        <v>0</v>
      </c>
      <c r="I35" s="43">
        <v>0</v>
      </c>
      <c r="J35" s="44">
        <v>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9">
        <f t="shared" si="3"/>
        <v>357215.5</v>
      </c>
    </row>
    <row r="36" spans="1:16" x14ac:dyDescent="0.25">
      <c r="A36" s="10" t="s">
        <v>40</v>
      </c>
      <c r="B36" s="42">
        <v>7568250</v>
      </c>
      <c r="C36" s="45">
        <v>0</v>
      </c>
      <c r="D36" s="44">
        <v>0</v>
      </c>
      <c r="E36" s="44"/>
      <c r="F36" s="44">
        <v>0</v>
      </c>
      <c r="G36" s="44">
        <v>0</v>
      </c>
      <c r="H36" s="43">
        <v>0</v>
      </c>
      <c r="I36" s="44">
        <v>0</v>
      </c>
      <c r="J36" s="44">
        <v>0</v>
      </c>
      <c r="K36" s="43">
        <v>0</v>
      </c>
      <c r="L36" s="43">
        <v>0</v>
      </c>
      <c r="M36" s="43">
        <v>0</v>
      </c>
      <c r="N36" s="43">
        <v>0</v>
      </c>
      <c r="O36" s="43">
        <v>0</v>
      </c>
      <c r="P36" s="9">
        <f t="shared" si="3"/>
        <v>0</v>
      </c>
    </row>
    <row r="37" spans="1:16" ht="24" x14ac:dyDescent="0.25">
      <c r="A37" s="10" t="s">
        <v>41</v>
      </c>
      <c r="B37" s="42">
        <v>464600</v>
      </c>
      <c r="C37" s="45">
        <v>0</v>
      </c>
      <c r="D37" s="44">
        <v>0</v>
      </c>
      <c r="E37" s="44">
        <v>0</v>
      </c>
      <c r="F37" s="44">
        <v>0</v>
      </c>
      <c r="G37" s="44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43">
        <v>0</v>
      </c>
      <c r="O37" s="43">
        <v>0</v>
      </c>
      <c r="P37" s="9">
        <f t="shared" si="3"/>
        <v>0</v>
      </c>
    </row>
    <row r="38" spans="1:16" ht="24" x14ac:dyDescent="0.25">
      <c r="A38" s="10" t="s">
        <v>42</v>
      </c>
      <c r="B38" s="42">
        <v>1544265</v>
      </c>
      <c r="C38" s="58">
        <v>0</v>
      </c>
      <c r="D38" s="44">
        <v>0</v>
      </c>
      <c r="E38" s="44">
        <v>0</v>
      </c>
      <c r="F38" s="44">
        <v>0</v>
      </c>
      <c r="G38" s="44">
        <v>0</v>
      </c>
      <c r="H38" s="44">
        <v>0</v>
      </c>
      <c r="I38" s="43">
        <v>0</v>
      </c>
      <c r="J38" s="44">
        <v>0</v>
      </c>
      <c r="K38" s="43">
        <v>0</v>
      </c>
      <c r="L38" s="43">
        <v>0</v>
      </c>
      <c r="M38" s="43">
        <v>0</v>
      </c>
      <c r="N38" s="43">
        <v>0</v>
      </c>
      <c r="O38" s="43">
        <v>0</v>
      </c>
      <c r="P38" s="9">
        <f t="shared" si="3"/>
        <v>0</v>
      </c>
    </row>
    <row r="39" spans="1:16" ht="24" x14ac:dyDescent="0.25">
      <c r="A39" s="10" t="s">
        <v>43</v>
      </c>
      <c r="B39" s="42">
        <v>60129877</v>
      </c>
      <c r="C39" s="45">
        <v>0</v>
      </c>
      <c r="D39" s="44">
        <v>0</v>
      </c>
      <c r="E39" s="44">
        <v>18832.61</v>
      </c>
      <c r="F39" s="44">
        <v>3670500</v>
      </c>
      <c r="G39" s="44">
        <v>318769.91999999998</v>
      </c>
      <c r="H39" s="44">
        <v>0</v>
      </c>
      <c r="I39" s="44">
        <v>0</v>
      </c>
      <c r="J39" s="44">
        <v>0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9">
        <f t="shared" si="3"/>
        <v>4008102.53</v>
      </c>
    </row>
    <row r="40" spans="1:16" ht="36" x14ac:dyDescent="0.25">
      <c r="A40" s="10" t="s">
        <v>44</v>
      </c>
      <c r="B40" s="42">
        <v>0</v>
      </c>
      <c r="C40" s="45">
        <v>0</v>
      </c>
      <c r="D40" s="44">
        <v>0</v>
      </c>
      <c r="E40" s="44">
        <v>0</v>
      </c>
      <c r="F40" s="44">
        <v>0</v>
      </c>
      <c r="G40" s="44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9">
        <f t="shared" si="3"/>
        <v>0</v>
      </c>
    </row>
    <row r="41" spans="1:16" x14ac:dyDescent="0.25">
      <c r="A41" s="10" t="s">
        <v>45</v>
      </c>
      <c r="B41" s="42">
        <v>25811124</v>
      </c>
      <c r="C41" s="45">
        <v>2773997</v>
      </c>
      <c r="D41" s="44">
        <v>0</v>
      </c>
      <c r="E41" s="44">
        <v>0</v>
      </c>
      <c r="F41" s="44">
        <v>44845.9</v>
      </c>
      <c r="G41" s="44">
        <v>1097063</v>
      </c>
      <c r="H41" s="44">
        <v>0</v>
      </c>
      <c r="I41" s="44">
        <v>0</v>
      </c>
      <c r="J41" s="44">
        <v>0</v>
      </c>
      <c r="K41" s="43">
        <v>0</v>
      </c>
      <c r="L41" s="43">
        <v>0</v>
      </c>
      <c r="M41" s="43">
        <v>0</v>
      </c>
      <c r="N41" s="43">
        <v>0</v>
      </c>
      <c r="O41" s="43">
        <v>0</v>
      </c>
      <c r="P41" s="9">
        <f t="shared" si="3"/>
        <v>1141908.8999999999</v>
      </c>
    </row>
    <row r="42" spans="1:16" ht="15.75" thickBot="1" x14ac:dyDescent="0.3">
      <c r="A42" s="13" t="s">
        <v>46</v>
      </c>
      <c r="B42" s="14">
        <f>B43+B44+B45+B47+B46+B48+B49</f>
        <v>0</v>
      </c>
      <c r="C42" s="14">
        <f t="shared" ref="C42:M42" si="6">C43+C44+C45+C47+C46+C48+C49</f>
        <v>0</v>
      </c>
      <c r="D42" s="14">
        <f t="shared" si="6"/>
        <v>0</v>
      </c>
      <c r="E42" s="14">
        <f t="shared" si="6"/>
        <v>0</v>
      </c>
      <c r="F42" s="14">
        <f t="shared" si="6"/>
        <v>0</v>
      </c>
      <c r="G42" s="14">
        <f t="shared" si="6"/>
        <v>0</v>
      </c>
      <c r="H42" s="14">
        <f t="shared" si="6"/>
        <v>0</v>
      </c>
      <c r="I42" s="14">
        <f t="shared" si="6"/>
        <v>0</v>
      </c>
      <c r="J42" s="14">
        <f t="shared" si="6"/>
        <v>0</v>
      </c>
      <c r="K42" s="14">
        <f t="shared" si="6"/>
        <v>0</v>
      </c>
      <c r="L42" s="14">
        <f t="shared" si="6"/>
        <v>0</v>
      </c>
      <c r="M42" s="14">
        <f t="shared" si="6"/>
        <v>0</v>
      </c>
      <c r="N42" s="14">
        <f>N43+N44+N45+N46+N47+N48+N49</f>
        <v>0</v>
      </c>
      <c r="O42" s="14">
        <f>O43+O44+O45+O46+O47+O48+O49</f>
        <v>0</v>
      </c>
      <c r="P42" s="35">
        <f t="shared" si="3"/>
        <v>0</v>
      </c>
    </row>
    <row r="43" spans="1:16" ht="24" x14ac:dyDescent="0.25">
      <c r="A43" s="10" t="s">
        <v>47</v>
      </c>
      <c r="B43" s="42">
        <v>0</v>
      </c>
      <c r="C43" s="45">
        <v>0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9">
        <f t="shared" si="3"/>
        <v>0</v>
      </c>
    </row>
    <row r="44" spans="1:16" ht="24" x14ac:dyDescent="0.25">
      <c r="A44" s="10" t="s">
        <v>48</v>
      </c>
      <c r="B44" s="42">
        <v>0</v>
      </c>
      <c r="C44" s="45">
        <v>0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9">
        <f t="shared" si="3"/>
        <v>0</v>
      </c>
    </row>
    <row r="45" spans="1:16" ht="24" x14ac:dyDescent="0.25">
      <c r="A45" s="10" t="s">
        <v>49</v>
      </c>
      <c r="B45" s="42">
        <v>0</v>
      </c>
      <c r="C45" s="45">
        <v>0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9">
        <f t="shared" si="3"/>
        <v>0</v>
      </c>
    </row>
    <row r="46" spans="1:16" ht="24" x14ac:dyDescent="0.25">
      <c r="A46" s="10" t="s">
        <v>50</v>
      </c>
      <c r="B46" s="42">
        <v>0</v>
      </c>
      <c r="C46" s="45">
        <v>0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9">
        <f t="shared" si="3"/>
        <v>0</v>
      </c>
    </row>
    <row r="47" spans="1:16" ht="24" x14ac:dyDescent="0.25">
      <c r="A47" s="10" t="s">
        <v>51</v>
      </c>
      <c r="B47" s="42">
        <v>0</v>
      </c>
      <c r="C47" s="45">
        <v>0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9">
        <f t="shared" si="3"/>
        <v>0</v>
      </c>
    </row>
    <row r="48" spans="1:16" ht="24" x14ac:dyDescent="0.25">
      <c r="A48" s="10" t="s">
        <v>52</v>
      </c>
      <c r="B48" s="42">
        <v>0</v>
      </c>
      <c r="C48" s="45">
        <v>0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43">
        <v>0</v>
      </c>
      <c r="P48" s="9">
        <f t="shared" si="3"/>
        <v>0</v>
      </c>
    </row>
    <row r="49" spans="1:16" ht="24" x14ac:dyDescent="0.25">
      <c r="A49" s="10" t="s">
        <v>53</v>
      </c>
      <c r="B49" s="42">
        <v>0</v>
      </c>
      <c r="C49" s="45">
        <v>0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43">
        <v>0</v>
      </c>
      <c r="O49" s="43">
        <v>0</v>
      </c>
      <c r="P49" s="9">
        <f t="shared" si="3"/>
        <v>0</v>
      </c>
    </row>
    <row r="50" spans="1:16" x14ac:dyDescent="0.25">
      <c r="A50" s="13" t="s">
        <v>54</v>
      </c>
      <c r="B50" s="14">
        <f>B51+B52+B53+B54+B55+B56+B57</f>
        <v>0</v>
      </c>
      <c r="C50" s="14">
        <f t="shared" ref="C50:M50" si="7">C51+C52+C53+C54+C55+C56+C57</f>
        <v>0</v>
      </c>
      <c r="D50" s="14">
        <f t="shared" si="7"/>
        <v>0</v>
      </c>
      <c r="E50" s="14">
        <f t="shared" si="7"/>
        <v>0</v>
      </c>
      <c r="F50" s="14">
        <f t="shared" si="7"/>
        <v>0</v>
      </c>
      <c r="G50" s="14">
        <f t="shared" si="7"/>
        <v>0</v>
      </c>
      <c r="H50" s="14">
        <f t="shared" si="7"/>
        <v>0</v>
      </c>
      <c r="I50" s="14">
        <f t="shared" si="7"/>
        <v>0</v>
      </c>
      <c r="J50" s="14">
        <f t="shared" si="7"/>
        <v>0</v>
      </c>
      <c r="K50" s="14">
        <f t="shared" si="7"/>
        <v>0</v>
      </c>
      <c r="L50" s="14">
        <f t="shared" si="7"/>
        <v>0</v>
      </c>
      <c r="M50" s="14">
        <f t="shared" si="7"/>
        <v>0</v>
      </c>
      <c r="N50" s="14">
        <f>N51+N52+N53+N54+N55+N56+N57</f>
        <v>0</v>
      </c>
      <c r="O50" s="14">
        <f>O51+O52+O53+O54+O55+O56+O57</f>
        <v>0</v>
      </c>
      <c r="P50" s="9">
        <f t="shared" si="3"/>
        <v>0</v>
      </c>
    </row>
    <row r="51" spans="1:16" ht="24" x14ac:dyDescent="0.25">
      <c r="A51" s="10" t="s">
        <v>55</v>
      </c>
      <c r="B51" s="42">
        <v>0</v>
      </c>
      <c r="C51" s="45">
        <v>0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9">
        <f t="shared" si="3"/>
        <v>0</v>
      </c>
    </row>
    <row r="52" spans="1:16" ht="24" x14ac:dyDescent="0.25">
      <c r="A52" s="10" t="s">
        <v>56</v>
      </c>
      <c r="B52" s="42">
        <v>0</v>
      </c>
      <c r="C52" s="45">
        <v>0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43">
        <v>0</v>
      </c>
      <c r="N52" s="43">
        <v>0</v>
      </c>
      <c r="O52" s="43">
        <v>0</v>
      </c>
      <c r="P52" s="9">
        <f t="shared" si="3"/>
        <v>0</v>
      </c>
    </row>
    <row r="53" spans="1:16" ht="24" x14ac:dyDescent="0.25">
      <c r="A53" s="10" t="s">
        <v>57</v>
      </c>
      <c r="B53" s="42">
        <v>0</v>
      </c>
      <c r="C53" s="45">
        <v>0</v>
      </c>
      <c r="D53" s="43">
        <v>0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9">
        <f t="shared" si="3"/>
        <v>0</v>
      </c>
    </row>
    <row r="54" spans="1:16" ht="24" x14ac:dyDescent="0.25">
      <c r="A54" s="10" t="s">
        <v>58</v>
      </c>
      <c r="B54" s="42">
        <v>0</v>
      </c>
      <c r="C54" s="45">
        <v>0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9">
        <f t="shared" si="3"/>
        <v>0</v>
      </c>
    </row>
    <row r="55" spans="1:16" ht="24" x14ac:dyDescent="0.25">
      <c r="A55" s="10" t="s">
        <v>59</v>
      </c>
      <c r="B55" s="42">
        <v>0</v>
      </c>
      <c r="C55" s="45"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9">
        <f t="shared" si="3"/>
        <v>0</v>
      </c>
    </row>
    <row r="56" spans="1:16" ht="24" x14ac:dyDescent="0.25">
      <c r="A56" s="10" t="s">
        <v>60</v>
      </c>
      <c r="B56" s="42">
        <v>0</v>
      </c>
      <c r="C56" s="45">
        <v>0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  <c r="O56" s="43">
        <v>0</v>
      </c>
      <c r="P56" s="9">
        <f t="shared" si="3"/>
        <v>0</v>
      </c>
    </row>
    <row r="57" spans="1:16" ht="24" x14ac:dyDescent="0.25">
      <c r="A57" s="10" t="s">
        <v>61</v>
      </c>
      <c r="B57" s="42">
        <v>0</v>
      </c>
      <c r="C57" s="45">
        <v>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  <c r="P57" s="9">
        <f t="shared" si="3"/>
        <v>0</v>
      </c>
    </row>
    <row r="58" spans="1:16" ht="24" x14ac:dyDescent="0.25">
      <c r="A58" s="13" t="s">
        <v>62</v>
      </c>
      <c r="B58" s="14">
        <f>B59+B60+B61+B62+B63+B64+B65+B66+B67</f>
        <v>5619882</v>
      </c>
      <c r="C58" s="14">
        <f t="shared" ref="C58:M58" si="8">C59+C60+C61+C62+C63+C64+C65+C66+C67</f>
        <v>0</v>
      </c>
      <c r="D58" s="14">
        <f t="shared" si="8"/>
        <v>0</v>
      </c>
      <c r="E58" s="14">
        <f t="shared" si="8"/>
        <v>0</v>
      </c>
      <c r="F58" s="14">
        <f t="shared" si="8"/>
        <v>0</v>
      </c>
      <c r="G58" s="14">
        <f t="shared" si="8"/>
        <v>198711</v>
      </c>
      <c r="H58" s="14">
        <f t="shared" si="8"/>
        <v>0</v>
      </c>
      <c r="I58" s="14">
        <f t="shared" si="8"/>
        <v>0</v>
      </c>
      <c r="J58" s="14">
        <f t="shared" si="8"/>
        <v>0</v>
      </c>
      <c r="K58" s="14">
        <f t="shared" si="8"/>
        <v>0</v>
      </c>
      <c r="L58" s="14">
        <f t="shared" si="8"/>
        <v>0</v>
      </c>
      <c r="M58" s="14">
        <f t="shared" si="8"/>
        <v>0</v>
      </c>
      <c r="N58" s="14">
        <f>N59+N60+N61+N62+N63+N64+N65+N66+N67</f>
        <v>0</v>
      </c>
      <c r="O58" s="14">
        <f>O59+O60+O61+O62+O63+O64+O65+O66+O67</f>
        <v>0</v>
      </c>
      <c r="P58" s="9">
        <f t="shared" si="3"/>
        <v>198711</v>
      </c>
    </row>
    <row r="59" spans="1:16" x14ac:dyDescent="0.25">
      <c r="A59" s="10" t="s">
        <v>63</v>
      </c>
      <c r="B59" s="42">
        <v>1686863</v>
      </c>
      <c r="C59" s="45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12">
        <v>0</v>
      </c>
      <c r="K59" s="43">
        <v>0</v>
      </c>
      <c r="L59" s="43">
        <v>0</v>
      </c>
      <c r="M59" s="12">
        <v>0</v>
      </c>
      <c r="N59" s="43">
        <v>0</v>
      </c>
      <c r="O59" s="43">
        <v>0</v>
      </c>
      <c r="P59" s="9">
        <f t="shared" si="3"/>
        <v>0</v>
      </c>
    </row>
    <row r="60" spans="1:16" ht="24" x14ac:dyDescent="0.25">
      <c r="A60" s="10" t="s">
        <v>64</v>
      </c>
      <c r="B60" s="42">
        <v>0</v>
      </c>
      <c r="C60" s="45">
        <v>0</v>
      </c>
      <c r="D60" s="44">
        <v>0</v>
      </c>
      <c r="E60" s="44">
        <v>0</v>
      </c>
      <c r="F60" s="44">
        <v>0</v>
      </c>
      <c r="G60" s="44">
        <v>0</v>
      </c>
      <c r="H60" s="44"/>
      <c r="I60" s="44">
        <v>0</v>
      </c>
      <c r="J60" s="43">
        <v>0</v>
      </c>
      <c r="K60" s="43">
        <v>0</v>
      </c>
      <c r="L60" s="43">
        <v>0</v>
      </c>
      <c r="M60" s="43">
        <v>0</v>
      </c>
      <c r="N60" s="43">
        <v>0</v>
      </c>
      <c r="O60" s="43">
        <v>0</v>
      </c>
      <c r="P60" s="9">
        <f t="shared" si="3"/>
        <v>0</v>
      </c>
    </row>
    <row r="61" spans="1:16" ht="24" x14ac:dyDescent="0.25">
      <c r="A61" s="10" t="s">
        <v>65</v>
      </c>
      <c r="B61" s="42">
        <v>858260</v>
      </c>
      <c r="C61" s="45">
        <v>0</v>
      </c>
      <c r="D61" s="44">
        <v>0</v>
      </c>
      <c r="E61" s="44">
        <v>0</v>
      </c>
      <c r="F61" s="44">
        <v>0</v>
      </c>
      <c r="G61" s="44">
        <v>0</v>
      </c>
      <c r="H61" s="44"/>
      <c r="I61" s="43">
        <v>0</v>
      </c>
      <c r="J61" s="44">
        <v>0</v>
      </c>
      <c r="K61" s="43">
        <v>0</v>
      </c>
      <c r="L61" s="43">
        <v>0</v>
      </c>
      <c r="M61" s="43">
        <v>0</v>
      </c>
      <c r="N61" s="43">
        <v>0</v>
      </c>
      <c r="O61" s="43">
        <v>0</v>
      </c>
      <c r="P61" s="9">
        <f t="shared" si="3"/>
        <v>0</v>
      </c>
    </row>
    <row r="62" spans="1:16" ht="24" x14ac:dyDescent="0.25">
      <c r="A62" s="10" t="s">
        <v>66</v>
      </c>
      <c r="B62" s="42">
        <v>50000</v>
      </c>
      <c r="C62" s="45">
        <v>0</v>
      </c>
      <c r="D62" s="44">
        <v>0</v>
      </c>
      <c r="E62" s="44">
        <v>0</v>
      </c>
      <c r="F62" s="44">
        <v>0</v>
      </c>
      <c r="G62" s="44">
        <v>0</v>
      </c>
      <c r="H62" s="43">
        <v>0</v>
      </c>
      <c r="I62" s="43">
        <v>0</v>
      </c>
      <c r="J62" s="43">
        <v>0</v>
      </c>
      <c r="K62" s="43">
        <v>0</v>
      </c>
      <c r="L62" s="43">
        <v>0</v>
      </c>
      <c r="M62" s="43">
        <v>0</v>
      </c>
      <c r="N62" s="43">
        <v>0</v>
      </c>
      <c r="O62" s="43">
        <v>0</v>
      </c>
      <c r="P62" s="9">
        <f t="shared" si="3"/>
        <v>0</v>
      </c>
    </row>
    <row r="63" spans="1:16" ht="24" x14ac:dyDescent="0.25">
      <c r="A63" s="10" t="s">
        <v>67</v>
      </c>
      <c r="B63" s="42">
        <v>0</v>
      </c>
      <c r="C63" s="45">
        <v>0</v>
      </c>
      <c r="D63" s="44">
        <v>0</v>
      </c>
      <c r="E63" s="44">
        <v>0</v>
      </c>
      <c r="F63" s="44">
        <v>0</v>
      </c>
      <c r="G63" s="44">
        <v>198711</v>
      </c>
      <c r="H63" s="43">
        <v>0</v>
      </c>
      <c r="I63" s="43">
        <v>0</v>
      </c>
      <c r="J63" s="44">
        <v>0</v>
      </c>
      <c r="K63" s="43">
        <v>0</v>
      </c>
      <c r="L63" s="43">
        <v>0</v>
      </c>
      <c r="M63" s="43">
        <v>0</v>
      </c>
      <c r="N63" s="43">
        <v>0</v>
      </c>
      <c r="O63" s="43">
        <v>0</v>
      </c>
      <c r="P63" s="9">
        <f t="shared" si="3"/>
        <v>198711</v>
      </c>
    </row>
    <row r="64" spans="1:16" x14ac:dyDescent="0.25">
      <c r="A64" s="10" t="s">
        <v>68</v>
      </c>
      <c r="B64" s="42">
        <v>0</v>
      </c>
      <c r="C64" s="45">
        <v>0</v>
      </c>
      <c r="D64" s="44">
        <v>0</v>
      </c>
      <c r="E64" s="44">
        <v>0</v>
      </c>
      <c r="F64" s="44">
        <v>0</v>
      </c>
      <c r="G64" s="44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9">
        <f t="shared" si="3"/>
        <v>0</v>
      </c>
    </row>
    <row r="65" spans="1:16" x14ac:dyDescent="0.25">
      <c r="A65" s="10" t="s">
        <v>69</v>
      </c>
      <c r="B65" s="42">
        <v>3024759</v>
      </c>
      <c r="C65" s="45">
        <v>0</v>
      </c>
      <c r="D65" s="44">
        <v>0</v>
      </c>
      <c r="E65" s="44">
        <v>0</v>
      </c>
      <c r="F65" s="44">
        <v>0</v>
      </c>
      <c r="G65" s="44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43">
        <v>0</v>
      </c>
      <c r="N65" s="43">
        <v>0</v>
      </c>
      <c r="O65" s="43">
        <v>0</v>
      </c>
      <c r="P65" s="9">
        <f t="shared" si="3"/>
        <v>0</v>
      </c>
    </row>
    <row r="66" spans="1:16" x14ac:dyDescent="0.25">
      <c r="A66" s="10" t="s">
        <v>70</v>
      </c>
      <c r="B66" s="42">
        <v>0</v>
      </c>
      <c r="C66" s="45">
        <v>0</v>
      </c>
      <c r="D66" s="44">
        <v>0</v>
      </c>
      <c r="E66" s="44">
        <v>0</v>
      </c>
      <c r="F66" s="44">
        <v>0</v>
      </c>
      <c r="G66" s="44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  <c r="P66" s="9">
        <f t="shared" si="3"/>
        <v>0</v>
      </c>
    </row>
    <row r="67" spans="1:16" ht="24" x14ac:dyDescent="0.25">
      <c r="A67" s="10" t="s">
        <v>71</v>
      </c>
      <c r="B67" s="42">
        <v>0</v>
      </c>
      <c r="C67" s="45">
        <v>0</v>
      </c>
      <c r="D67" s="44">
        <v>0</v>
      </c>
      <c r="E67" s="44">
        <v>0</v>
      </c>
      <c r="F67" s="44">
        <v>0</v>
      </c>
      <c r="G67" s="44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9">
        <f t="shared" si="3"/>
        <v>0</v>
      </c>
    </row>
    <row r="68" spans="1:16" x14ac:dyDescent="0.25">
      <c r="A68" s="13" t="s">
        <v>72</v>
      </c>
      <c r="B68" s="14">
        <f>B69+B70+B71+B72</f>
        <v>0</v>
      </c>
      <c r="C68" s="14">
        <f t="shared" ref="C68:M68" si="9">C69+C70+C71+C72</f>
        <v>0</v>
      </c>
      <c r="D68" s="14">
        <f t="shared" si="9"/>
        <v>0</v>
      </c>
      <c r="E68" s="14">
        <f t="shared" si="9"/>
        <v>0</v>
      </c>
      <c r="F68" s="14">
        <f t="shared" si="9"/>
        <v>0</v>
      </c>
      <c r="G68" s="14">
        <f t="shared" si="9"/>
        <v>0</v>
      </c>
      <c r="H68" s="14">
        <f t="shared" si="9"/>
        <v>0</v>
      </c>
      <c r="I68" s="14">
        <f t="shared" si="9"/>
        <v>0</v>
      </c>
      <c r="J68" s="14">
        <f t="shared" si="9"/>
        <v>0</v>
      </c>
      <c r="K68" s="14">
        <f t="shared" si="9"/>
        <v>0</v>
      </c>
      <c r="L68" s="14">
        <f t="shared" si="9"/>
        <v>0</v>
      </c>
      <c r="M68" s="14">
        <f t="shared" si="9"/>
        <v>0</v>
      </c>
      <c r="N68" s="14">
        <f>N69+N70+N71+N72</f>
        <v>0</v>
      </c>
      <c r="O68" s="14">
        <f>O69+O70+O71+O72</f>
        <v>0</v>
      </c>
      <c r="P68" s="9">
        <f t="shared" si="3"/>
        <v>0</v>
      </c>
    </row>
    <row r="69" spans="1:16" x14ac:dyDescent="0.25">
      <c r="A69" s="10" t="s">
        <v>73</v>
      </c>
      <c r="B69" s="42">
        <v>0</v>
      </c>
      <c r="C69" s="45">
        <v>0</v>
      </c>
      <c r="D69" s="43">
        <v>0</v>
      </c>
      <c r="E69" s="43">
        <v>0</v>
      </c>
      <c r="F69" s="44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  <c r="P69" s="9">
        <f t="shared" si="3"/>
        <v>0</v>
      </c>
    </row>
    <row r="70" spans="1:16" x14ac:dyDescent="0.25">
      <c r="A70" s="10" t="s">
        <v>74</v>
      </c>
      <c r="B70" s="42">
        <v>0</v>
      </c>
      <c r="C70" s="45">
        <v>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9">
        <f t="shared" si="3"/>
        <v>0</v>
      </c>
    </row>
    <row r="71" spans="1:16" ht="24" x14ac:dyDescent="0.25">
      <c r="A71" s="10" t="s">
        <v>75</v>
      </c>
      <c r="B71" s="42">
        <v>0</v>
      </c>
      <c r="C71" s="45">
        <v>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  <c r="P71" s="9">
        <f t="shared" si="3"/>
        <v>0</v>
      </c>
    </row>
    <row r="72" spans="1:16" ht="36" x14ac:dyDescent="0.25">
      <c r="A72" s="10" t="s">
        <v>76</v>
      </c>
      <c r="B72" s="42">
        <v>0</v>
      </c>
      <c r="C72" s="45">
        <v>0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9">
        <f t="shared" si="3"/>
        <v>0</v>
      </c>
    </row>
    <row r="73" spans="1:16" ht="24" x14ac:dyDescent="0.25">
      <c r="A73" s="13" t="s">
        <v>77</v>
      </c>
      <c r="B73" s="14">
        <f>B74+B75</f>
        <v>0</v>
      </c>
      <c r="C73" s="14">
        <f t="shared" ref="C73:M73" si="10">C74+C75</f>
        <v>0</v>
      </c>
      <c r="D73" s="14">
        <f t="shared" si="10"/>
        <v>0</v>
      </c>
      <c r="E73" s="14">
        <f t="shared" si="10"/>
        <v>0</v>
      </c>
      <c r="F73" s="14">
        <f t="shared" si="10"/>
        <v>0</v>
      </c>
      <c r="G73" s="14">
        <f t="shared" si="10"/>
        <v>0</v>
      </c>
      <c r="H73" s="14">
        <f t="shared" si="10"/>
        <v>0</v>
      </c>
      <c r="I73" s="14">
        <f t="shared" si="10"/>
        <v>0</v>
      </c>
      <c r="J73" s="14">
        <f t="shared" si="10"/>
        <v>0</v>
      </c>
      <c r="K73" s="14">
        <f t="shared" si="10"/>
        <v>0</v>
      </c>
      <c r="L73" s="14">
        <f t="shared" si="10"/>
        <v>0</v>
      </c>
      <c r="M73" s="14">
        <f t="shared" si="10"/>
        <v>0</v>
      </c>
      <c r="N73" s="14">
        <f>N74+N75</f>
        <v>0</v>
      </c>
      <c r="O73" s="14">
        <f>O74+O75</f>
        <v>0</v>
      </c>
      <c r="P73" s="9">
        <f t="shared" si="3"/>
        <v>0</v>
      </c>
    </row>
    <row r="74" spans="1:16" x14ac:dyDescent="0.25">
      <c r="A74" s="10" t="s">
        <v>78</v>
      </c>
      <c r="B74" s="42">
        <v>0</v>
      </c>
      <c r="C74" s="45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9">
        <f t="shared" si="3"/>
        <v>0</v>
      </c>
    </row>
    <row r="75" spans="1:16" ht="24" x14ac:dyDescent="0.25">
      <c r="A75" s="10" t="s">
        <v>79</v>
      </c>
      <c r="B75" s="42">
        <v>0</v>
      </c>
      <c r="C75" s="45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9">
        <f t="shared" si="3"/>
        <v>0</v>
      </c>
    </row>
    <row r="76" spans="1:16" x14ac:dyDescent="0.25">
      <c r="A76" s="13" t="s">
        <v>80</v>
      </c>
      <c r="B76" s="14">
        <f>B77+B78+B79</f>
        <v>0</v>
      </c>
      <c r="C76" s="14">
        <f t="shared" ref="C76:M76" si="11">C77+C78+C79</f>
        <v>0</v>
      </c>
      <c r="D76" s="14">
        <f t="shared" si="11"/>
        <v>0</v>
      </c>
      <c r="E76" s="14">
        <f t="shared" si="11"/>
        <v>0</v>
      </c>
      <c r="F76" s="14">
        <f t="shared" si="11"/>
        <v>0</v>
      </c>
      <c r="G76" s="14">
        <f t="shared" si="11"/>
        <v>0</v>
      </c>
      <c r="H76" s="14">
        <f t="shared" si="11"/>
        <v>0</v>
      </c>
      <c r="I76" s="14">
        <f t="shared" si="11"/>
        <v>0</v>
      </c>
      <c r="J76" s="14">
        <f t="shared" si="11"/>
        <v>0</v>
      </c>
      <c r="K76" s="14">
        <f t="shared" si="11"/>
        <v>0</v>
      </c>
      <c r="L76" s="14">
        <f t="shared" si="11"/>
        <v>0</v>
      </c>
      <c r="M76" s="14">
        <f t="shared" si="11"/>
        <v>0</v>
      </c>
      <c r="N76" s="14">
        <f>N77+N78+N79</f>
        <v>0</v>
      </c>
      <c r="O76" s="14">
        <f>O77+O78+O79</f>
        <v>0</v>
      </c>
      <c r="P76" s="9">
        <f t="shared" si="3"/>
        <v>0</v>
      </c>
    </row>
    <row r="77" spans="1:16" ht="24" x14ac:dyDescent="0.25">
      <c r="A77" s="10" t="s">
        <v>81</v>
      </c>
      <c r="B77" s="42">
        <v>0</v>
      </c>
      <c r="C77" s="45">
        <v>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43">
        <v>0</v>
      </c>
      <c r="O77" s="43">
        <v>0</v>
      </c>
      <c r="P77" s="9">
        <f t="shared" si="3"/>
        <v>0</v>
      </c>
    </row>
    <row r="78" spans="1:16" ht="24" x14ac:dyDescent="0.25">
      <c r="A78" s="10" t="s">
        <v>82</v>
      </c>
      <c r="B78" s="42">
        <v>0</v>
      </c>
      <c r="C78" s="45">
        <v>0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9">
        <f t="shared" si="3"/>
        <v>0</v>
      </c>
    </row>
    <row r="79" spans="1:16" ht="24" x14ac:dyDescent="0.25">
      <c r="A79" s="10" t="s">
        <v>83</v>
      </c>
      <c r="B79" s="42">
        <v>0</v>
      </c>
      <c r="C79" s="45">
        <v>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43">
        <v>0</v>
      </c>
      <c r="P79" s="9">
        <f t="shared" si="3"/>
        <v>0</v>
      </c>
    </row>
    <row r="80" spans="1:16" ht="15.75" thickBot="1" x14ac:dyDescent="0.3">
      <c r="A80" s="15" t="s">
        <v>84</v>
      </c>
      <c r="B80" s="47">
        <f>B76+B73+B68+B58+B50+B42+B32+B22+B16</f>
        <v>854921461</v>
      </c>
      <c r="C80" s="47">
        <f t="shared" ref="C80:M80" si="12">C76+C73+C68+C58+C50+C42+C32+C22+C16</f>
        <v>117963220</v>
      </c>
      <c r="D80" s="47">
        <f t="shared" si="12"/>
        <v>46088573.950000003</v>
      </c>
      <c r="E80" s="47">
        <f t="shared" si="12"/>
        <v>62961114.850000001</v>
      </c>
      <c r="F80" s="47">
        <f t="shared" si="12"/>
        <v>98831396.120000005</v>
      </c>
      <c r="G80" s="47">
        <f t="shared" si="12"/>
        <v>59981850.560000002</v>
      </c>
      <c r="H80" s="16">
        <f t="shared" si="12"/>
        <v>0</v>
      </c>
      <c r="I80" s="16">
        <f t="shared" si="12"/>
        <v>0</v>
      </c>
      <c r="J80" s="16">
        <f t="shared" si="12"/>
        <v>0</v>
      </c>
      <c r="K80" s="16">
        <f t="shared" si="12"/>
        <v>0</v>
      </c>
      <c r="L80" s="16">
        <f t="shared" si="12"/>
        <v>0</v>
      </c>
      <c r="M80" s="16">
        <f t="shared" si="12"/>
        <v>0</v>
      </c>
      <c r="N80" s="16">
        <f>N76+N73+N68+N58+N50+N42+N32+N22+N16</f>
        <v>0</v>
      </c>
      <c r="O80" s="16">
        <f>O76+O73+O68+O58+O50+O42+O32+O22+O16</f>
        <v>0</v>
      </c>
      <c r="P80" s="16">
        <f t="shared" si="3"/>
        <v>267862935.48000002</v>
      </c>
    </row>
    <row r="81" spans="1:16" ht="15.75" thickTop="1" x14ac:dyDescent="0.25">
      <c r="A81" s="17"/>
      <c r="B81" s="48"/>
      <c r="D81" s="18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spans="1:16" x14ac:dyDescent="0.25">
      <c r="A82" s="20" t="s">
        <v>85</v>
      </c>
      <c r="B82" s="49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2"/>
    </row>
    <row r="83" spans="1:16" x14ac:dyDescent="0.25">
      <c r="A83" s="20" t="s">
        <v>86</v>
      </c>
      <c r="B83" s="50">
        <f>+B84+B85</f>
        <v>0</v>
      </c>
      <c r="D83" s="21"/>
      <c r="E83" s="51"/>
      <c r="F83" s="51"/>
      <c r="G83" s="51"/>
      <c r="H83" s="24"/>
      <c r="I83" s="24"/>
      <c r="J83" s="24"/>
      <c r="K83" s="24"/>
      <c r="L83" s="24"/>
      <c r="M83" s="24"/>
      <c r="N83" s="24"/>
      <c r="O83" s="24"/>
      <c r="P83" s="23">
        <f>+P84+P85</f>
        <v>0</v>
      </c>
    </row>
    <row r="84" spans="1:16" ht="24" x14ac:dyDescent="0.25">
      <c r="A84" s="10" t="s">
        <v>87</v>
      </c>
      <c r="B84" s="42">
        <v>0</v>
      </c>
      <c r="C84" s="45">
        <v>0</v>
      </c>
      <c r="D84" s="43">
        <v>0</v>
      </c>
      <c r="E84" s="43">
        <v>0</v>
      </c>
      <c r="F84" s="43">
        <v>0</v>
      </c>
      <c r="G84" s="43">
        <v>0</v>
      </c>
      <c r="H84" s="43">
        <v>0</v>
      </c>
      <c r="I84" s="43">
        <v>0</v>
      </c>
      <c r="J84" s="43">
        <v>0</v>
      </c>
      <c r="K84" s="43">
        <v>0</v>
      </c>
      <c r="L84" s="43">
        <v>0</v>
      </c>
      <c r="M84" s="11">
        <v>0</v>
      </c>
      <c r="N84" s="11"/>
      <c r="O84" s="11"/>
      <c r="P84" s="12">
        <f>+D84+E84+F84+G84+H84+I84+J84+K84+L84+M84</f>
        <v>0</v>
      </c>
    </row>
    <row r="85" spans="1:16" ht="24" x14ac:dyDescent="0.25">
      <c r="A85" s="10" t="s">
        <v>88</v>
      </c>
      <c r="B85" s="42">
        <v>0</v>
      </c>
      <c r="C85" s="45">
        <v>0</v>
      </c>
      <c r="D85" s="43">
        <v>0</v>
      </c>
      <c r="E85" s="43">
        <v>0</v>
      </c>
      <c r="F85" s="43">
        <v>0</v>
      </c>
      <c r="G85" s="43">
        <v>0</v>
      </c>
      <c r="H85" s="43">
        <v>0</v>
      </c>
      <c r="I85" s="43">
        <v>0</v>
      </c>
      <c r="J85" s="43">
        <v>0</v>
      </c>
      <c r="K85" s="43">
        <v>0</v>
      </c>
      <c r="L85" s="43">
        <v>0</v>
      </c>
      <c r="M85" s="11">
        <v>0</v>
      </c>
      <c r="N85" s="11"/>
      <c r="O85" s="11"/>
      <c r="P85" s="12">
        <f>+D85+E85+F85+G85+H85+I85+J85+K85+L85+M85</f>
        <v>0</v>
      </c>
    </row>
    <row r="86" spans="1:16" x14ac:dyDescent="0.25">
      <c r="A86" s="20" t="s">
        <v>89</v>
      </c>
      <c r="B86" s="14">
        <f>+B87+B88</f>
        <v>0</v>
      </c>
      <c r="C86" s="14">
        <f t="shared" ref="C86:G86" si="13">+C87+C88</f>
        <v>0</v>
      </c>
      <c r="D86" s="14">
        <f t="shared" si="13"/>
        <v>0</v>
      </c>
      <c r="E86" s="14">
        <f t="shared" si="13"/>
        <v>0</v>
      </c>
      <c r="F86" s="14">
        <f t="shared" si="13"/>
        <v>0</v>
      </c>
      <c r="G86" s="14">
        <f t="shared" si="13"/>
        <v>0</v>
      </c>
      <c r="H86" s="24"/>
      <c r="I86" s="24"/>
      <c r="J86" s="24"/>
      <c r="K86" s="24"/>
      <c r="L86" s="24"/>
      <c r="M86" s="24"/>
      <c r="N86" s="24"/>
      <c r="O86" s="24"/>
      <c r="P86" s="23">
        <f>+P87+P88</f>
        <v>0</v>
      </c>
    </row>
    <row r="87" spans="1:16" ht="24" x14ac:dyDescent="0.25">
      <c r="A87" s="10" t="s">
        <v>90</v>
      </c>
      <c r="B87" s="42">
        <v>0</v>
      </c>
      <c r="C87" s="45">
        <v>0</v>
      </c>
      <c r="D87" s="43">
        <v>0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11">
        <v>0</v>
      </c>
      <c r="N87" s="11"/>
      <c r="O87" s="11"/>
      <c r="P87" s="12">
        <f>+D87+E87+F87+G87+H87+I87+J87+K87+L87+M87</f>
        <v>0</v>
      </c>
    </row>
    <row r="88" spans="1:16" ht="24" x14ac:dyDescent="0.25">
      <c r="A88" s="10" t="s">
        <v>91</v>
      </c>
      <c r="B88" s="42">
        <v>0</v>
      </c>
      <c r="C88" s="45">
        <v>0</v>
      </c>
      <c r="D88" s="43">
        <v>0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11">
        <v>0</v>
      </c>
      <c r="N88" s="11"/>
      <c r="O88" s="11"/>
      <c r="P88" s="12">
        <f>+D88+E88+F88+G88+H88+I88+J88+K88+L88+M88</f>
        <v>0</v>
      </c>
    </row>
    <row r="89" spans="1:16" x14ac:dyDescent="0.25">
      <c r="A89" s="20" t="s">
        <v>92</v>
      </c>
      <c r="B89" s="14">
        <f>+B90</f>
        <v>0</v>
      </c>
      <c r="C89" s="14">
        <f t="shared" ref="C89:G89" si="14">+C90+C91</f>
        <v>0</v>
      </c>
      <c r="D89" s="14">
        <f t="shared" si="14"/>
        <v>0</v>
      </c>
      <c r="E89" s="14">
        <f t="shared" si="14"/>
        <v>0</v>
      </c>
      <c r="F89" s="14">
        <f t="shared" si="14"/>
        <v>0</v>
      </c>
      <c r="G89" s="14">
        <f t="shared" si="14"/>
        <v>0</v>
      </c>
      <c r="H89" s="24"/>
      <c r="I89" s="24"/>
      <c r="J89" s="24"/>
      <c r="K89" s="24"/>
      <c r="L89" s="24"/>
      <c r="M89" s="24"/>
      <c r="N89" s="24"/>
      <c r="O89" s="24"/>
      <c r="P89" s="23">
        <f>+P90</f>
        <v>0</v>
      </c>
    </row>
    <row r="90" spans="1:16" ht="24" x14ac:dyDescent="0.25">
      <c r="A90" s="10" t="s">
        <v>93</v>
      </c>
      <c r="B90" s="42">
        <v>0</v>
      </c>
      <c r="C90" s="45">
        <v>0</v>
      </c>
      <c r="D90" s="52">
        <v>0</v>
      </c>
      <c r="E90" s="52">
        <v>0</v>
      </c>
      <c r="F90" s="52">
        <v>0</v>
      </c>
      <c r="G90" s="52">
        <v>0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25">
        <v>0</v>
      </c>
      <c r="N90" s="25"/>
      <c r="O90" s="25"/>
      <c r="P90" s="26">
        <f>+D90+E90+F90+G90+H90+I90+J90+K90+L90+M90</f>
        <v>0</v>
      </c>
    </row>
    <row r="91" spans="1:16" x14ac:dyDescent="0.25">
      <c r="A91" s="27" t="s">
        <v>94</v>
      </c>
      <c r="B91" s="53">
        <f>+B83+B86+B89</f>
        <v>0</v>
      </c>
      <c r="C91" s="53">
        <f t="shared" ref="C91:M91" si="15">+C84+C85+C87+C88+C90</f>
        <v>0</v>
      </c>
      <c r="D91" s="53">
        <f t="shared" si="15"/>
        <v>0</v>
      </c>
      <c r="E91" s="53">
        <f t="shared" si="15"/>
        <v>0</v>
      </c>
      <c r="F91" s="53">
        <f t="shared" si="15"/>
        <v>0</v>
      </c>
      <c r="G91" s="53">
        <f t="shared" si="15"/>
        <v>0</v>
      </c>
      <c r="H91" s="28">
        <f t="shared" si="15"/>
        <v>0</v>
      </c>
      <c r="I91" s="28">
        <f t="shared" si="15"/>
        <v>0</v>
      </c>
      <c r="J91" s="28">
        <f t="shared" si="15"/>
        <v>0</v>
      </c>
      <c r="K91" s="28">
        <f t="shared" si="15"/>
        <v>0</v>
      </c>
      <c r="L91" s="28">
        <f t="shared" si="15"/>
        <v>0</v>
      </c>
      <c r="M91" s="28">
        <f t="shared" si="15"/>
        <v>0</v>
      </c>
      <c r="N91" s="28">
        <f>N84+N85+N87+N88+N90</f>
        <v>0</v>
      </c>
      <c r="O91" s="28">
        <f>O84+O85+O87+O88+O90</f>
        <v>0</v>
      </c>
      <c r="P91" s="28">
        <f>+P83+P86+P89</f>
        <v>0</v>
      </c>
    </row>
    <row r="92" spans="1:16" x14ac:dyDescent="0.25">
      <c r="A92" s="1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</row>
    <row r="93" spans="1:16" ht="26.25" thickBot="1" x14ac:dyDescent="0.3">
      <c r="A93" s="30" t="s">
        <v>95</v>
      </c>
      <c r="B93" s="31">
        <f>+B80+B91</f>
        <v>854921461</v>
      </c>
      <c r="C93" s="31">
        <f>+C80+C91</f>
        <v>117963220</v>
      </c>
      <c r="D93" s="31">
        <f t="shared" ref="D93:P93" si="16">+D80+D91</f>
        <v>46088573.950000003</v>
      </c>
      <c r="E93" s="31">
        <f t="shared" si="16"/>
        <v>62961114.850000001</v>
      </c>
      <c r="F93" s="31">
        <f t="shared" si="16"/>
        <v>98831396.120000005</v>
      </c>
      <c r="G93" s="31">
        <f t="shared" si="16"/>
        <v>59981850.560000002</v>
      </c>
      <c r="H93" s="31">
        <f t="shared" si="16"/>
        <v>0</v>
      </c>
      <c r="I93" s="31">
        <f t="shared" si="16"/>
        <v>0</v>
      </c>
      <c r="J93" s="31">
        <f t="shared" si="16"/>
        <v>0</v>
      </c>
      <c r="K93" s="31">
        <f t="shared" si="16"/>
        <v>0</v>
      </c>
      <c r="L93" s="31">
        <f t="shared" si="16"/>
        <v>0</v>
      </c>
      <c r="M93" s="31">
        <f t="shared" si="16"/>
        <v>0</v>
      </c>
      <c r="N93" s="31">
        <f>N80+N91</f>
        <v>0</v>
      </c>
      <c r="O93" s="31">
        <f>O80+O91</f>
        <v>0</v>
      </c>
      <c r="P93" s="31">
        <f t="shared" si="16"/>
        <v>267862935.48000002</v>
      </c>
    </row>
    <row r="94" spans="1:16" ht="15.75" thickTop="1" x14ac:dyDescent="0.25">
      <c r="A94" s="32" t="s">
        <v>96</v>
      </c>
      <c r="D94" s="37"/>
      <c r="E94" s="37"/>
      <c r="F94" s="37"/>
      <c r="G94" s="37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33" t="s">
        <v>97</v>
      </c>
      <c r="D95" s="37"/>
      <c r="E95" s="37"/>
      <c r="F95" s="37"/>
      <c r="G95" s="37"/>
      <c r="H95" s="2"/>
      <c r="I95" s="34"/>
      <c r="J95" s="34"/>
      <c r="K95" s="34"/>
      <c r="L95" s="34"/>
      <c r="M95" s="34"/>
      <c r="N95" s="34"/>
      <c r="O95" s="34"/>
      <c r="P95" s="2"/>
    </row>
    <row r="96" spans="1:16" x14ac:dyDescent="0.25">
      <c r="A96" s="33" t="s">
        <v>98</v>
      </c>
      <c r="D96" s="37"/>
      <c r="E96" s="37"/>
      <c r="F96" s="37"/>
      <c r="G96" s="37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33" t="s">
        <v>99</v>
      </c>
      <c r="D97" s="37"/>
      <c r="E97" s="37"/>
      <c r="F97" s="37"/>
      <c r="G97" s="37"/>
      <c r="H97" s="2"/>
      <c r="I97" s="2"/>
      <c r="J97" s="2"/>
      <c r="K97" s="2"/>
      <c r="L97" s="2"/>
      <c r="M97" s="2"/>
      <c r="N97" s="2"/>
      <c r="O97" s="2"/>
      <c r="P97" s="2"/>
    </row>
    <row r="98" spans="1:16" ht="15.75" thickBot="1" x14ac:dyDescent="0.3">
      <c r="A98" s="33" t="s">
        <v>100</v>
      </c>
      <c r="D98" s="37"/>
      <c r="E98" s="37"/>
      <c r="F98" s="37"/>
      <c r="G98" s="37"/>
      <c r="H98" s="2"/>
      <c r="I98" s="2"/>
      <c r="J98" s="66"/>
      <c r="K98" s="66"/>
      <c r="L98" s="66"/>
      <c r="M98" s="66"/>
      <c r="N98" s="2"/>
      <c r="O98" s="2"/>
      <c r="P98" s="2"/>
    </row>
    <row r="99" spans="1:16" x14ac:dyDescent="0.25">
      <c r="A99" s="33" t="s">
        <v>101</v>
      </c>
      <c r="D99" s="37"/>
      <c r="E99" s="37"/>
      <c r="F99" s="37"/>
      <c r="G99" s="60" t="s">
        <v>102</v>
      </c>
      <c r="H99" s="60"/>
      <c r="I99" s="60"/>
      <c r="J99" s="61"/>
      <c r="K99" s="61"/>
      <c r="L99" s="61"/>
      <c r="M99" s="61"/>
      <c r="N99" s="60"/>
      <c r="O99" s="60"/>
      <c r="P99" s="60"/>
    </row>
    <row r="100" spans="1:16" x14ac:dyDescent="0.25">
      <c r="A100" s="33" t="s">
        <v>103</v>
      </c>
      <c r="D100" s="37"/>
      <c r="E100" s="37"/>
      <c r="F100" s="37"/>
      <c r="G100" s="60" t="s">
        <v>104</v>
      </c>
      <c r="H100" s="60"/>
      <c r="I100" s="60"/>
      <c r="J100" s="60"/>
      <c r="K100" s="60"/>
      <c r="L100" s="60"/>
      <c r="M100" s="60"/>
      <c r="N100" s="60"/>
      <c r="O100" s="60"/>
      <c r="P100" s="60"/>
    </row>
    <row r="101" spans="1:16" x14ac:dyDescent="0.25">
      <c r="A101" s="33"/>
      <c r="D101" s="37"/>
      <c r="E101" s="37"/>
      <c r="F101" s="37"/>
      <c r="G101" s="37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33"/>
      <c r="D102" s="37"/>
      <c r="E102" s="37"/>
      <c r="F102" s="37"/>
      <c r="G102" s="37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33"/>
      <c r="D103" s="37"/>
      <c r="E103" s="37"/>
      <c r="F103" s="37"/>
      <c r="G103" s="37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33"/>
      <c r="D104" s="37"/>
      <c r="E104" s="37"/>
      <c r="F104" s="37"/>
      <c r="G104" s="37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1"/>
      <c r="B105" s="54"/>
      <c r="C105" s="54"/>
      <c r="D105" s="37"/>
      <c r="E105" s="37"/>
      <c r="F105" s="37"/>
      <c r="G105" s="37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1"/>
      <c r="B106" s="54"/>
      <c r="C106" s="54"/>
      <c r="D106" s="37"/>
      <c r="E106" s="37"/>
      <c r="F106" s="37"/>
      <c r="G106" s="37"/>
      <c r="H106" s="2"/>
      <c r="I106" s="2"/>
      <c r="J106" s="2"/>
      <c r="K106" s="2"/>
      <c r="L106" s="2"/>
      <c r="M106" s="2"/>
      <c r="N106" s="2"/>
      <c r="O106" s="2"/>
      <c r="P106" s="2"/>
    </row>
  </sheetData>
  <mergeCells count="10">
    <mergeCell ref="A15:P15"/>
    <mergeCell ref="G99:P99"/>
    <mergeCell ref="G100:P100"/>
    <mergeCell ref="D13:O13"/>
    <mergeCell ref="A7:P7"/>
    <mergeCell ref="A8:P8"/>
    <mergeCell ref="A9:P9"/>
    <mergeCell ref="A10:P10"/>
    <mergeCell ref="A11:P11"/>
    <mergeCell ref="J98:M98"/>
  </mergeCells>
  <pageMargins left="0.70866141732283472" right="0.70866141732283472" top="0.74803149606299213" bottom="0.74803149606299213" header="0.31496062992125984" footer="0.31496062992125984"/>
  <pageSetup paperSize="5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Moronta</dc:creator>
  <cp:lastModifiedBy>Pedro Berroa</cp:lastModifiedBy>
  <cp:lastPrinted>2025-06-12T17:07:05Z</cp:lastPrinted>
  <dcterms:created xsi:type="dcterms:W3CDTF">2023-02-08T18:19:49Z</dcterms:created>
  <dcterms:modified xsi:type="dcterms:W3CDTF">2026-05-12T13:44:58Z</dcterms:modified>
</cp:coreProperties>
</file>