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BALANCE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 s="1"/>
  <c r="B20" i="2"/>
  <c r="B21" i="2"/>
  <c r="B22" i="2"/>
  <c r="B47" i="2" s="1"/>
  <c r="C49" i="2" s="1"/>
  <c r="B23" i="2"/>
  <c r="B24" i="2"/>
  <c r="B25" i="2"/>
  <c r="B26" i="2"/>
  <c r="B30" i="2"/>
  <c r="B31" i="2"/>
  <c r="B32" i="2"/>
  <c r="B33" i="2"/>
  <c r="B35" i="2"/>
  <c r="B36" i="2"/>
  <c r="B38" i="2"/>
  <c r="B39" i="2"/>
  <c r="B40" i="2"/>
  <c r="B41" i="2"/>
  <c r="B42" i="2"/>
  <c r="B43" i="2"/>
  <c r="B44" i="2"/>
  <c r="B45" i="2"/>
  <c r="B59" i="2"/>
  <c r="B64" i="2"/>
  <c r="B63" i="2" l="1"/>
  <c r="B65" i="2" s="1"/>
  <c r="C67" i="2" s="1"/>
  <c r="C69" i="2" s="1"/>
  <c r="C68" i="2" l="1"/>
</calcChain>
</file>

<file path=xl/sharedStrings.xml><?xml version="1.0" encoding="utf-8"?>
<sst xmlns="http://schemas.openxmlformats.org/spreadsheetml/2006/main" count="57" uniqueCount="57">
  <si>
    <t xml:space="preserve">           Depto. Financiero                                                                                            Encargada del Depto. Financiero</t>
  </si>
  <si>
    <t xml:space="preserve">       JOHANNY DE LA CRUZ  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</si>
  <si>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</si>
  <si>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</si>
  <si>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</si>
  <si>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</si>
  <si>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</si>
  <si>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</si>
  <si>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</si>
  <si>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</si>
  <si>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</si>
  <si>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</si>
  <si>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</si>
  <si>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</si>
  <si>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</si>
  <si>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</si>
  <si>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</si>
  <si>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</si>
  <si>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</si>
  <si>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</si>
  <si>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</si>
  <si>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</si>
  <si>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</si>
  <si>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</si>
  <si>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</si>
  <si>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</si>
  <si>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</si>
  <si>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</si>
  <si>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</si>
  <si>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</si>
  <si>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</si>
  <si>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</si>
  <si>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</si>
  <si>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</si>
  <si>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</si>
  <si>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</si>
  <si>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</si>
  <si>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</si>
  <si>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</si>
  <si>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</si>
  <si>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</si>
  <si>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</si>
  <si>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</si>
  <si>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</si>
  <si>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</si>
  <si>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</si>
  <si>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</si>
  <si>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</si>
  <si>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</si>
  <si>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</si>
  <si>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</si>
  <si>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 SEPTIEMBRE 2021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</si>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</sst>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Border="1"/>
    <xf numFmtId="164" fontId="2" fillId="0" borderId="0" xfId="2" applyFont="1" applyBorder="1"/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4" fillId="0" borderId="0" xfId="1" applyFont="1" applyBorder="1" applyAlignment="1"/>
    <xf numFmtId="0" fontId="5" fillId="0" borderId="0" xfId="1" applyFont="1"/>
    <xf numFmtId="164" fontId="4" fillId="0" borderId="0" xfId="2" applyFon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left" wrapText="1"/>
    </xf>
    <xf numFmtId="164" fontId="2" fillId="0" borderId="0" xfId="1" applyNumberFormat="1" applyFont="1"/>
    <xf numFmtId="0" fontId="4" fillId="0" borderId="0" xfId="1" applyFont="1" applyAlignment="1">
      <alignment horizontal="left" wrapText="1"/>
    </xf>
    <xf numFmtId="164" fontId="2" fillId="0" borderId="0" xfId="1" applyNumberFormat="1" applyFont="1" applyBorder="1"/>
    <xf numFmtId="164" fontId="4" fillId="0" borderId="1" xfId="2" applyFont="1" applyBorder="1"/>
    <xf numFmtId="0" fontId="4" fillId="0" borderId="0" xfId="1" applyFont="1" applyBorder="1"/>
    <xf numFmtId="164" fontId="4" fillId="0" borderId="2" xfId="2" applyFont="1" applyBorder="1"/>
    <xf numFmtId="0" fontId="2" fillId="0" borderId="0" xfId="1" applyFont="1" applyFill="1" applyBorder="1"/>
    <xf numFmtId="164" fontId="2" fillId="0" borderId="0" xfId="3" applyFont="1" applyBorder="1"/>
    <xf numFmtId="4" fontId="6" fillId="3" borderId="0" xfId="1" applyNumberFormat="1" applyFont="1" applyFill="1"/>
    <xf numFmtId="164" fontId="4" fillId="0" borderId="0" xfId="2" applyFont="1" applyBorder="1"/>
    <xf numFmtId="4" fontId="6" fillId="0" borderId="3" xfId="1" applyNumberFormat="1" applyFont="1" applyBorder="1"/>
    <xf numFmtId="0" fontId="6" fillId="0" borderId="0" xfId="1" applyFont="1" applyAlignment="1">
      <alignment vertical="center"/>
    </xf>
    <xf numFmtId="4" fontId="6" fillId="0" borderId="0" xfId="1" applyNumberFormat="1" applyFont="1" applyBorder="1"/>
    <xf numFmtId="0" fontId="7" fillId="0" borderId="0" xfId="1" applyFont="1"/>
    <xf numFmtId="4" fontId="6" fillId="0" borderId="0" xfId="1" applyNumberFormat="1" applyFont="1"/>
    <xf numFmtId="164" fontId="8" fillId="2" borderId="0" xfId="2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4" fontId="2" fillId="0" borderId="0" xfId="1" applyNumberFormat="1" applyFont="1"/>
    <xf numFmtId="0" fontId="3" fillId="0" borderId="0" xfId="1" applyFont="1" applyBorder="1" applyAlignment="1">
      <alignment horizontal="center" vertical="center"/>
    </xf>
    <xf numFmtId="4" fontId="4" fillId="0" borderId="0" xfId="1" applyNumberFormat="1" applyFont="1" applyBorder="1"/>
    <xf numFmtId="4" fontId="4" fillId="0" borderId="2" xfId="1" applyNumberFormat="1" applyFont="1" applyBorder="1"/>
    <xf numFmtId="164" fontId="2" fillId="0" borderId="0" xfId="2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5" fillId="0" borderId="0" xfId="2" applyFont="1"/>
  </cellXfs>
  <cellStyles count="4">
    <cellStyle name="Millares 2" xfId="2"/>
    <cellStyle name="Millares 2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3305175</xdr:colOff>
      <xdr:row>0</xdr:row>
      <xdr:rowOff>0</xdr:rowOff>
    </xdr:from>
    <xdr:to>
      <xdr:col>0</xdr:col>
      <xdr:colOff>3914775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428624</xdr:colOff>
      <xdr:row>0</xdr:row>
      <xdr:rowOff>1</xdr:rowOff>
    </xdr:from>
    <xdr:ext cx="1038225" cy="806152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4" y="1"/>
          <a:ext cx="1038225" cy="806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SEPT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AUTOMATICO"/>
      <sheetName val="RESUMEN MEGALECHE FINAL"/>
      <sheetName val="LIBRO BANCO PPC "/>
      <sheetName val="Hoja39"/>
      <sheetName val="CODIFICACION CTA. PPC"/>
      <sheetName val="RESUMEN PPCENERO 2021"/>
      <sheetName val="EJECUCION"/>
      <sheetName val="RESUMEN UNIFICADO"/>
      <sheetName val="RESUMEN UNIFICADO final  "/>
      <sheetName val="ESTADOS DE INGRESOS Y EGRESOS"/>
    </sheetNames>
    <sheetDataSet>
      <sheetData sheetId="0">
        <row r="403">
          <cell r="H403">
            <v>25808021.500000048</v>
          </cell>
        </row>
      </sheetData>
      <sheetData sheetId="1"/>
      <sheetData sheetId="2"/>
      <sheetData sheetId="3"/>
      <sheetData sheetId="4">
        <row r="48">
          <cell r="H48">
            <v>2153685.61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92">
          <cell r="C192">
            <v>3797851.3100000024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showWhiteSpace="0" zoomScaleNormal="100" workbookViewId="0">
      <selection activeCell="A60" sqref="A60"/>
    </sheetView>
  </sheetViews>
  <sheetFormatPr baseColWidth="10" defaultColWidth="11.42578125" defaultRowHeight="12.75" x14ac:dyDescent="0.2"/>
  <cols>
    <col min="1" max="1" width="68" style="1" customWidth="1"/>
    <col min="2" max="2" width="21.285156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1" spans="1:6" s="2" customFormat="1" ht="15" x14ac:dyDescent="0.25">
      <c r="A1" s="9"/>
      <c r="B1" s="48"/>
      <c r="C1" s="9"/>
    </row>
    <row r="2" spans="1:6" s="2" customFormat="1" ht="15" x14ac:dyDescent="0.25">
      <c r="A2" s="9"/>
      <c r="B2" s="48"/>
      <c r="C2" s="9"/>
    </row>
    <row r="3" spans="1:6" s="2" customFormat="1" x14ac:dyDescent="0.2">
      <c r="A3" s="47" t="s">
        <v>56</v>
      </c>
      <c r="B3" s="47"/>
      <c r="C3" s="47"/>
    </row>
    <row r="4" spans="1:6" s="2" customFormat="1" ht="21" x14ac:dyDescent="0.35">
      <c r="A4" s="46" t="s">
        <v>55</v>
      </c>
      <c r="B4" s="46"/>
      <c r="C4" s="46"/>
    </row>
    <row r="5" spans="1:6" s="2" customFormat="1" ht="17.25" x14ac:dyDescent="0.3">
      <c r="A5" s="45" t="s">
        <v>54</v>
      </c>
      <c r="B5" s="45"/>
      <c r="C5" s="45"/>
    </row>
    <row r="6" spans="1:6" s="2" customFormat="1" ht="17.25" x14ac:dyDescent="0.3">
      <c r="A6" s="44" t="s">
        <v>53</v>
      </c>
      <c r="B6" s="44"/>
      <c r="C6" s="44"/>
    </row>
    <row r="7" spans="1:6" s="2" customFormat="1" ht="15.75" x14ac:dyDescent="0.25">
      <c r="A7" s="43"/>
      <c r="B7" s="43"/>
      <c r="C7" s="43"/>
    </row>
    <row r="8" spans="1:6" s="2" customFormat="1" ht="12" customHeight="1" x14ac:dyDescent="0.25">
      <c r="A8" s="42"/>
      <c r="B8" s="42"/>
      <c r="C8" s="42"/>
    </row>
    <row r="9" spans="1:6" s="2" customFormat="1" ht="15" x14ac:dyDescent="0.25">
      <c r="A9" s="41" t="s">
        <v>52</v>
      </c>
      <c r="B9" s="41"/>
      <c r="C9" s="41"/>
    </row>
    <row r="10" spans="1:6" s="2" customFormat="1" x14ac:dyDescent="0.2">
      <c r="A10" s="40" t="s">
        <v>51</v>
      </c>
      <c r="B10" s="40"/>
      <c r="C10" s="40"/>
    </row>
    <row r="11" spans="1:6" s="2" customFormat="1" x14ac:dyDescent="0.2">
      <c r="A11" s="40" t="s">
        <v>50</v>
      </c>
      <c r="B11" s="40"/>
      <c r="C11" s="40"/>
      <c r="F11" s="37"/>
    </row>
    <row r="12" spans="1:6" s="2" customFormat="1" x14ac:dyDescent="0.2">
      <c r="A12" s="39" t="s">
        <v>49</v>
      </c>
      <c r="B12" s="38"/>
      <c r="C12" s="38"/>
      <c r="F12" s="37"/>
    </row>
    <row r="13" spans="1:6" s="2" customFormat="1" x14ac:dyDescent="0.2">
      <c r="A13" s="17" t="s">
        <v>48</v>
      </c>
      <c r="B13" s="4"/>
      <c r="C13" s="3"/>
    </row>
    <row r="14" spans="1:6" s="2" customFormat="1" x14ac:dyDescent="0.2">
      <c r="A14" s="3" t="s">
        <v>47</v>
      </c>
      <c r="B14" s="4">
        <f>+'[1]LIBRO BANCO CONALECHE '!H403+'[1]LIBRO BANCO PPC '!H48</f>
        <v>27961707.110000048</v>
      </c>
      <c r="C14" s="15"/>
      <c r="F14" s="13"/>
    </row>
    <row r="15" spans="1:6" s="2" customFormat="1" x14ac:dyDescent="0.2">
      <c r="A15" s="17" t="s">
        <v>46</v>
      </c>
      <c r="B15" s="36">
        <f>SUM(B14)</f>
        <v>27961707.110000048</v>
      </c>
      <c r="C15" s="3"/>
    </row>
    <row r="16" spans="1:6" s="2" customFormat="1" x14ac:dyDescent="0.2">
      <c r="A16" s="17"/>
      <c r="B16" s="4"/>
      <c r="C16" s="35"/>
      <c r="E16" s="34"/>
    </row>
    <row r="17" spans="1:7" s="2" customFormat="1" x14ac:dyDescent="0.2">
      <c r="A17" s="17" t="s">
        <v>45</v>
      </c>
      <c r="B17" s="4"/>
      <c r="C17" s="3"/>
      <c r="E17" s="32"/>
    </row>
    <row r="18" spans="1:7" s="2" customFormat="1" x14ac:dyDescent="0.2">
      <c r="A18" s="26" t="s">
        <v>44</v>
      </c>
      <c r="B18" s="27">
        <v>16219800</v>
      </c>
      <c r="C18" s="3"/>
      <c r="E18" s="32"/>
    </row>
    <row r="19" spans="1:7" s="2" customFormat="1" x14ac:dyDescent="0.2">
      <c r="A19" s="26" t="s">
        <v>43</v>
      </c>
      <c r="B19" s="27">
        <v>66407615</v>
      </c>
      <c r="C19" s="33"/>
      <c r="E19" s="32"/>
    </row>
    <row r="20" spans="1:7" s="2" customFormat="1" x14ac:dyDescent="0.2">
      <c r="A20" s="26" t="s">
        <v>42</v>
      </c>
      <c r="B20" s="27">
        <f>9636.88+365692.6+167827.7+8768.58+153400+25016+224200+31200</f>
        <v>985741.75999999989</v>
      </c>
      <c r="C20" s="3"/>
      <c r="E20" s="31"/>
      <c r="F20" s="30"/>
      <c r="G20" s="28"/>
    </row>
    <row r="21" spans="1:7" s="2" customFormat="1" x14ac:dyDescent="0.2">
      <c r="A21" s="26" t="s">
        <v>41</v>
      </c>
      <c r="B21" s="27">
        <f>695053.07+6964.83+263882.01+47486.74</f>
        <v>1013386.6499999999</v>
      </c>
      <c r="C21" s="3"/>
      <c r="F21" s="30"/>
      <c r="G21" s="28"/>
    </row>
    <row r="22" spans="1:7" s="2" customFormat="1" x14ac:dyDescent="0.2">
      <c r="A22" s="26" t="s">
        <v>40</v>
      </c>
      <c r="B22" s="27">
        <f>94774.629286978+92869.79+46964+13200+6600</f>
        <v>254408.41928697799</v>
      </c>
      <c r="C22" s="3"/>
      <c r="F22" s="29"/>
      <c r="G22" s="28"/>
    </row>
    <row r="23" spans="1:7" s="2" customFormat="1" x14ac:dyDescent="0.2">
      <c r="A23" s="26" t="s">
        <v>39</v>
      </c>
      <c r="B23" s="27">
        <f>1813476.88+411973.27+38698.1+48970+32096+30691.8+9912+67809.52+41691+123815.79+286264.4+15222+686633.74+8496+69230.03+110398.43+291514.28+30444+119180+26912.4+29452.8+126510.01+113740.43+117331.98+83930.97+7178.24</f>
        <v>4741574.07</v>
      </c>
      <c r="C23" s="3"/>
      <c r="F23" s="29"/>
      <c r="G23" s="28"/>
    </row>
    <row r="24" spans="1:7" s="2" customFormat="1" x14ac:dyDescent="0.2">
      <c r="A24" s="26" t="s">
        <v>38</v>
      </c>
      <c r="B24" s="27">
        <f>13166421.52+28892100+1495000+31349170.98</f>
        <v>74902692.5</v>
      </c>
      <c r="C24" s="4"/>
    </row>
    <row r="25" spans="1:7" s="2" customFormat="1" x14ac:dyDescent="0.2">
      <c r="A25" s="26" t="s">
        <v>37</v>
      </c>
      <c r="B25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5" s="4"/>
    </row>
    <row r="26" spans="1:7" s="2" customFormat="1" x14ac:dyDescent="0.2">
      <c r="A26" s="26" t="s">
        <v>36</v>
      </c>
      <c r="B26" s="27">
        <f>177610.92+58531.3+68499+18172+21240+106578.8</f>
        <v>450632.02</v>
      </c>
      <c r="C26" s="4"/>
    </row>
    <row r="27" spans="1:7" s="2" customFormat="1" x14ac:dyDescent="0.2">
      <c r="A27" s="26" t="s">
        <v>35</v>
      </c>
      <c r="B27" s="27">
        <v>128447.16</v>
      </c>
      <c r="C27" s="4"/>
    </row>
    <row r="28" spans="1:7" s="2" customFormat="1" x14ac:dyDescent="0.2">
      <c r="A28" s="26" t="s">
        <v>34</v>
      </c>
      <c r="B28" s="27">
        <v>9354.7999999999993</v>
      </c>
      <c r="C28" s="4"/>
    </row>
    <row r="29" spans="1:7" s="2" customFormat="1" x14ac:dyDescent="0.2">
      <c r="A29" s="26" t="s">
        <v>33</v>
      </c>
      <c r="B29" s="27">
        <v>27885.25</v>
      </c>
      <c r="C29" s="4"/>
    </row>
    <row r="30" spans="1:7" s="2" customFormat="1" x14ac:dyDescent="0.2">
      <c r="A30" s="26" t="s">
        <v>32</v>
      </c>
      <c r="B30" s="27">
        <f>232481.02+9600+55648.8+19195+13522+17110+33706.7+11859</f>
        <v>393122.52</v>
      </c>
      <c r="C30" s="4"/>
    </row>
    <row r="31" spans="1:7" s="2" customFormat="1" x14ac:dyDescent="0.2">
      <c r="A31" s="26" t="s">
        <v>31</v>
      </c>
      <c r="B31" s="27">
        <f>3277.48+500000+16992+343380+130036+56399.88+257777.49+260072</f>
        <v>1567934.8499999999</v>
      </c>
      <c r="C31" s="4"/>
    </row>
    <row r="32" spans="1:7" s="2" customFormat="1" x14ac:dyDescent="0.2">
      <c r="A32" s="26" t="s">
        <v>30</v>
      </c>
      <c r="B32" s="27">
        <f>64972.82+392356+291600.42</f>
        <v>748929.24</v>
      </c>
      <c r="C32" s="3"/>
    </row>
    <row r="33" spans="1:3" s="2" customFormat="1" x14ac:dyDescent="0.2">
      <c r="A33" s="26" t="s">
        <v>29</v>
      </c>
      <c r="B33" s="27">
        <f>5+190850.82+3221.4+14067.8+58121.79+175478.69+1051050+12154+9440+22000+261783+1784721.6</f>
        <v>3582894.1</v>
      </c>
      <c r="C33" s="3"/>
    </row>
    <row r="34" spans="1:3" s="2" customFormat="1" x14ac:dyDescent="0.2">
      <c r="A34" s="26" t="s">
        <v>28</v>
      </c>
      <c r="B34" s="27">
        <v>46400</v>
      </c>
      <c r="C34" s="3"/>
    </row>
    <row r="35" spans="1:3" s="2" customFormat="1" x14ac:dyDescent="0.2">
      <c r="A35" s="26" t="s">
        <v>27</v>
      </c>
      <c r="B35" s="27">
        <f>931067.2+117370+13000+40719.44+9280.7+99509.4+361886.02+28308.2+251340+18644+2295+58410+18691.82+50386+176676.68+56876+216360.01+16380.02+2700+112000.01+299912.78+4823.84+79366.8</f>
        <v>2966003.919999999</v>
      </c>
      <c r="C35" s="3"/>
    </row>
    <row r="36" spans="1:3" s="2" customFormat="1" x14ac:dyDescent="0.2">
      <c r="A36" s="26" t="s">
        <v>26</v>
      </c>
      <c r="B36" s="27">
        <f>133014.5+25576.17+209440+57388.23+167720.48</f>
        <v>593139.38</v>
      </c>
      <c r="C36" s="3"/>
    </row>
    <row r="37" spans="1:3" s="2" customFormat="1" x14ac:dyDescent="0.2">
      <c r="A37" s="26" t="s">
        <v>25</v>
      </c>
      <c r="B37" s="27">
        <v>12372.36</v>
      </c>
      <c r="C37" s="3"/>
    </row>
    <row r="38" spans="1:3" s="2" customFormat="1" x14ac:dyDescent="0.2">
      <c r="A38" s="26" t="s">
        <v>24</v>
      </c>
      <c r="B38" s="27">
        <f>26518.05+1816358.7+4350.01+218300+215940+46256</f>
        <v>2327722.7599999998</v>
      </c>
      <c r="C38" s="3"/>
    </row>
    <row r="39" spans="1:3" s="2" customFormat="1" x14ac:dyDescent="0.2">
      <c r="A39" s="26" t="s">
        <v>23</v>
      </c>
      <c r="B39" s="27">
        <f>5758846.76+3732710.8+7380.12+138168.84+373157.3+148830.1+332784.16+142589.05+417663.36+39500+282987+188434.2</f>
        <v>11563051.689999998</v>
      </c>
      <c r="C39" s="3"/>
    </row>
    <row r="40" spans="1:3" s="2" customFormat="1" x14ac:dyDescent="0.2">
      <c r="A40" s="26" t="s">
        <v>22</v>
      </c>
      <c r="B40" s="27">
        <f>332512.42+25000+195000</f>
        <v>552512.41999999993</v>
      </c>
      <c r="C40" s="3"/>
    </row>
    <row r="41" spans="1:3" s="2" customFormat="1" x14ac:dyDescent="0.2">
      <c r="A41" s="26" t="s">
        <v>21</v>
      </c>
      <c r="B41" s="27">
        <f>243439.76+415939.98</f>
        <v>659379.74</v>
      </c>
      <c r="C41" s="3"/>
    </row>
    <row r="42" spans="1:3" s="2" customFormat="1" x14ac:dyDescent="0.2">
      <c r="A42" s="26" t="s">
        <v>20</v>
      </c>
      <c r="B42" s="27">
        <f>43070+176616.86</f>
        <v>219686.86</v>
      </c>
      <c r="C42" s="15"/>
    </row>
    <row r="43" spans="1:3" s="2" customFormat="1" x14ac:dyDescent="0.2">
      <c r="A43" s="26" t="s">
        <v>19</v>
      </c>
      <c r="B43" s="27">
        <f>1610592.4+1386000</f>
        <v>2996592.4</v>
      </c>
      <c r="C43" s="3"/>
    </row>
    <row r="44" spans="1:3" s="2" customFormat="1" x14ac:dyDescent="0.2">
      <c r="A44" s="26" t="s">
        <v>18</v>
      </c>
      <c r="B44" s="27">
        <f>143682.7+143682.7+41915.04</f>
        <v>329280.44</v>
      </c>
      <c r="C44" s="3"/>
    </row>
    <row r="45" spans="1:3" s="2" customFormat="1" x14ac:dyDescent="0.2">
      <c r="A45" s="26" t="s">
        <v>17</v>
      </c>
      <c r="B45" s="25">
        <f>85561.58+120029.6+292256.5+244575.06+110259.2+66622.8+103840+89928.94+57414.8+163982.75+262799.98+146442.43</f>
        <v>1743713.64</v>
      </c>
      <c r="C45" s="4"/>
    </row>
    <row r="46" spans="1:3" s="2" customFormat="1" x14ac:dyDescent="0.2">
      <c r="A46" s="24" t="s">
        <v>16</v>
      </c>
      <c r="B46" s="23">
        <v>390273.2</v>
      </c>
      <c r="C46" s="4"/>
    </row>
    <row r="47" spans="1:3" s="2" customFormat="1" ht="17.25" customHeight="1" x14ac:dyDescent="0.2">
      <c r="A47" s="17" t="s">
        <v>15</v>
      </c>
      <c r="B47" s="22">
        <f>SUM(B18:B46)</f>
        <v>201828206.96928698</v>
      </c>
      <c r="C47" s="15"/>
    </row>
    <row r="48" spans="1:3" s="2" customFormat="1" x14ac:dyDescent="0.2">
      <c r="A48" s="3"/>
      <c r="C48" s="3"/>
    </row>
    <row r="49" spans="1:3" s="2" customFormat="1" ht="13.5" thickBot="1" x14ac:dyDescent="0.25">
      <c r="A49" s="17" t="s">
        <v>14</v>
      </c>
      <c r="B49" s="22"/>
      <c r="C49" s="16">
        <f>+B47+B15</f>
        <v>229789914.07928702</v>
      </c>
    </row>
    <row r="50" spans="1:3" s="2" customFormat="1" ht="13.5" thickTop="1" x14ac:dyDescent="0.2">
      <c r="A50" s="22"/>
      <c r="B50" s="22"/>
      <c r="C50" s="3"/>
    </row>
    <row r="51" spans="1:3" s="2" customFormat="1" x14ac:dyDescent="0.2">
      <c r="A51" s="22" t="s">
        <v>13</v>
      </c>
      <c r="B51" s="4"/>
      <c r="C51" s="3"/>
    </row>
    <row r="52" spans="1:3" s="2" customFormat="1" x14ac:dyDescent="0.2">
      <c r="A52" s="22"/>
      <c r="B52" s="4"/>
      <c r="C52" s="3"/>
    </row>
    <row r="53" spans="1:3" s="2" customFormat="1" x14ac:dyDescent="0.2">
      <c r="A53" s="17" t="s">
        <v>12</v>
      </c>
      <c r="B53" s="3"/>
      <c r="C53" s="3"/>
    </row>
    <row r="54" spans="1:3" s="2" customFormat="1" x14ac:dyDescent="0.2">
      <c r="A54" s="3" t="s">
        <v>11</v>
      </c>
      <c r="B54" s="21">
        <v>18690842.98</v>
      </c>
      <c r="C54" s="3"/>
    </row>
    <row r="55" spans="1:3" s="2" customFormat="1" x14ac:dyDescent="0.2">
      <c r="A55" s="3"/>
      <c r="B55" s="3"/>
      <c r="C55" s="3"/>
    </row>
    <row r="56" spans="1:3" s="2" customFormat="1" x14ac:dyDescent="0.2">
      <c r="A56" s="17" t="s">
        <v>10</v>
      </c>
      <c r="B56" s="4"/>
      <c r="C56" s="3"/>
    </row>
    <row r="57" spans="1:3" s="2" customFormat="1" x14ac:dyDescent="0.2">
      <c r="A57" s="3" t="s">
        <v>9</v>
      </c>
      <c r="B57" s="4">
        <v>0</v>
      </c>
      <c r="C57" s="3"/>
    </row>
    <row r="58" spans="1:3" s="2" customFormat="1" x14ac:dyDescent="0.2">
      <c r="A58" s="3"/>
      <c r="B58" s="4"/>
      <c r="C58" s="3"/>
    </row>
    <row r="59" spans="1:3" s="2" customFormat="1" x14ac:dyDescent="0.2">
      <c r="A59" s="17" t="s">
        <v>8</v>
      </c>
      <c r="B59" s="18">
        <f>SUM(B54:B58)</f>
        <v>18690842.98</v>
      </c>
      <c r="C59" s="3"/>
    </row>
    <row r="60" spans="1:3" s="2" customFormat="1" x14ac:dyDescent="0.2">
      <c r="A60" s="3"/>
      <c r="B60" s="4"/>
      <c r="C60" s="3"/>
    </row>
    <row r="61" spans="1:3" s="2" customFormat="1" x14ac:dyDescent="0.2">
      <c r="A61" s="17" t="s">
        <v>7</v>
      </c>
      <c r="B61" s="4"/>
      <c r="C61" s="3"/>
    </row>
    <row r="62" spans="1:3" s="2" customFormat="1" x14ac:dyDescent="0.2">
      <c r="A62" s="3"/>
      <c r="B62" s="4"/>
      <c r="C62" s="3"/>
    </row>
    <row r="63" spans="1:3" s="2" customFormat="1" x14ac:dyDescent="0.2">
      <c r="A63" s="3" t="s">
        <v>6</v>
      </c>
      <c r="B63" s="20">
        <f>B15+B47-B59-B64</f>
        <v>207301219.78928703</v>
      </c>
      <c r="C63" s="3"/>
    </row>
    <row r="64" spans="1:3" s="2" customFormat="1" x14ac:dyDescent="0.2">
      <c r="A64" s="3" t="s">
        <v>5</v>
      </c>
      <c r="B64" s="13">
        <f>+'[1]ESTADOS DE INGRESOS Y EGRESOS'!C192</f>
        <v>3797851.3100000024</v>
      </c>
      <c r="C64" s="3"/>
    </row>
    <row r="65" spans="1:11" s="2" customFormat="1" x14ac:dyDescent="0.2">
      <c r="A65" s="19" t="s">
        <v>4</v>
      </c>
      <c r="B65" s="18">
        <f>SUM(B63:B64)</f>
        <v>211099071.09928703</v>
      </c>
      <c r="C65" s="3"/>
    </row>
    <row r="66" spans="1:11" s="2" customFormat="1" x14ac:dyDescent="0.2">
      <c r="A66" s="3"/>
      <c r="B66" s="4"/>
      <c r="C66" s="3"/>
    </row>
    <row r="67" spans="1:11" s="2" customFormat="1" ht="13.5" thickBot="1" x14ac:dyDescent="0.25">
      <c r="A67" s="17" t="s">
        <v>3</v>
      </c>
      <c r="B67" s="4"/>
      <c r="C67" s="16">
        <f>B59+B65</f>
        <v>229789914.07928702</v>
      </c>
    </row>
    <row r="68" spans="1:11" s="2" customFormat="1" ht="13.5" thickTop="1" x14ac:dyDescent="0.2">
      <c r="A68" s="3"/>
      <c r="B68" s="4"/>
      <c r="C68" s="15">
        <f>+C49-C67</f>
        <v>0</v>
      </c>
    </row>
    <row r="69" spans="1:11" s="2" customFormat="1" x14ac:dyDescent="0.2">
      <c r="A69" s="14" t="s">
        <v>2</v>
      </c>
      <c r="B69" s="14"/>
      <c r="C69" s="13">
        <f>+C67-C49</f>
        <v>0</v>
      </c>
    </row>
    <row r="70" spans="1:11" s="2" customFormat="1" ht="15" x14ac:dyDescent="0.25">
      <c r="A70" s="12"/>
      <c r="B70" s="12"/>
      <c r="C70" s="9"/>
    </row>
    <row r="71" spans="1:11" s="2" customFormat="1" ht="15" x14ac:dyDescent="0.25">
      <c r="A71" s="11"/>
      <c r="B71" s="10"/>
      <c r="C71" s="9"/>
    </row>
    <row r="72" spans="1:11" s="2" customFormat="1" x14ac:dyDescent="0.2">
      <c r="A72" s="8" t="s">
        <v>1</v>
      </c>
      <c r="C72" s="8"/>
    </row>
    <row r="73" spans="1:11" s="2" customFormat="1" x14ac:dyDescent="0.2">
      <c r="A73" s="8" t="s">
        <v>0</v>
      </c>
      <c r="C73" s="5"/>
    </row>
    <row r="74" spans="1:11" s="2" customFormat="1" x14ac:dyDescent="0.2">
      <c r="A74" s="7"/>
      <c r="B74" s="5"/>
      <c r="C74" s="5"/>
    </row>
    <row r="75" spans="1:11" s="2" customFormat="1" x14ac:dyDescent="0.2">
      <c r="A75" s="6"/>
      <c r="B75" s="5"/>
      <c r="C75" s="1"/>
    </row>
    <row r="79" spans="1:11" s="2" customFormat="1" ht="19.5" customHeight="1" x14ac:dyDescent="0.2">
      <c r="D79" s="4"/>
      <c r="J79" s="3"/>
      <c r="K79" s="3"/>
    </row>
    <row r="80" spans="1:11" s="2" customFormat="1" ht="19.5" customHeight="1" x14ac:dyDescent="0.2">
      <c r="D80" s="4"/>
      <c r="J80" s="3"/>
      <c r="K80" s="3"/>
    </row>
    <row r="81" spans="4:11" s="2" customFormat="1" ht="19.5" customHeight="1" x14ac:dyDescent="0.2">
      <c r="D81" s="4"/>
      <c r="J81" s="3"/>
      <c r="K81" s="3"/>
    </row>
    <row r="82" spans="4:11" s="2" customFormat="1" ht="19.5" customHeight="1" x14ac:dyDescent="0.2">
      <c r="D82" s="4"/>
      <c r="J82" s="3"/>
      <c r="K82" s="3"/>
    </row>
    <row r="83" spans="4:11" s="2" customFormat="1" ht="19.5" customHeight="1" x14ac:dyDescent="0.2">
      <c r="D83" s="4"/>
      <c r="J83" s="3"/>
      <c r="K83" s="3"/>
    </row>
  </sheetData>
  <mergeCells count="9">
    <mergeCell ref="A11:C11"/>
    <mergeCell ref="A69:B69"/>
    <mergeCell ref="A3:C3"/>
    <mergeCell ref="A4:C4"/>
    <mergeCell ref="A5:C5"/>
    <mergeCell ref="A6:C6"/>
    <mergeCell ref="A7:C7"/>
    <mergeCell ref="A9:C9"/>
    <mergeCell ref="A10:C10"/>
  </mergeCells>
  <pageMargins left="0.70866141732283472" right="0.70866141732283472" top="0" bottom="0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2021-10-08T20:16:15Z</dcterms:created>
  <dcterms:modified xsi:type="dcterms:W3CDTF">2021-10-08T20:16:50Z</dcterms:modified>
</cp:coreProperties>
</file>