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1 Noviembre\"/>
    </mc:Choice>
  </mc:AlternateContent>
  <bookViews>
    <workbookView xWindow="0" yWindow="0" windowWidth="20490" windowHeight="7755" tabRatio="606"/>
  </bookViews>
  <sheets>
    <sheet name="BALANCE" sheetId="52" r:id="rId1"/>
  </sheets>
  <externalReferences>
    <externalReference r:id="rId2"/>
  </externalReferences>
  <definedNames>
    <definedName name="_xlnm.Print_Area" localSheetId="0">BALANCE!$A$1:$C$76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52" l="1"/>
  <c r="B45" i="52"/>
  <c r="B47" i="52" l="1"/>
  <c r="B35" i="52"/>
  <c r="B32" i="52"/>
  <c r="B24" i="52" l="1"/>
  <c r="B22" i="52"/>
  <c r="B66" i="52" l="1"/>
  <c r="B37" i="52" l="1"/>
  <c r="B27" i="52"/>
  <c r="B41" i="52" l="1"/>
  <c r="B26" i="52" l="1"/>
  <c r="B43" i="52" l="1"/>
  <c r="B44" i="52" l="1"/>
  <c r="B23" i="52" l="1"/>
  <c r="B33" i="52" l="1"/>
  <c r="B46" i="52" l="1"/>
  <c r="B28" i="52" l="1"/>
  <c r="B34" i="52" l="1"/>
  <c r="B42" i="52"/>
  <c r="B40" i="52" l="1"/>
  <c r="B61" i="52" l="1"/>
  <c r="B17" i="52" l="1"/>
  <c r="B38" i="52" l="1"/>
  <c r="B49" i="52" s="1"/>
  <c r="B65" i="52" s="1"/>
  <c r="C51" i="52" l="1"/>
  <c r="B67" i="52"/>
  <c r="C69" i="52" s="1"/>
  <c r="C71" i="52" l="1"/>
  <c r="C70" i="52"/>
</calcChain>
</file>

<file path=xl/sharedStrings.xml><?xml version="1.0" encoding="utf-8"?>
<sst xmlns="http://schemas.openxmlformats.org/spreadsheetml/2006/main" count="57" uniqueCount="57">
  <si>
    <t>REPUBLICA DOMINICANA</t>
  </si>
  <si>
    <t>MINISTERIO DE AGRICULTURA</t>
  </si>
  <si>
    <t>DIRECCION GENERAL DE GANADERIA</t>
  </si>
  <si>
    <t>DEPARTAMENTO  FINANCIERO</t>
  </si>
  <si>
    <t>VALORES EN RD$</t>
  </si>
  <si>
    <t>BALANCE GENERAL</t>
  </si>
  <si>
    <t>ACTIVOS</t>
  </si>
  <si>
    <t>ACTIVOS CORRIENTES</t>
  </si>
  <si>
    <t>DISPONIBILIDAD EN CAJA Y BANCO</t>
  </si>
  <si>
    <t>TOTAL ACTIVOS CORRIENTES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</si>
  <si>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</si>
  <si>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</si>
  <si>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</si>
  <si>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</si>
  <si>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</si>
  <si>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</si>
  <si>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</si>
  <si>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</si>
  <si>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</si>
  <si>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</si>
  <si>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</si>
  <si>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</si>
  <si>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</si>
  <si>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</si>
  <si>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</si>
  <si>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</si>
  <si>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</si>
  <si>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</si>
  <si>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</si>
  <si>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</si>
  <si>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</si>
  <si>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</si>
  <si>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</si>
  <si>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</si>
  <si>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</si>
  <si>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</si>
  <si>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TOTAL DE ACTIVOS FIJOS</t>
  </si>
  <si>
    <t>TOTAL DE ACTIVOS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</si>
  <si>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</si>
  <si>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</si>
  <si>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</si>
  <si>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</si>
  <si>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</si>
  <si>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</si>
  <si>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</si>
  <si>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</si>
  <si>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 xml:space="preserve">                 PREPARADO POR:                                                                                               REVISADO POR:</t>
  </si>
  <si>
    <t>LICENCIAS INFORMÁTICAS, INTELECTUALES, INDUSTRIALES Y COMERCIALES</t>
  </si>
  <si>
    <t>OVINOS Y CAPRINOS</t>
  </si>
  <si>
    <t xml:space="preserve">PASIVOS  </t>
  </si>
  <si>
    <t>PASIVOS NO CORRIENTES</t>
  </si>
  <si>
    <t>CUENTA POR PAGAR A LARGO  PLAZO</t>
  </si>
  <si>
    <t>EQUIPOS DE TECNOLOGÍA DE LA INFORMACIÓN Y COMUNICACIÓN</t>
  </si>
  <si>
    <t>SISTEMAS Y EQUIPOS DE CLIMATIZACIÓN</t>
  </si>
  <si>
    <t xml:space="preserve">       LICDA. KELVIA REYES                                                                                           LICDA. YANINA RODRIGUEZ</t>
  </si>
  <si>
    <t xml:space="preserve">           Division de Contabilidad                                                                               Encargada del Depto. Financiero</t>
  </si>
  <si>
    <t xml:space="preserve">AL 30 DE NOVIEMBRE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</si>
</sst>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* #,##0.00_-;\-* #,##0.00_-;_-* &quot;-&quot;??_-;_-@_-"/>
    <numFmt numFmtId="166" formatCode="_(&quot;RD$&quot;* #,##0.00_);_(&quot;RD$&quot;* \(#,##0.00\);_(&quot;RD$&quot;* &quot;-&quot;??_);_(@_)"/>
    <numFmt numFmtId="168" formatCode="_([$€]* #,##0.00_);_([$€]* \(#,##0.00\);_([$€]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color theme="1"/>
      <name val="Cambria"/>
      <family val="1"/>
    </font>
    <font>
      <sz val="10"/>
      <name val="Cambria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2">
    <xf numFmtId="0" fontId="0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4" borderId="4" applyNumberFormat="0" applyAlignment="0" applyProtection="0"/>
    <xf numFmtId="0" fontId="20" fillId="23" borderId="5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4" applyNumberFormat="0" applyAlignment="0" applyProtection="0"/>
    <xf numFmtId="0" fontId="27" fillId="0" borderId="6" applyNumberFormat="0" applyFill="0" applyAlignment="0" applyProtection="0"/>
    <xf numFmtId="0" fontId="28" fillId="24" borderId="0" applyNumberFormat="0" applyBorder="0" applyAlignment="0" applyProtection="0"/>
    <xf numFmtId="0" fontId="16" fillId="25" borderId="10" applyNumberFormat="0" applyFont="0" applyAlignment="0" applyProtection="0"/>
    <xf numFmtId="0" fontId="29" fillId="4" borderId="11" applyNumberForma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16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4" borderId="4" applyNumberFormat="0" applyAlignment="0" applyProtection="0"/>
    <xf numFmtId="0" fontId="21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9" fillId="4" borderId="11" applyNumberFormat="0" applyAlignment="0" applyProtection="0"/>
    <xf numFmtId="0" fontId="30" fillId="0" borderId="0" applyNumberFormat="0" applyFill="0" applyBorder="0" applyAlignment="0" applyProtection="0"/>
    <xf numFmtId="0" fontId="19" fillId="4" borderId="13" applyNumberFormat="0" applyAlignment="0" applyProtection="0"/>
    <xf numFmtId="0" fontId="29" fillId="4" borderId="14" applyNumberFormat="0" applyAlignment="0" applyProtection="0"/>
    <xf numFmtId="0" fontId="31" fillId="0" borderId="15" applyNumberFormat="0" applyFill="0" applyAlignment="0" applyProtection="0"/>
    <xf numFmtId="0" fontId="19" fillId="4" borderId="13" applyNumberFormat="0" applyAlignment="0" applyProtection="0"/>
    <xf numFmtId="0" fontId="26" fillId="10" borderId="13" applyNumberFormat="0" applyAlignment="0" applyProtection="0"/>
    <xf numFmtId="0" fontId="16" fillId="25" borderId="16" applyNumberFormat="0" applyFont="0" applyAlignment="0" applyProtection="0"/>
    <xf numFmtId="0" fontId="29" fillId="4" borderId="14" applyNumberFormat="0" applyAlignment="0" applyProtection="0"/>
    <xf numFmtId="0" fontId="19" fillId="4" borderId="17" applyNumberFormat="0" applyAlignment="0" applyProtection="0"/>
    <xf numFmtId="0" fontId="29" fillId="4" borderId="18" applyNumberFormat="0" applyAlignment="0" applyProtection="0"/>
    <xf numFmtId="0" fontId="31" fillId="0" borderId="19" applyNumberFormat="0" applyFill="0" applyAlignment="0" applyProtection="0"/>
    <xf numFmtId="0" fontId="19" fillId="4" borderId="17" applyNumberFormat="0" applyAlignment="0" applyProtection="0"/>
    <xf numFmtId="0" fontId="26" fillId="10" borderId="17" applyNumberFormat="0" applyAlignment="0" applyProtection="0"/>
    <xf numFmtId="0" fontId="16" fillId="25" borderId="20" applyNumberFormat="0" applyFont="0" applyAlignment="0" applyProtection="0"/>
    <xf numFmtId="0" fontId="29" fillId="4" borderId="1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4" borderId="21" applyNumberFormat="0" applyAlignment="0" applyProtection="0"/>
    <xf numFmtId="0" fontId="29" fillId="4" borderId="22" applyNumberFormat="0" applyAlignment="0" applyProtection="0"/>
    <xf numFmtId="0" fontId="31" fillId="0" borderId="23" applyNumberFormat="0" applyFill="0" applyAlignment="0" applyProtection="0"/>
    <xf numFmtId="0" fontId="19" fillId="4" borderId="21" applyNumberFormat="0" applyAlignment="0" applyProtection="0"/>
    <xf numFmtId="0" fontId="26" fillId="10" borderId="21" applyNumberFormat="0" applyAlignment="0" applyProtection="0"/>
    <xf numFmtId="0" fontId="16" fillId="25" borderId="24" applyNumberFormat="0" applyFont="0" applyAlignment="0" applyProtection="0"/>
    <xf numFmtId="0" fontId="29" fillId="4" borderId="22" applyNumberFormat="0" applyAlignment="0" applyProtection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10" fillId="2" borderId="0" xfId="0" applyFont="1" applyFill="1" applyAlignment="1">
      <alignment horizontal="center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43" fontId="6" fillId="0" borderId="0" xfId="3" applyFont="1"/>
    <xf numFmtId="0" fontId="10" fillId="0" borderId="0" xfId="0" applyFont="1" applyBorder="1" applyAlignment="1"/>
    <xf numFmtId="43" fontId="5" fillId="0" borderId="0" xfId="0" applyNumberFormat="1" applyFont="1"/>
    <xf numFmtId="43" fontId="10" fillId="0" borderId="0" xfId="3" applyFont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43" fontId="5" fillId="0" borderId="0" xfId="3" applyFont="1" applyBorder="1"/>
    <xf numFmtId="4" fontId="10" fillId="0" borderId="2" xfId="0" applyNumberFormat="1" applyFont="1" applyBorder="1"/>
    <xf numFmtId="0" fontId="13" fillId="0" borderId="0" xfId="0" applyFont="1"/>
    <xf numFmtId="4" fontId="14" fillId="0" borderId="0" xfId="0" applyNumberFormat="1" applyFont="1"/>
    <xf numFmtId="43" fontId="10" fillId="0" borderId="0" xfId="3" applyFont="1" applyBorder="1"/>
    <xf numFmtId="43" fontId="10" fillId="0" borderId="2" xfId="3" applyFont="1" applyBorder="1"/>
    <xf numFmtId="0" fontId="5" fillId="0" borderId="0" xfId="0" applyFont="1" applyFill="1" applyBorder="1"/>
    <xf numFmtId="43" fontId="5" fillId="0" borderId="0" xfId="2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43" fontId="10" fillId="0" borderId="3" xfId="3" applyFont="1" applyBorder="1"/>
    <xf numFmtId="4" fontId="10" fillId="0" borderId="0" xfId="0" applyNumberFormat="1" applyFont="1" applyBorder="1"/>
    <xf numFmtId="4" fontId="5" fillId="0" borderId="0" xfId="0" applyNumberFormat="1" applyFont="1"/>
    <xf numFmtId="43" fontId="5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43" fontId="5" fillId="0" borderId="0" xfId="2" applyFont="1" applyBorder="1"/>
    <xf numFmtId="0" fontId="11" fillId="0" borderId="0" xfId="0" applyFont="1" applyBorder="1" applyAlignment="1">
      <alignment vertical="center"/>
    </xf>
    <xf numFmtId="43" fontId="5" fillId="0" borderId="0" xfId="10" applyFont="1" applyBorder="1"/>
    <xf numFmtId="0" fontId="11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43" fontId="15" fillId="3" borderId="0" xfId="2" applyFont="1" applyFill="1" applyBorder="1" applyAlignment="1">
      <alignment vertical="center"/>
    </xf>
    <xf numFmtId="4" fontId="14" fillId="0" borderId="1" xfId="0" applyNumberFormat="1" applyFont="1" applyBorder="1"/>
    <xf numFmtId="4" fontId="14" fillId="0" borderId="0" xfId="0" applyNumberFormat="1" applyFont="1" applyBorder="1"/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5" fillId="0" borderId="0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112">
    <cellStyle name="20% - Accent1" xfId="13"/>
    <cellStyle name="20% - Accent1 2" xfId="57"/>
    <cellStyle name="20% - Accent2" xfId="14"/>
    <cellStyle name="20% - Accent2 2" xfId="58"/>
    <cellStyle name="20% - Accent3" xfId="15"/>
    <cellStyle name="20% - Accent3 2" xfId="59"/>
    <cellStyle name="20% - Accent4" xfId="16"/>
    <cellStyle name="20% - Accent4 2" xfId="60"/>
    <cellStyle name="20% - Accent5" xfId="17"/>
    <cellStyle name="20% - Accent5 2" xfId="61"/>
    <cellStyle name="20% - Accent6" xfId="18"/>
    <cellStyle name="20% - Accent6 2" xfId="62"/>
    <cellStyle name="40% - Accent1" xfId="19"/>
    <cellStyle name="40% - Accent1 2" xfId="63"/>
    <cellStyle name="40% - Accent2" xfId="20"/>
    <cellStyle name="40% - Accent2 2" xfId="64"/>
    <cellStyle name="40% - Accent3" xfId="21"/>
    <cellStyle name="40% - Accent3 2" xfId="65"/>
    <cellStyle name="40% - Accent4" xfId="22"/>
    <cellStyle name="40% - Accent4 2" xfId="66"/>
    <cellStyle name="40% - Accent5" xfId="23"/>
    <cellStyle name="40% - Accent5 2" xfId="67"/>
    <cellStyle name="40% - Accent6" xfId="24"/>
    <cellStyle name="40% - Accent6 2" xfId="68"/>
    <cellStyle name="60% - Accent1" xfId="25"/>
    <cellStyle name="60% - Accent1 2" xfId="69"/>
    <cellStyle name="60% - Accent2" xfId="26"/>
    <cellStyle name="60% - Accent2 2" xfId="70"/>
    <cellStyle name="60% - Accent3" xfId="27"/>
    <cellStyle name="60% - Accent3 2" xfId="71"/>
    <cellStyle name="60% - Accent4" xfId="28"/>
    <cellStyle name="60% - Accent4 2" xfId="72"/>
    <cellStyle name="60% - Accent5" xfId="29"/>
    <cellStyle name="60% - Accent5 2" xfId="73"/>
    <cellStyle name="60% - Accent6" xfId="30"/>
    <cellStyle name="60% - Accent6 2" xfId="74"/>
    <cellStyle name="Accent1" xfId="31"/>
    <cellStyle name="Accent1 2" xfId="75"/>
    <cellStyle name="Accent2" xfId="32"/>
    <cellStyle name="Accent2 2" xfId="76"/>
    <cellStyle name="Accent3" xfId="33"/>
    <cellStyle name="Accent3 2" xfId="77"/>
    <cellStyle name="Accent4" xfId="34"/>
    <cellStyle name="Accent4 2" xfId="78"/>
    <cellStyle name="Accent5" xfId="35"/>
    <cellStyle name="Accent5 2" xfId="79"/>
    <cellStyle name="Accent6" xfId="36"/>
    <cellStyle name="Accent6 2" xfId="80"/>
    <cellStyle name="Bad" xfId="37"/>
    <cellStyle name="Bad 2" xfId="81"/>
    <cellStyle name="Calculation" xfId="38"/>
    <cellStyle name="Calculation 2" xfId="82"/>
    <cellStyle name="Calculation 2 2" xfId="88"/>
    <cellStyle name="Calculation 2 3" xfId="95"/>
    <cellStyle name="Calculation 2 4" xfId="105"/>
    <cellStyle name="Calculation 3" xfId="91"/>
    <cellStyle name="Calculation 4" xfId="98"/>
    <cellStyle name="Calculation 5" xfId="108"/>
    <cellStyle name="Check Cell" xfId="39"/>
    <cellStyle name="Euro" xfId="1"/>
    <cellStyle name="Explanatory Text" xfId="40"/>
    <cellStyle name="Explanatory Text 2" xfId="83"/>
    <cellStyle name="Good" xfId="41"/>
    <cellStyle name="Heading 1" xfId="42"/>
    <cellStyle name="Heading 2" xfId="43"/>
    <cellStyle name="Heading 2 2" xfId="84"/>
    <cellStyle name="Heading 3" xfId="44"/>
    <cellStyle name="Heading 3 2" xfId="85"/>
    <cellStyle name="Heading 4" xfId="45"/>
    <cellStyle name="Hipervínculo 2" xfId="54"/>
    <cellStyle name="Input" xfId="46"/>
    <cellStyle name="Input 2" xfId="92"/>
    <cellStyle name="Input 3" xfId="99"/>
    <cellStyle name="Input 4" xfId="109"/>
    <cellStyle name="Linked Cell" xfId="47"/>
    <cellStyle name="Millares" xfId="2" builtinId="3"/>
    <cellStyle name="Millares 10" xfId="6"/>
    <cellStyle name="Millares 2" xfId="3"/>
    <cellStyle name="Millares 2 2 2" xfId="10"/>
    <cellStyle name="Millares 3" xfId="102"/>
    <cellStyle name="Millares 5" xfId="4"/>
    <cellStyle name="Millares 5 2" xfId="11"/>
    <cellStyle name="Millares 5 2 2" xfId="104"/>
    <cellStyle name="Millares 5 3" xfId="103"/>
    <cellStyle name="Moneda 2" xfId="9"/>
    <cellStyle name="Moneda 3" xfId="55"/>
    <cellStyle name="Neutral 2" xfId="48"/>
    <cellStyle name="Normal" xfId="0" builtinId="0"/>
    <cellStyle name="Normal 10" xfId="8"/>
    <cellStyle name="Normal 13" xfId="5"/>
    <cellStyle name="Normal 2" xfId="7"/>
    <cellStyle name="Normal 2 2" xfId="56"/>
    <cellStyle name="Normal 3" xfId="12"/>
    <cellStyle name="Note" xfId="49"/>
    <cellStyle name="Note 2" xfId="93"/>
    <cellStyle name="Note 3" xfId="100"/>
    <cellStyle name="Note 4" xfId="110"/>
    <cellStyle name="Output" xfId="50"/>
    <cellStyle name="Output 2" xfId="86"/>
    <cellStyle name="Output 2 2" xfId="89"/>
    <cellStyle name="Output 2 3" xfId="96"/>
    <cellStyle name="Output 2 4" xfId="106"/>
    <cellStyle name="Output 3" xfId="94"/>
    <cellStyle name="Output 4" xfId="101"/>
    <cellStyle name="Output 5" xfId="111"/>
    <cellStyle name="Title" xfId="51"/>
    <cellStyle name="Title 2" xfId="87"/>
    <cellStyle name="Total 2" xfId="52"/>
    <cellStyle name="Total 2 2" xfId="90"/>
    <cellStyle name="Total 2 3" xfId="97"/>
    <cellStyle name="Total 2 4" xfId="107"/>
    <cellStyle name="Warning Text" xfId="53"/>
  </cellStyles>
  <dxfs count="0"/>
  <tableStyles count="0" defaultTableStyle="TableStyleMedium9" defaultPivotStyle="PivotStyleLight16"/>
  <colors>
    <mruColors>
      <color rgb="FF8FC9ED"/>
      <color rgb="FFCC3300"/>
      <color rgb="FF000099"/>
      <color rgb="FFFFE48F"/>
      <color rgb="FF8AE331"/>
      <color rgb="FF629C3A"/>
      <color rgb="FF00CC00"/>
      <color rgb="FF4B7E32"/>
      <color rgb="FF00F66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86150" y="333374"/>
          <a:ext cx="695325" cy="5238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</xdr:row>
      <xdr:rowOff>76201</xdr:rowOff>
    </xdr:from>
    <xdr:to>
      <xdr:col>1</xdr:col>
      <xdr:colOff>1314451</xdr:colOff>
      <xdr:row>5</xdr:row>
      <xdr:rowOff>104775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434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1533524</xdr:colOff>
      <xdr:row>0</xdr:row>
      <xdr:rowOff>57150</xdr:rowOff>
    </xdr:from>
    <xdr:to>
      <xdr:col>0</xdr:col>
      <xdr:colOff>2870585</xdr:colOff>
      <xdr:row>6</xdr:row>
      <xdr:rowOff>114299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CF358200-A041-4DA5-9E61-BE2F99AE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3524" y="57150"/>
          <a:ext cx="1337061" cy="1066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y%20egresos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DE INGRESOS Y EGRESOS"/>
    </sheetNames>
    <sheetDataSet>
      <sheetData sheetId="0">
        <row r="192">
          <cell r="C192">
            <v>24693715.850000016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85"/>
  <sheetViews>
    <sheetView tabSelected="1" showWhiteSpace="0" zoomScaleNormal="100" workbookViewId="0">
      <selection activeCell="F11" sqref="F11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4.25" x14ac:dyDescent="0.2">
      <c r="A5" s="2"/>
      <c r="B5" s="7"/>
      <c r="C5" s="2"/>
    </row>
    <row r="6" spans="1:6" s="1" customFormat="1" ht="14.25" x14ac:dyDescent="0.2">
      <c r="A6" s="2"/>
      <c r="B6" s="7"/>
      <c r="C6" s="2"/>
    </row>
    <row r="7" spans="1:6" s="1" customFormat="1" x14ac:dyDescent="0.2">
      <c r="A7" s="43" t="s">
        <v>0</v>
      </c>
      <c r="B7" s="43"/>
      <c r="C7" s="43"/>
    </row>
    <row r="8" spans="1:6" s="1" customFormat="1" ht="20.25" x14ac:dyDescent="0.3">
      <c r="A8" s="44" t="s">
        <v>1</v>
      </c>
      <c r="B8" s="44"/>
      <c r="C8" s="44"/>
    </row>
    <row r="9" spans="1:6" s="1" customFormat="1" ht="16.5" x14ac:dyDescent="0.25">
      <c r="A9" s="45" t="s">
        <v>2</v>
      </c>
      <c r="B9" s="45"/>
      <c r="C9" s="45"/>
    </row>
    <row r="10" spans="1:6" s="1" customFormat="1" ht="16.5" x14ac:dyDescent="0.25">
      <c r="A10" s="46" t="s">
        <v>3</v>
      </c>
      <c r="B10" s="46"/>
      <c r="C10" s="46"/>
    </row>
    <row r="11" spans="1:6" s="1" customFormat="1" ht="14.25" x14ac:dyDescent="0.2">
      <c r="A11" s="47" t="s">
        <v>5</v>
      </c>
      <c r="B11" s="47"/>
      <c r="C11" s="47"/>
    </row>
    <row r="12" spans="1:6" s="1" customFormat="1" x14ac:dyDescent="0.2">
      <c r="A12" s="41" t="s">
        <v>56</v>
      </c>
      <c r="B12" s="41"/>
      <c r="C12" s="41"/>
    </row>
    <row r="13" spans="1:6" s="1" customFormat="1" x14ac:dyDescent="0.2">
      <c r="A13" s="41" t="s">
        <v>4</v>
      </c>
      <c r="B13" s="41"/>
      <c r="C13" s="41"/>
      <c r="F13" s="22"/>
    </row>
    <row r="14" spans="1:6" s="1" customFormat="1" x14ac:dyDescent="0.2">
      <c r="A14" s="13" t="s">
        <v>6</v>
      </c>
      <c r="B14" s="6"/>
      <c r="C14" s="23"/>
      <c r="F14" s="22"/>
    </row>
    <row r="15" spans="1:6" s="1" customFormat="1" x14ac:dyDescent="0.2">
      <c r="A15" s="14" t="s">
        <v>7</v>
      </c>
      <c r="B15" s="15"/>
      <c r="C15" s="4"/>
    </row>
    <row r="16" spans="1:6" s="1" customFormat="1" x14ac:dyDescent="0.2">
      <c r="A16" s="4" t="s">
        <v>8</v>
      </c>
      <c r="B16" s="15">
        <v>23240375.489999998</v>
      </c>
      <c r="C16" s="28"/>
      <c r="F16" s="9"/>
    </row>
    <row r="17" spans="1:7" s="1" customFormat="1" x14ac:dyDescent="0.2">
      <c r="A17" s="14" t="s">
        <v>9</v>
      </c>
      <c r="B17" s="16">
        <f>SUM(B16)</f>
        <v>23240375.489999998</v>
      </c>
      <c r="C17" s="4"/>
    </row>
    <row r="18" spans="1:7" s="1" customFormat="1" x14ac:dyDescent="0.2">
      <c r="A18" s="40"/>
      <c r="B18" s="15"/>
      <c r="C18" s="26"/>
      <c r="E18" s="29"/>
    </row>
    <row r="19" spans="1:7" s="1" customFormat="1" x14ac:dyDescent="0.2">
      <c r="A19" s="14" t="s">
        <v>10</v>
      </c>
      <c r="B19" s="15"/>
      <c r="C19" s="4"/>
      <c r="E19" s="33"/>
    </row>
    <row r="20" spans="1:7" s="1" customFormat="1" x14ac:dyDescent="0.2">
      <c r="A20" s="17" t="s">
        <v>11</v>
      </c>
      <c r="B20" s="18">
        <v>16219800</v>
      </c>
      <c r="C20" s="4"/>
      <c r="E20" s="33"/>
    </row>
    <row r="21" spans="1:7" s="1" customFormat="1" x14ac:dyDescent="0.2">
      <c r="A21" s="17" t="s">
        <v>12</v>
      </c>
      <c r="B21" s="18">
        <v>66407615</v>
      </c>
      <c r="C21" s="27"/>
      <c r="E21" s="33"/>
    </row>
    <row r="22" spans="1:7" s="1" customFormat="1" x14ac:dyDescent="0.2">
      <c r="A22" s="17" t="s">
        <v>13</v>
      </c>
      <c r="B22" s="18">
        <f>9636.88+365692.6+167827.7+8768.58+153400+25016+224200+31200</f>
        <v>985741.75999999989</v>
      </c>
      <c r="C22" s="4"/>
      <c r="E22" s="34"/>
      <c r="F22" s="31"/>
      <c r="G22" s="36"/>
    </row>
    <row r="23" spans="1:7" s="1" customFormat="1" x14ac:dyDescent="0.2">
      <c r="A23" s="17" t="s">
        <v>14</v>
      </c>
      <c r="B23" s="18">
        <f>695053.07+6964.83+263882.01+47486.74</f>
        <v>1013386.6499999999</v>
      </c>
      <c r="C23" s="4"/>
      <c r="F23" s="31"/>
      <c r="G23" s="36"/>
    </row>
    <row r="24" spans="1:7" s="1" customFormat="1" x14ac:dyDescent="0.2">
      <c r="A24" s="17" t="s">
        <v>15</v>
      </c>
      <c r="B24" s="18">
        <f>94774.629286978+92869.79+46964+13200+6600</f>
        <v>254408.41928697799</v>
      </c>
      <c r="C24" s="4"/>
      <c r="F24" s="35"/>
      <c r="G24" s="36"/>
    </row>
    <row r="25" spans="1:7" s="1" customFormat="1" x14ac:dyDescent="0.2">
      <c r="A25" s="17" t="s">
        <v>16</v>
      </c>
      <c r="B25" s="18">
        <f>1813476.88+411973.27+38698.1+48970+32096+30691.8+9912+67809.52+41691+123815.79+286264.4+15222+686633.74+8496+69230.03+110398.43+291514.28+30444+119180+26912.4+29452.8+126510.01+113740.43+117331.98+83930.97+7178.24+9794</f>
        <v>4751368.07</v>
      </c>
      <c r="C25" s="4"/>
      <c r="F25" s="35"/>
      <c r="G25" s="36"/>
    </row>
    <row r="26" spans="1:7" s="1" customFormat="1" x14ac:dyDescent="0.2">
      <c r="A26" s="17" t="s">
        <v>17</v>
      </c>
      <c r="B26" s="18">
        <f>13166421.52+28892100+1495000+31349170.98</f>
        <v>74902692.5</v>
      </c>
      <c r="C26" s="15"/>
    </row>
    <row r="27" spans="1:7" s="1" customFormat="1" x14ac:dyDescent="0.2">
      <c r="A27" s="17" t="s">
        <v>18</v>
      </c>
      <c r="B27" s="18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5"/>
    </row>
    <row r="28" spans="1:7" s="1" customFormat="1" x14ac:dyDescent="0.2">
      <c r="A28" s="17" t="s">
        <v>19</v>
      </c>
      <c r="B28" s="18">
        <f>177610.92+58531.3+68499+18172+21240+106578.8</f>
        <v>450632.02</v>
      </c>
      <c r="C28" s="15"/>
    </row>
    <row r="29" spans="1:7" s="1" customFormat="1" x14ac:dyDescent="0.2">
      <c r="A29" s="17" t="s">
        <v>20</v>
      </c>
      <c r="B29" s="18">
        <v>128447.16</v>
      </c>
      <c r="C29" s="15"/>
    </row>
    <row r="30" spans="1:7" s="1" customFormat="1" x14ac:dyDescent="0.2">
      <c r="A30" s="17" t="s">
        <v>21</v>
      </c>
      <c r="B30" s="18">
        <v>9354.7999999999993</v>
      </c>
      <c r="C30" s="15"/>
    </row>
    <row r="31" spans="1:7" s="1" customFormat="1" x14ac:dyDescent="0.2">
      <c r="A31" s="17" t="s">
        <v>22</v>
      </c>
      <c r="B31" s="18">
        <v>27885.25</v>
      </c>
      <c r="C31" s="15"/>
    </row>
    <row r="32" spans="1:7" s="1" customFormat="1" x14ac:dyDescent="0.2">
      <c r="A32" s="17" t="s">
        <v>23</v>
      </c>
      <c r="B32" s="18">
        <f>232481.02+9600+55648.8+19195+13522+17110+33706.7+11859</f>
        <v>393122.52</v>
      </c>
      <c r="C32" s="15"/>
    </row>
    <row r="33" spans="1:3" s="1" customFormat="1" x14ac:dyDescent="0.2">
      <c r="A33" s="17" t="s">
        <v>24</v>
      </c>
      <c r="B33" s="18">
        <f>3277.48+500000+16992+343380+130036+56399.88+257777.49+260072</f>
        <v>1567934.8499999999</v>
      </c>
      <c r="C33" s="15"/>
    </row>
    <row r="34" spans="1:3" s="1" customFormat="1" x14ac:dyDescent="0.2">
      <c r="A34" s="17" t="s">
        <v>25</v>
      </c>
      <c r="B34" s="18">
        <f>64972.82+392356+291600.42</f>
        <v>748929.24</v>
      </c>
      <c r="C34" s="4"/>
    </row>
    <row r="35" spans="1:3" s="1" customFormat="1" x14ac:dyDescent="0.2">
      <c r="A35" s="17" t="s">
        <v>26</v>
      </c>
      <c r="B35" s="18">
        <f>5+190850.82+3221.4+14067.8+58121.79+175478.69+1051050+12154+9440+22000+261783+1784721.6+30433.38</f>
        <v>3613327.48</v>
      </c>
      <c r="C35" s="4"/>
    </row>
    <row r="36" spans="1:3" s="1" customFormat="1" x14ac:dyDescent="0.2">
      <c r="A36" s="17" t="s">
        <v>27</v>
      </c>
      <c r="B36" s="18">
        <v>46400</v>
      </c>
      <c r="C36" s="4"/>
    </row>
    <row r="37" spans="1:3" s="1" customFormat="1" x14ac:dyDescent="0.2">
      <c r="A37" s="17" t="s">
        <v>28</v>
      </c>
      <c r="B37" s="18">
        <f>931067.2+117370+13000+40719.44+9280.7+99509.4+361886.02+28308.2+251340+18644+2295+58410+18691.82+50386+176676.68+56876+216360.01+16380.02+2700+112000.01+299912.78+4823.84+79366.8</f>
        <v>2966003.919999999</v>
      </c>
      <c r="C37" s="4"/>
    </row>
    <row r="38" spans="1:3" s="1" customFormat="1" x14ac:dyDescent="0.2">
      <c r="A38" s="17" t="s">
        <v>29</v>
      </c>
      <c r="B38" s="18">
        <f>133014.5+25576.17+209440+57388.23+167720.48</f>
        <v>593139.38</v>
      </c>
      <c r="C38" s="4"/>
    </row>
    <row r="39" spans="1:3" s="1" customFormat="1" x14ac:dyDescent="0.2">
      <c r="A39" s="17" t="s">
        <v>30</v>
      </c>
      <c r="B39" s="18">
        <v>12372.36</v>
      </c>
      <c r="C39" s="4"/>
    </row>
    <row r="40" spans="1:3" s="1" customFormat="1" x14ac:dyDescent="0.2">
      <c r="A40" s="17" t="s">
        <v>31</v>
      </c>
      <c r="B40" s="18">
        <f>26518.05+1816358.7+4350.01+218300+215940+46256</f>
        <v>2327722.7599999998</v>
      </c>
      <c r="C40" s="4"/>
    </row>
    <row r="41" spans="1:3" s="1" customFormat="1" x14ac:dyDescent="0.2">
      <c r="A41" s="17" t="s">
        <v>32</v>
      </c>
      <c r="B41" s="18">
        <f>5758846.76+3732710.8+7380.12+138168.84+373157.3+148830.1+332784.16+142589.05+417663.36+39500+282987+188434.2</f>
        <v>11563051.689999998</v>
      </c>
      <c r="C41" s="4"/>
    </row>
    <row r="42" spans="1:3" s="1" customFormat="1" x14ac:dyDescent="0.2">
      <c r="A42" s="17" t="s">
        <v>33</v>
      </c>
      <c r="B42" s="18">
        <f>332512.42+25000+195000</f>
        <v>552512.41999999993</v>
      </c>
      <c r="C42" s="4"/>
    </row>
    <row r="43" spans="1:3" s="1" customFormat="1" x14ac:dyDescent="0.2">
      <c r="A43" s="17" t="s">
        <v>34</v>
      </c>
      <c r="B43" s="18">
        <f>243439.76+415939.98</f>
        <v>659379.74</v>
      </c>
      <c r="C43" s="4"/>
    </row>
    <row r="44" spans="1:3" s="1" customFormat="1" x14ac:dyDescent="0.2">
      <c r="A44" s="17" t="s">
        <v>35</v>
      </c>
      <c r="B44" s="18">
        <f>43070+176616.86</f>
        <v>219686.86</v>
      </c>
      <c r="C44" s="28"/>
    </row>
    <row r="45" spans="1:3" s="1" customFormat="1" x14ac:dyDescent="0.2">
      <c r="A45" s="17" t="s">
        <v>48</v>
      </c>
      <c r="B45" s="18">
        <f>1610592.4+1386000+595000</f>
        <v>3591592.4</v>
      </c>
      <c r="C45" s="4"/>
    </row>
    <row r="46" spans="1:3" s="1" customFormat="1" x14ac:dyDescent="0.2">
      <c r="A46" s="17" t="s">
        <v>47</v>
      </c>
      <c r="B46" s="18">
        <f>143682.7+143682.7+41915.04</f>
        <v>329280.44</v>
      </c>
      <c r="C46" s="4"/>
    </row>
    <row r="47" spans="1:3" s="1" customFormat="1" x14ac:dyDescent="0.2">
      <c r="A47" s="17" t="s">
        <v>52</v>
      </c>
      <c r="B47" s="38">
        <f>85561.58+120029.6+292256.5+244575.06+110259.2+66622.8+103840+89928.94+57414.8+163982.75+262799.98+146442.43+26404</f>
        <v>1770117.64</v>
      </c>
      <c r="C47" s="30"/>
    </row>
    <row r="48" spans="1:3" s="1" customFormat="1" x14ac:dyDescent="0.2">
      <c r="A48" s="39" t="s">
        <v>53</v>
      </c>
      <c r="B48" s="37">
        <v>390273.2</v>
      </c>
      <c r="C48" s="30"/>
    </row>
    <row r="49" spans="1:3" s="1" customFormat="1" ht="17.25" customHeight="1" x14ac:dyDescent="0.2">
      <c r="A49" s="14" t="s">
        <v>36</v>
      </c>
      <c r="B49" s="19">
        <f>SUM(B20:B48)</f>
        <v>202489838.34928697</v>
      </c>
      <c r="C49" s="28"/>
    </row>
    <row r="50" spans="1:3" s="1" customFormat="1" x14ac:dyDescent="0.2">
      <c r="A50" s="4"/>
      <c r="C50" s="4"/>
    </row>
    <row r="51" spans="1:3" s="1" customFormat="1" ht="13.5" thickBot="1" x14ac:dyDescent="0.25">
      <c r="A51" s="14" t="s">
        <v>37</v>
      </c>
      <c r="B51" s="19"/>
      <c r="C51" s="25">
        <f>+B49+B17</f>
        <v>225730213.83928698</v>
      </c>
    </row>
    <row r="52" spans="1:3" s="1" customFormat="1" ht="13.5" thickTop="1" x14ac:dyDescent="0.2">
      <c r="A52" s="19"/>
      <c r="B52" s="19"/>
      <c r="C52" s="4"/>
    </row>
    <row r="53" spans="1:3" s="1" customFormat="1" x14ac:dyDescent="0.2">
      <c r="A53" s="19" t="s">
        <v>49</v>
      </c>
      <c r="B53" s="15"/>
      <c r="C53" s="4"/>
    </row>
    <row r="54" spans="1:3" s="1" customFormat="1" x14ac:dyDescent="0.2">
      <c r="A54" s="19"/>
      <c r="B54" s="15"/>
      <c r="C54" s="4"/>
    </row>
    <row r="55" spans="1:3" s="1" customFormat="1" x14ac:dyDescent="0.2">
      <c r="A55" s="14" t="s">
        <v>38</v>
      </c>
      <c r="B55" s="38"/>
      <c r="C55" s="4"/>
    </row>
    <row r="56" spans="1:3" s="1" customFormat="1" x14ac:dyDescent="0.2">
      <c r="A56" s="4" t="s">
        <v>39</v>
      </c>
      <c r="B56" s="38">
        <v>18169892.440000001</v>
      </c>
      <c r="C56" s="4"/>
    </row>
    <row r="57" spans="1:3" s="1" customFormat="1" x14ac:dyDescent="0.2">
      <c r="A57" s="4"/>
      <c r="B57" s="4"/>
      <c r="C57" s="4"/>
    </row>
    <row r="58" spans="1:3" s="1" customFormat="1" x14ac:dyDescent="0.2">
      <c r="A58" s="14" t="s">
        <v>50</v>
      </c>
      <c r="B58" s="4"/>
      <c r="C58" s="4"/>
    </row>
    <row r="59" spans="1:3" s="1" customFormat="1" x14ac:dyDescent="0.2">
      <c r="A59" s="4" t="s">
        <v>51</v>
      </c>
      <c r="B59" s="15">
        <v>0</v>
      </c>
      <c r="C59" s="4"/>
    </row>
    <row r="60" spans="1:3" s="1" customFormat="1" x14ac:dyDescent="0.2">
      <c r="A60" s="4"/>
      <c r="B60" s="15"/>
      <c r="C60" s="4"/>
    </row>
    <row r="61" spans="1:3" s="1" customFormat="1" x14ac:dyDescent="0.2">
      <c r="A61" s="14" t="s">
        <v>40</v>
      </c>
      <c r="B61" s="20">
        <f>SUM(B56:B60)</f>
        <v>18169892.440000001</v>
      </c>
      <c r="C61" s="4"/>
    </row>
    <row r="62" spans="1:3" s="1" customFormat="1" x14ac:dyDescent="0.2">
      <c r="A62" s="4"/>
      <c r="B62" s="15"/>
      <c r="C62" s="4"/>
    </row>
    <row r="63" spans="1:3" s="1" customFormat="1" x14ac:dyDescent="0.2">
      <c r="A63" s="14" t="s">
        <v>41</v>
      </c>
      <c r="B63" s="15"/>
      <c r="C63" s="4"/>
    </row>
    <row r="64" spans="1:3" s="1" customFormat="1" x14ac:dyDescent="0.2">
      <c r="A64" s="4"/>
      <c r="B64" s="15"/>
      <c r="C64" s="4"/>
    </row>
    <row r="65" spans="1:3" s="1" customFormat="1" x14ac:dyDescent="0.2">
      <c r="A65" s="4" t="s">
        <v>45</v>
      </c>
      <c r="B65" s="32">
        <f>B17+B49-B61-B66</f>
        <v>182866605.54928696</v>
      </c>
      <c r="C65" s="4"/>
    </row>
    <row r="66" spans="1:3" s="1" customFormat="1" x14ac:dyDescent="0.2">
      <c r="A66" s="4" t="s">
        <v>42</v>
      </c>
      <c r="B66" s="9">
        <f>+'[1]ESTADOS DE INGRESOS Y EGRESOS'!C192</f>
        <v>24693715.850000016</v>
      </c>
      <c r="C66" s="4"/>
    </row>
    <row r="67" spans="1:3" s="1" customFormat="1" x14ac:dyDescent="0.2">
      <c r="A67" s="21" t="s">
        <v>43</v>
      </c>
      <c r="B67" s="20">
        <f>SUM(B65:B66)</f>
        <v>207560321.39928699</v>
      </c>
      <c r="C67" s="4"/>
    </row>
    <row r="68" spans="1:3" s="1" customFormat="1" x14ac:dyDescent="0.2">
      <c r="A68" s="4"/>
      <c r="B68" s="15"/>
      <c r="C68" s="4"/>
    </row>
    <row r="69" spans="1:3" s="1" customFormat="1" ht="13.5" thickBot="1" x14ac:dyDescent="0.25">
      <c r="A69" s="14" t="s">
        <v>44</v>
      </c>
      <c r="B69" s="15"/>
      <c r="C69" s="25">
        <f>B61+B67</f>
        <v>225730213.83928698</v>
      </c>
    </row>
    <row r="70" spans="1:3" s="1" customFormat="1" ht="13.5" thickTop="1" x14ac:dyDescent="0.2">
      <c r="A70" s="4"/>
      <c r="B70" s="15"/>
      <c r="C70" s="28">
        <f>+C51-C69</f>
        <v>0</v>
      </c>
    </row>
    <row r="71" spans="1:3" s="1" customFormat="1" x14ac:dyDescent="0.2">
      <c r="A71" s="42" t="s">
        <v>46</v>
      </c>
      <c r="B71" s="42"/>
      <c r="C71" s="9">
        <f>+C69-C51</f>
        <v>0</v>
      </c>
    </row>
    <row r="72" spans="1:3" s="1" customFormat="1" ht="14.25" x14ac:dyDescent="0.2">
      <c r="A72" s="24"/>
      <c r="B72" s="24"/>
      <c r="C72" s="2"/>
    </row>
    <row r="73" spans="1:3" s="1" customFormat="1" ht="14.25" x14ac:dyDescent="0.2">
      <c r="A73" s="3"/>
      <c r="B73" s="10"/>
      <c r="C73" s="2"/>
    </row>
    <row r="74" spans="1:3" s="1" customFormat="1" x14ac:dyDescent="0.2">
      <c r="A74" s="8" t="s">
        <v>54</v>
      </c>
      <c r="C74" s="8"/>
    </row>
    <row r="75" spans="1:3" s="1" customFormat="1" x14ac:dyDescent="0.2">
      <c r="A75" s="8" t="s">
        <v>55</v>
      </c>
      <c r="C75" s="12"/>
    </row>
    <row r="76" spans="1:3" s="1" customFormat="1" x14ac:dyDescent="0.2">
      <c r="A76" s="11"/>
      <c r="B76" s="12"/>
      <c r="C76" s="12"/>
    </row>
    <row r="77" spans="1:3" s="1" customFormat="1" x14ac:dyDescent="0.2">
      <c r="A77" s="5"/>
      <c r="B77" s="12"/>
      <c r="C77"/>
    </row>
    <row r="81" spans="4:11" s="1" customFormat="1" ht="19.5" customHeight="1" x14ac:dyDescent="0.2">
      <c r="D81" s="30"/>
      <c r="J81" s="4"/>
      <c r="K81" s="4"/>
    </row>
    <row r="82" spans="4:11" s="1" customFormat="1" ht="19.5" customHeight="1" x14ac:dyDescent="0.2">
      <c r="D82" s="30"/>
      <c r="J82" s="4"/>
      <c r="K82" s="4"/>
    </row>
    <row r="83" spans="4:11" s="1" customFormat="1" ht="19.5" customHeight="1" x14ac:dyDescent="0.2">
      <c r="D83" s="30"/>
      <c r="J83" s="4"/>
      <c r="K83" s="4"/>
    </row>
    <row r="84" spans="4:11" s="1" customFormat="1" ht="19.5" customHeight="1" x14ac:dyDescent="0.2">
      <c r="D84" s="30"/>
      <c r="J84" s="4"/>
      <c r="K84" s="4"/>
    </row>
    <row r="85" spans="4:11" s="1" customFormat="1" ht="19.5" customHeight="1" x14ac:dyDescent="0.2">
      <c r="D85" s="30"/>
      <c r="J85" s="4"/>
      <c r="K85" s="4"/>
    </row>
  </sheetData>
  <mergeCells count="8">
    <mergeCell ref="A13:C13"/>
    <mergeCell ref="A71:B71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Rosayddel Ramirez Pineda</cp:lastModifiedBy>
  <cp:revision/>
  <cp:lastPrinted>2021-12-09T16:03:08Z</cp:lastPrinted>
  <dcterms:created xsi:type="dcterms:W3CDTF">2007-03-20T14:00:55Z</dcterms:created>
  <dcterms:modified xsi:type="dcterms:W3CDTF">2021-12-10T13:44:39Z</dcterms:modified>
</cp:coreProperties>
</file>