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5 Mayo\Financieros\"/>
    </mc:Choice>
  </mc:AlternateContent>
  <xr:revisionPtr revIDLastSave="0" documentId="8_{74FCCB19-F08B-486A-9935-C89921F0FF12}" xr6:coauthVersionLast="47" xr6:coauthVersionMax="47" xr10:uidLastSave="{00000000-0000-0000-0000-000000000000}"/>
  <bookViews>
    <workbookView xWindow="-120" yWindow="-120" windowWidth="38640" windowHeight="21240" xr2:uid="{3C1E5A4C-71E1-4977-8732-C650181ED14E}"/>
  </bookViews>
  <sheets>
    <sheet name=" BALANCEGRAL 05-22" sheetId="1" r:id="rId1"/>
  </sheets>
  <externalReferences>
    <externalReference r:id="rId2"/>
  </externalReferences>
  <definedNames>
    <definedName name="_xlnm.Print_Area" localSheetId="0">' BALANCEGRAL 05-22'!$A$1:$C$77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B22" i="1"/>
  <c r="B50" i="1" s="1"/>
  <c r="B23" i="1"/>
  <c r="B24" i="1"/>
  <c r="B25" i="1"/>
  <c r="B26" i="1"/>
  <c r="B27" i="1"/>
  <c r="B28" i="1"/>
  <c r="B29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62" i="1"/>
  <c r="B67" i="1"/>
  <c r="C70" i="1" l="1"/>
  <c r="C52" i="1"/>
  <c r="C71" i="1" s="1"/>
  <c r="C50" i="1"/>
  <c r="B66" i="1"/>
  <c r="B68" i="1" s="1"/>
  <c r="C72" i="1" l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<sst xmlns="http://schemas.openxmlformats.org/spreadsheetml/2006/main" count="58" uniqueCount="58">
  <si>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</si>
  <si>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</si>
  <si>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</si>
  <si>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</si>
  <si>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</si>
  <si>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</si>
  <si>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</si>
  <si>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</si>
  <si>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</si>
  <si>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</si>
  <si>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</si>
  <si>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</si>
  <si>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</si>
  <si>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</si>
  <si>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</si>
  <si>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</si>
  <si>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</si>
  <si>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</si>
  <si>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</si>
  <si>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</si>
  <si>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</si>
  <si>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</si>
  <si>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</si>
  <si>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</si>
  <si>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</si>
  <si>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</si>
  <si>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</si>
  <si>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</si>
  <si>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</si>
  <si>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</si>
  <si>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</si>
  <si>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</si>
  <si>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</si>
  <si>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</si>
  <si>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</si>
  <si>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</si>
  <si>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</si>
  <si>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</si>
  <si>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</si>
  <si>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</si>
  <si>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</si>
  <si>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</si>
  <si>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</si>
  <si>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</si>
  <si>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</si>
  <si>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</si>
  <si>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</si>
  <si>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</si>
  <si>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</si>
  <si>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</si>
  <si>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</si>
  <si>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</si>
  <si>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MAYO 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</si>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</sst>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Alignment="1">
      <alignment horizontal="center" wrapText="1"/>
    </xf>
    <xf numFmtId="0" fontId="3" fillId="3" borderId="0" xfId="2" applyFont="1" applyFill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3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3" fontId="6" fillId="2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8" fillId="0" borderId="0" xfId="2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2" fillId="0" borderId="3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0CEBC934-3F27-4FC7-887C-B32A9FC2DF67}"/>
    <cellStyle name="Normal" xfId="0" builtinId="0"/>
    <cellStyle name="Normal 2" xfId="2" xr:uid="{352A8E20-EF2E-4A66-B95D-9D3B855FE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99F801-AE88-4385-84B7-771B8CBD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id="{EA446034-3FAF-4192-BB30-9F4676BF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D9BDBE68-6663-478B-809A-91027432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.%20MAYO%202022%20digega%20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INGRESOS  EGRESOS 05-22"/>
      <sheetName val="RESUMEN UNIFICADO MAYO22  "/>
      <sheetName val="L. BCO. CONALECHE MAYO 2022"/>
      <sheetName val="MEGALECHE CODIF. MAYO 22. "/>
      <sheetName val="RES.GALECHE MAYO2022"/>
      <sheetName val="LIBRO BANCO PPC "/>
      <sheetName val="CODIFICACION CTA. PPC"/>
      <sheetName val="RES.PPCMAYO22"/>
      <sheetName val="Imputacion gastos 0522"/>
      <sheetName val="CTAS POR PAGAR MAYO 2022"/>
    </sheetNames>
    <sheetDataSet>
      <sheetData sheetId="0">
        <row r="196">
          <cell r="C196">
            <v>-2499414.6499999911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25E8-D3ED-44AA-84A5-CF4AD2DEE991}">
  <sheetPr>
    <tabColor rgb="FFFF0000"/>
  </sheetPr>
  <dimension ref="A5:G86"/>
  <sheetViews>
    <sheetView tabSelected="1" showWhiteSpace="0" zoomScaleNormal="100" workbookViewId="0">
      <selection activeCell="A24" sqref="A24"/>
    </sheetView>
  </sheetViews>
  <sheetFormatPr baseColWidth="10" defaultColWidth="11.42578125" defaultRowHeight="12.75" x14ac:dyDescent="0.2"/>
  <cols>
    <col min="1" max="1" width="68" style="1" customWidth="1"/>
    <col min="2" max="2" width="21.285156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5" spans="1:6" s="2" customFormat="1" ht="15" x14ac:dyDescent="0.25">
      <c r="A5" s="8"/>
      <c r="B5" s="42"/>
      <c r="C5" s="8"/>
    </row>
    <row r="6" spans="1:6" s="2" customFormat="1" ht="15" x14ac:dyDescent="0.25">
      <c r="A6" s="8"/>
      <c r="B6" s="42"/>
      <c r="C6" s="8"/>
    </row>
    <row r="7" spans="1:6" s="2" customFormat="1" x14ac:dyDescent="0.2">
      <c r="A7" s="41" t="s">
        <v>57</v>
      </c>
      <c r="B7" s="41"/>
      <c r="C7" s="41"/>
    </row>
    <row r="8" spans="1:6" s="2" customFormat="1" ht="21" x14ac:dyDescent="0.35">
      <c r="A8" s="40" t="s">
        <v>56</v>
      </c>
      <c r="B8" s="40"/>
      <c r="C8" s="40"/>
    </row>
    <row r="9" spans="1:6" s="2" customFormat="1" ht="17.25" x14ac:dyDescent="0.3">
      <c r="A9" s="39" t="s">
        <v>55</v>
      </c>
      <c r="B9" s="39"/>
      <c r="C9" s="39"/>
    </row>
    <row r="10" spans="1:6" s="2" customFormat="1" ht="17.25" x14ac:dyDescent="0.3">
      <c r="A10" s="38" t="s">
        <v>54</v>
      </c>
      <c r="B10" s="38"/>
      <c r="C10" s="38"/>
    </row>
    <row r="11" spans="1:6" s="2" customFormat="1" ht="15" x14ac:dyDescent="0.25">
      <c r="A11" s="37" t="s">
        <v>53</v>
      </c>
      <c r="B11" s="37"/>
      <c r="C11" s="37"/>
    </row>
    <row r="12" spans="1:6" s="2" customFormat="1" x14ac:dyDescent="0.2">
      <c r="A12" s="36" t="s">
        <v>52</v>
      </c>
      <c r="B12" s="36"/>
      <c r="C12" s="36"/>
    </row>
    <row r="13" spans="1:6" s="2" customFormat="1" x14ac:dyDescent="0.2">
      <c r="A13" s="36" t="s">
        <v>51</v>
      </c>
      <c r="B13" s="36"/>
      <c r="C13" s="36"/>
      <c r="F13" s="33"/>
    </row>
    <row r="14" spans="1:6" s="2" customFormat="1" x14ac:dyDescent="0.2">
      <c r="A14" s="35" t="s">
        <v>50</v>
      </c>
      <c r="B14" s="34"/>
      <c r="C14" s="34"/>
      <c r="F14" s="33"/>
    </row>
    <row r="15" spans="1:6" s="2" customFormat="1" x14ac:dyDescent="0.2">
      <c r="A15" s="7" t="s">
        <v>49</v>
      </c>
      <c r="B15" s="14"/>
    </row>
    <row r="16" spans="1:6" s="2" customFormat="1" x14ac:dyDescent="0.2">
      <c r="A16" s="2" t="s">
        <v>48</v>
      </c>
      <c r="B16" s="32">
        <v>18117703.68</v>
      </c>
      <c r="C16" s="12"/>
      <c r="F16" s="12"/>
    </row>
    <row r="17" spans="1:7" s="2" customFormat="1" x14ac:dyDescent="0.2">
      <c r="A17" s="7" t="s">
        <v>47</v>
      </c>
      <c r="B17" s="14">
        <f>SUM(B16)</f>
        <v>18117703.68</v>
      </c>
      <c r="C17" s="31">
        <f>B17</f>
        <v>18117703.68</v>
      </c>
    </row>
    <row r="18" spans="1:7" s="2" customFormat="1" x14ac:dyDescent="0.2">
      <c r="A18" s="7"/>
      <c r="B18" s="14"/>
      <c r="C18" s="31"/>
      <c r="E18" s="30"/>
    </row>
    <row r="19" spans="1:7" s="2" customFormat="1" x14ac:dyDescent="0.2">
      <c r="A19" s="7" t="s">
        <v>46</v>
      </c>
      <c r="B19" s="14"/>
      <c r="E19" s="27"/>
    </row>
    <row r="20" spans="1:7" s="2" customFormat="1" x14ac:dyDescent="0.2">
      <c r="A20" s="29" t="s">
        <v>45</v>
      </c>
      <c r="B20" s="17">
        <v>16219800</v>
      </c>
      <c r="E20" s="27"/>
    </row>
    <row r="21" spans="1:7" s="2" customFormat="1" x14ac:dyDescent="0.2">
      <c r="A21" s="29" t="s">
        <v>44</v>
      </c>
      <c r="B21" s="17">
        <v>66407615</v>
      </c>
      <c r="C21" s="28"/>
      <c r="E21" s="27"/>
    </row>
    <row r="22" spans="1:7" s="2" customFormat="1" x14ac:dyDescent="0.2">
      <c r="A22" s="22" t="s">
        <v>43</v>
      </c>
      <c r="B22" s="17">
        <f>9636.88+365692.6+167827.7+8768.58+153400+25016+224200+31200+60480.05</f>
        <v>1046221.8099999999</v>
      </c>
      <c r="E22" s="26"/>
      <c r="F22" s="25"/>
      <c r="G22" s="23"/>
    </row>
    <row r="23" spans="1:7" s="2" customFormat="1" x14ac:dyDescent="0.2">
      <c r="A23" s="22" t="s">
        <v>42</v>
      </c>
      <c r="B23" s="17">
        <f>695053.07+6964.83+263882.01+47486.74+73774.15</f>
        <v>1087160.7999999998</v>
      </c>
      <c r="F23" s="25"/>
      <c r="G23" s="23"/>
    </row>
    <row r="24" spans="1:7" s="2" customFormat="1" x14ac:dyDescent="0.2">
      <c r="A24" s="22" t="s">
        <v>41</v>
      </c>
      <c r="B24" s="17">
        <f>94774.629286978+92869.79+46964+13200+6600</f>
        <v>254408.41928697799</v>
      </c>
      <c r="F24" s="24"/>
      <c r="G24" s="23"/>
    </row>
    <row r="25" spans="1:7" s="2" customFormat="1" x14ac:dyDescent="0.2">
      <c r="A25" s="22" t="s">
        <v>40</v>
      </c>
      <c r="B25" s="17">
        <f>1813476.88+411973.27+38698.1+48970+32096+30691.8+9912+67809.52+41691+123815.79+286264.4+15222+686633.74+8496+69230.03+110398.43+291514.28+30444+119180+26912.4+487938.43+53722.28+550644.25</f>
        <v>5355734.6000000006</v>
      </c>
      <c r="F25" s="24"/>
      <c r="G25" s="23"/>
    </row>
    <row r="26" spans="1:7" s="2" customFormat="1" x14ac:dyDescent="0.2">
      <c r="A26" s="22" t="s">
        <v>39</v>
      </c>
      <c r="B26" s="17">
        <f>13166421.52+28892100+1495000+31349170.98+10051461.99</f>
        <v>84954154.489999995</v>
      </c>
      <c r="C26" s="14"/>
    </row>
    <row r="27" spans="1:7" s="2" customFormat="1" x14ac:dyDescent="0.2">
      <c r="A27" s="22" t="s">
        <v>38</v>
      </c>
      <c r="B27" s="1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4"/>
    </row>
    <row r="28" spans="1:7" s="2" customFormat="1" x14ac:dyDescent="0.2">
      <c r="A28" s="22" t="s">
        <v>37</v>
      </c>
      <c r="B28" s="17">
        <f>177610.92+58531.3+68499+18172+21240+106578.8</f>
        <v>450632.02</v>
      </c>
      <c r="C28" s="14"/>
    </row>
    <row r="29" spans="1:7" s="2" customFormat="1" x14ac:dyDescent="0.2">
      <c r="A29" s="22" t="s">
        <v>36</v>
      </c>
      <c r="B29" s="17">
        <f>128447.16+49796</f>
        <v>178243.16</v>
      </c>
      <c r="C29" s="14"/>
    </row>
    <row r="30" spans="1:7" s="2" customFormat="1" x14ac:dyDescent="0.2">
      <c r="A30" s="22" t="s">
        <v>35</v>
      </c>
      <c r="B30" s="17">
        <v>9354.7999999999993</v>
      </c>
      <c r="C30" s="14"/>
    </row>
    <row r="31" spans="1:7" s="2" customFormat="1" x14ac:dyDescent="0.2">
      <c r="A31" s="22" t="s">
        <v>34</v>
      </c>
      <c r="B31" s="17">
        <v>27885.25</v>
      </c>
      <c r="C31" s="14"/>
    </row>
    <row r="32" spans="1:7" s="2" customFormat="1" x14ac:dyDescent="0.2">
      <c r="A32" s="22" t="s">
        <v>33</v>
      </c>
      <c r="B32" s="17">
        <f>232481.02+9600+55648.8+19195+13522+17110+33706.7+11859+54675.38+42550.8</f>
        <v>490348.7</v>
      </c>
      <c r="C32" s="14"/>
    </row>
    <row r="33" spans="1:3" s="2" customFormat="1" x14ac:dyDescent="0.2">
      <c r="A33" s="22" t="s">
        <v>32</v>
      </c>
      <c r="B33" s="17">
        <v>4050.02</v>
      </c>
      <c r="C33" s="14"/>
    </row>
    <row r="34" spans="1:3" s="2" customFormat="1" x14ac:dyDescent="0.2">
      <c r="A34" s="22" t="s">
        <v>31</v>
      </c>
      <c r="B34" s="17">
        <f>3277.48+500000+16992+343380+130036+56399.88+257777.49+260072</f>
        <v>1567934.8499999999</v>
      </c>
      <c r="C34" s="14"/>
    </row>
    <row r="35" spans="1:3" s="2" customFormat="1" x14ac:dyDescent="0.2">
      <c r="A35" s="22" t="s">
        <v>30</v>
      </c>
      <c r="B35" s="17">
        <f>64972.82+392356+291600.42</f>
        <v>748929.24</v>
      </c>
    </row>
    <row r="36" spans="1:3" s="2" customFormat="1" x14ac:dyDescent="0.2">
      <c r="A36" s="22" t="s">
        <v>29</v>
      </c>
      <c r="B36" s="17">
        <f>5+190850.82+3221.4+14067.8+58121.79+175478.69+1051050+12154+9440+22000+261783+1784721.6+30433.38+28208.25</f>
        <v>3641535.73</v>
      </c>
    </row>
    <row r="37" spans="1:3" s="2" customFormat="1" x14ac:dyDescent="0.2">
      <c r="A37" s="22" t="s">
        <v>28</v>
      </c>
      <c r="B37" s="17">
        <v>46400</v>
      </c>
    </row>
    <row r="38" spans="1:3" s="2" customFormat="1" x14ac:dyDescent="0.2">
      <c r="A38" s="22" t="s">
        <v>27</v>
      </c>
      <c r="B38" s="17">
        <f>931067.2+117370+13000+40719.44+9280.7+99509.4+361886.02+28308.2+251340+18644+2295+58410+18691.82+50386+176676.68+56876+216360.01+16380.02+2700+112000.01+299912.78+4823.84+79366.8+24201.8+131363.5</f>
        <v>3121569.2199999988</v>
      </c>
    </row>
    <row r="39" spans="1:3" s="2" customFormat="1" x14ac:dyDescent="0.2">
      <c r="A39" s="22" t="s">
        <v>26</v>
      </c>
      <c r="B39" s="17">
        <f>133014.5+25576.17+209440+57388.23+167720.48</f>
        <v>593139.38</v>
      </c>
    </row>
    <row r="40" spans="1:3" s="2" customFormat="1" x14ac:dyDescent="0.2">
      <c r="A40" s="22" t="s">
        <v>25</v>
      </c>
      <c r="B40" s="17">
        <v>12372.36</v>
      </c>
    </row>
    <row r="41" spans="1:3" s="2" customFormat="1" x14ac:dyDescent="0.2">
      <c r="A41" s="22" t="s">
        <v>24</v>
      </c>
      <c r="B41" s="17">
        <f>26518.05+1816358.7+4350.01+218300+215940+46256</f>
        <v>2327722.7599999998</v>
      </c>
    </row>
    <row r="42" spans="1:3" s="2" customFormat="1" x14ac:dyDescent="0.2">
      <c r="A42" s="22" t="s">
        <v>23</v>
      </c>
      <c r="B42" s="17">
        <f>5758846.76+3732710.8+7380.12+138168.84+373157.3+148830.1+332784.16+142589.05+417663.36+39500+282987+188434.2+698088</f>
        <v>12261139.689999998</v>
      </c>
    </row>
    <row r="43" spans="1:3" s="2" customFormat="1" x14ac:dyDescent="0.2">
      <c r="A43" s="22" t="s">
        <v>22</v>
      </c>
      <c r="B43" s="17">
        <f>332512.42+25000+195000</f>
        <v>552512.41999999993</v>
      </c>
    </row>
    <row r="44" spans="1:3" s="2" customFormat="1" x14ac:dyDescent="0.2">
      <c r="A44" s="22" t="s">
        <v>21</v>
      </c>
      <c r="B44" s="17">
        <f>243439.76+415939.98</f>
        <v>659379.74</v>
      </c>
    </row>
    <row r="45" spans="1:3" s="2" customFormat="1" x14ac:dyDescent="0.2">
      <c r="A45" s="22" t="s">
        <v>20</v>
      </c>
      <c r="B45" s="17">
        <f>43070+176616.86+8308.37</f>
        <v>227995.22999999998</v>
      </c>
      <c r="C45" s="12"/>
    </row>
    <row r="46" spans="1:3" s="2" customFormat="1" x14ac:dyDescent="0.2">
      <c r="A46" s="22" t="s">
        <v>19</v>
      </c>
      <c r="B46" s="17">
        <f>1610592.4+1386000+595000+605000</f>
        <v>4196592.4000000004</v>
      </c>
    </row>
    <row r="47" spans="1:3" s="2" customFormat="1" x14ac:dyDescent="0.2">
      <c r="A47" s="22" t="s">
        <v>18</v>
      </c>
      <c r="B47" s="17">
        <f>143682.7+143682.7+41915.04+1070112.64</f>
        <v>1399393.0799999998</v>
      </c>
    </row>
    <row r="48" spans="1:3" s="2" customFormat="1" x14ac:dyDescent="0.2">
      <c r="A48" s="22" t="s">
        <v>17</v>
      </c>
      <c r="B48" s="17">
        <f>85561.58+120029.6+292256.5+244575.06+110259.2+66622.8+103840+89928.94+57414.8+163982.75+262799.98+146442.43+26404+1270811.01+140191.08</f>
        <v>3181119.73</v>
      </c>
      <c r="C48" s="3"/>
    </row>
    <row r="49" spans="1:3" s="2" customFormat="1" x14ac:dyDescent="0.2">
      <c r="A49" s="21" t="s">
        <v>16</v>
      </c>
      <c r="B49" s="20">
        <v>390273.2</v>
      </c>
      <c r="C49" s="3"/>
    </row>
    <row r="50" spans="1:3" s="2" customFormat="1" ht="17.25" customHeight="1" x14ac:dyDescent="0.2">
      <c r="A50" s="7" t="s">
        <v>15</v>
      </c>
      <c r="B50" s="18">
        <f>SUM(B20:B49)</f>
        <v>217407277.91928694</v>
      </c>
      <c r="C50" s="19">
        <f>B50</f>
        <v>217407277.91928694</v>
      </c>
    </row>
    <row r="51" spans="1:3" s="2" customFormat="1" x14ac:dyDescent="0.2"/>
    <row r="52" spans="1:3" s="2" customFormat="1" ht="13.5" thickBot="1" x14ac:dyDescent="0.25">
      <c r="A52" s="7" t="s">
        <v>14</v>
      </c>
      <c r="B52" s="18"/>
      <c r="C52" s="15">
        <f>+B50+B17</f>
        <v>235524981.59928694</v>
      </c>
    </row>
    <row r="53" spans="1:3" s="2" customFormat="1" ht="13.5" thickTop="1" x14ac:dyDescent="0.2">
      <c r="A53" s="18"/>
      <c r="B53" s="18"/>
    </row>
    <row r="54" spans="1:3" s="2" customFormat="1" x14ac:dyDescent="0.2">
      <c r="A54" s="18" t="s">
        <v>13</v>
      </c>
      <c r="B54" s="14"/>
    </row>
    <row r="55" spans="1:3" s="2" customFormat="1" x14ac:dyDescent="0.2">
      <c r="A55" s="18"/>
      <c r="B55" s="14"/>
    </row>
    <row r="56" spans="1:3" s="2" customFormat="1" x14ac:dyDescent="0.2">
      <c r="A56" s="7" t="s">
        <v>12</v>
      </c>
      <c r="B56" s="17"/>
    </row>
    <row r="57" spans="1:3" s="2" customFormat="1" x14ac:dyDescent="0.2">
      <c r="A57" s="2" t="s">
        <v>11</v>
      </c>
      <c r="B57" s="17">
        <v>24998799.489999998</v>
      </c>
    </row>
    <row r="58" spans="1:3" s="2" customFormat="1" x14ac:dyDescent="0.2"/>
    <row r="59" spans="1:3" s="2" customFormat="1" x14ac:dyDescent="0.2">
      <c r="A59" s="7" t="s">
        <v>10</v>
      </c>
    </row>
    <row r="60" spans="1:3" s="2" customFormat="1" x14ac:dyDescent="0.2">
      <c r="A60" s="2" t="s">
        <v>9</v>
      </c>
      <c r="B60" s="14">
        <v>0</v>
      </c>
    </row>
    <row r="61" spans="1:3" s="2" customFormat="1" x14ac:dyDescent="0.2">
      <c r="B61" s="14"/>
    </row>
    <row r="62" spans="1:3" s="2" customFormat="1" x14ac:dyDescent="0.2">
      <c r="A62" s="7" t="s">
        <v>8</v>
      </c>
      <c r="B62" s="16">
        <f>SUM(B57:B61)</f>
        <v>24998799.489999998</v>
      </c>
    </row>
    <row r="63" spans="1:3" s="2" customFormat="1" x14ac:dyDescent="0.2">
      <c r="B63" s="14"/>
    </row>
    <row r="64" spans="1:3" s="2" customFormat="1" x14ac:dyDescent="0.2">
      <c r="A64" s="7" t="s">
        <v>7</v>
      </c>
      <c r="B64" s="14"/>
    </row>
    <row r="65" spans="1:3" s="2" customFormat="1" x14ac:dyDescent="0.2">
      <c r="B65" s="14"/>
    </row>
    <row r="66" spans="1:3" s="2" customFormat="1" x14ac:dyDescent="0.2">
      <c r="A66" s="2" t="s">
        <v>6</v>
      </c>
      <c r="B66" s="14">
        <f>B17+B50-B62-B67</f>
        <v>213025596.75928694</v>
      </c>
    </row>
    <row r="67" spans="1:3" s="2" customFormat="1" x14ac:dyDescent="0.2">
      <c r="A67" s="2" t="s">
        <v>5</v>
      </c>
      <c r="B67" s="12">
        <f>+'[1]ESTADOS INGRESOS  EGRESOS 05-22'!C196</f>
        <v>-2499414.6499999911</v>
      </c>
    </row>
    <row r="68" spans="1:3" s="2" customFormat="1" x14ac:dyDescent="0.2">
      <c r="A68" s="2" t="s">
        <v>4</v>
      </c>
      <c r="B68" s="16">
        <f>SUM(B66:B67)</f>
        <v>210526182.10928696</v>
      </c>
    </row>
    <row r="69" spans="1:3" s="2" customFormat="1" x14ac:dyDescent="0.2">
      <c r="B69" s="14"/>
    </row>
    <row r="70" spans="1:3" s="2" customFormat="1" ht="13.5" thickBot="1" x14ac:dyDescent="0.25">
      <c r="A70" s="7" t="s">
        <v>3</v>
      </c>
      <c r="B70" s="14"/>
      <c r="C70" s="15">
        <f>B62+B68</f>
        <v>235524981.59928697</v>
      </c>
    </row>
    <row r="71" spans="1:3" s="2" customFormat="1" ht="13.5" thickTop="1" x14ac:dyDescent="0.2">
      <c r="B71" s="14"/>
      <c r="C71" s="12">
        <f>+C52-C70</f>
        <v>0</v>
      </c>
    </row>
    <row r="72" spans="1:3" s="2" customFormat="1" x14ac:dyDescent="0.2">
      <c r="A72" s="13" t="s">
        <v>2</v>
      </c>
      <c r="B72" s="13"/>
      <c r="C72" s="12">
        <f>+C70-C52</f>
        <v>0</v>
      </c>
    </row>
    <row r="73" spans="1:3" s="2" customFormat="1" ht="15" x14ac:dyDescent="0.25">
      <c r="A73" s="11"/>
      <c r="B73" s="11"/>
      <c r="C73" s="8"/>
    </row>
    <row r="74" spans="1:3" s="2" customFormat="1" ht="15" x14ac:dyDescent="0.25">
      <c r="A74" s="10"/>
      <c r="B74" s="9"/>
      <c r="C74" s="8"/>
    </row>
    <row r="75" spans="1:3" s="2" customFormat="1" x14ac:dyDescent="0.2">
      <c r="A75" s="7" t="s">
        <v>1</v>
      </c>
      <c r="C75" s="7"/>
    </row>
    <row r="76" spans="1:3" s="2" customFormat="1" x14ac:dyDescent="0.2">
      <c r="A76" s="7" t="s">
        <v>0</v>
      </c>
      <c r="C76" s="4"/>
    </row>
    <row r="77" spans="1:3" s="2" customFormat="1" x14ac:dyDescent="0.2">
      <c r="A77" s="6"/>
      <c r="B77" s="4"/>
      <c r="C77" s="4"/>
    </row>
    <row r="78" spans="1:3" s="2" customFormat="1" x14ac:dyDescent="0.2">
      <c r="A78" s="5"/>
      <c r="B78" s="4"/>
      <c r="C78" s="1"/>
    </row>
    <row r="82" spans="4:4" s="2" customFormat="1" ht="19.5" customHeight="1" x14ac:dyDescent="0.2">
      <c r="D82" s="3"/>
    </row>
    <row r="83" spans="4:4" s="2" customFormat="1" ht="19.5" customHeight="1" x14ac:dyDescent="0.2">
      <c r="D83" s="3"/>
    </row>
    <row r="84" spans="4:4" s="2" customFormat="1" ht="19.5" customHeight="1" x14ac:dyDescent="0.2">
      <c r="D84" s="3"/>
    </row>
    <row r="85" spans="4:4" s="2" customFormat="1" ht="19.5" customHeight="1" x14ac:dyDescent="0.2">
      <c r="D85" s="3"/>
    </row>
    <row r="86" spans="4:4" s="2" customFormat="1" ht="19.5" customHeight="1" x14ac:dyDescent="0.2">
      <c r="D86" s="3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05-22</vt:lpstr>
      <vt:lpstr>' BALANCEGRAL 05-22'!Área_de_impresión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2022-06-15T17:37:23Z</dcterms:created>
  <dcterms:modified xsi:type="dcterms:W3CDTF">2022-06-15T17:38:01Z</dcterms:modified>
</cp:coreProperties>
</file>