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06 junio\Finanzas\"/>
    </mc:Choice>
  </mc:AlternateContent>
  <xr:revisionPtr revIDLastSave="0" documentId="8_{46C0507F-273C-4B92-8E42-FE5A6A40EB1E}" xr6:coauthVersionLast="47" xr6:coauthVersionMax="47" xr10:uidLastSave="{00000000-0000-0000-0000-000000000000}"/>
  <bookViews>
    <workbookView xWindow="-120" yWindow="-120" windowWidth="38640" windowHeight="21240" xr2:uid="{C899BE5A-2EDB-40BE-AFAB-5562CD627867}"/>
  </bookViews>
  <sheets>
    <sheet name=" BALANCEGRAL 06-22" sheetId="1" r:id="rId1"/>
  </sheets>
  <externalReferences>
    <externalReference r:id="rId2"/>
  </externalReferences>
  <definedNames>
    <definedName name="_xlnm.Print_Area" localSheetId="0">' BALANCEGRAL 06-22'!$A$1:$C$78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B67" i="1" s="1"/>
  <c r="B69" i="1" s="1"/>
  <c r="C71" i="1" s="1"/>
  <c r="C17" i="1"/>
  <c r="B22" i="1"/>
  <c r="B51" i="1" s="1"/>
  <c r="B23" i="1"/>
  <c r="B24" i="1"/>
  <c r="B25" i="1"/>
  <c r="B26" i="1"/>
  <c r="B27" i="1"/>
  <c r="B28" i="1"/>
  <c r="B29" i="1"/>
  <c r="B32" i="1"/>
  <c r="B34" i="1"/>
  <c r="B35" i="1"/>
  <c r="B36" i="1"/>
  <c r="B38" i="1"/>
  <c r="B39" i="1"/>
  <c r="B41" i="1"/>
  <c r="B42" i="1"/>
  <c r="B43" i="1"/>
  <c r="B44" i="1"/>
  <c r="B45" i="1"/>
  <c r="B46" i="1"/>
  <c r="B47" i="1"/>
  <c r="B48" i="1"/>
  <c r="B63" i="1"/>
  <c r="B68" i="1"/>
  <c r="C51" i="1" l="1"/>
  <c r="C53" i="1"/>
  <c r="C72" i="1" s="1"/>
  <c r="C73" i="1" l="1"/>
</calcChain>
</file>

<file path=xl/sharedStrings.xml><?xml version="1.0" encoding="utf-8"?>
<sst xmlns="http://schemas.openxmlformats.org/spreadsheetml/2006/main" count="59" uniqueCount="59">
  <si>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</si>
  <si>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</si>
  <si>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</si>
  <si>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</si>
  <si>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</si>
  <si>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</si>
  <si>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</si>
  <si>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</si>
  <si>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</si>
  <si>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</si>
  <si>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ñl</t>
  </si>
  <si>
    <t>CUENTA POR PAGAR A CORTO PLAZO</t>
  </si>
  <si>
    <t>PASIVOS CORRIENTES</t>
  </si>
  <si>
    <t xml:space="preserve">PASIVOS  </t>
  </si>
  <si>
    <t>TOTAL DE ACTIVOS</t>
  </si>
  <si>
    <t>TOTAL DE ACTIVOS FIJOS</t>
  </si>
  <si>
    <t>EQUIPO 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</si>
  <si>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</si>
  <si>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</si>
  <si>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</si>
  <si>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</si>
  <si>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</si>
  <si>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</si>
  <si>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</si>
  <si>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</si>
  <si>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</si>
  <si>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</si>
  <si>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</si>
  <si>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</si>
  <si>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</si>
  <si>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</si>
  <si>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</si>
  <si>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</si>
  <si>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</si>
  <si>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</si>
  <si>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</si>
  <si>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</si>
  <si>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</si>
  <si>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</si>
  <si>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</si>
  <si>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</si>
  <si>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</si>
  <si>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</si>
  <si>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</si>
  <si>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</si>
  <si>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</si>
  <si>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</si>
  <si>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</si>
  <si>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</si>
  <si>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</si>
  <si>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</si>
  <si>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</si>
  <si>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</si>
  <si>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 xml:space="preserve">AL 30 DE JUNIO  DEL  2022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</si>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</sst>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10"/>
      <color theme="1"/>
      <name val="Cambria"/>
      <family val="1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2"/>
    <xf numFmtId="0" fontId="2" fillId="0" borderId="0" xfId="2" applyFont="1"/>
    <xf numFmtId="43" fontId="2" fillId="0" borderId="0" xfId="1" applyFont="1" applyBorder="1"/>
    <xf numFmtId="0" fontId="2" fillId="2" borderId="0" xfId="2" applyFont="1" applyFill="1" applyAlignment="1">
      <alignment horizontal="center"/>
    </xf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3" fillId="0" borderId="0" xfId="2" applyFont="1"/>
    <xf numFmtId="0" fontId="4" fillId="0" borderId="0" xfId="2" applyFont="1"/>
    <xf numFmtId="43" fontId="3" fillId="0" borderId="0" xfId="3" applyFont="1" applyAlignment="1">
      <alignment horizontal="center" wrapText="1"/>
    </xf>
    <xf numFmtId="0" fontId="3" fillId="3" borderId="0" xfId="2" applyFont="1" applyFill="1" applyAlignment="1">
      <alignment horizontal="center" wrapText="1"/>
    </xf>
    <xf numFmtId="0" fontId="3" fillId="0" borderId="0" xfId="2" applyFont="1" applyAlignment="1">
      <alignment horizontal="left" wrapText="1"/>
    </xf>
    <xf numFmtId="43" fontId="2" fillId="0" borderId="0" xfId="2" applyNumberFormat="1" applyFont="1"/>
    <xf numFmtId="0" fontId="3" fillId="0" borderId="0" xfId="2" applyFont="1" applyAlignment="1">
      <alignment horizontal="left" wrapText="1"/>
    </xf>
    <xf numFmtId="43" fontId="2" fillId="0" borderId="0" xfId="3" applyFont="1" applyBorder="1"/>
    <xf numFmtId="43" fontId="3" fillId="0" borderId="1" xfId="3" applyFont="1" applyBorder="1"/>
    <xf numFmtId="43" fontId="3" fillId="0" borderId="2" xfId="3" applyFont="1" applyBorder="1"/>
    <xf numFmtId="4" fontId="5" fillId="0" borderId="0" xfId="2" applyNumberFormat="1" applyFont="1"/>
    <xf numFmtId="43" fontId="3" fillId="0" borderId="0" xfId="3" applyFont="1" applyBorder="1"/>
    <xf numFmtId="43" fontId="3" fillId="0" borderId="0" xfId="2" applyNumberFormat="1" applyFont="1"/>
    <xf numFmtId="4" fontId="5" fillId="0" borderId="3" xfId="2" applyNumberFormat="1" applyFont="1" applyBorder="1"/>
    <xf numFmtId="0" fontId="5" fillId="0" borderId="0" xfId="2" applyFont="1" applyAlignment="1">
      <alignment vertical="center"/>
    </xf>
    <xf numFmtId="0" fontId="5" fillId="0" borderId="0" xfId="2" applyFont="1"/>
    <xf numFmtId="43" fontId="6" fillId="2" borderId="0" xfId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4" fontId="2" fillId="0" borderId="0" xfId="2" applyNumberFormat="1" applyFont="1"/>
    <xf numFmtId="0" fontId="8" fillId="0" borderId="0" xfId="2" applyFont="1"/>
    <xf numFmtId="0" fontId="1" fillId="0" borderId="0" xfId="2" applyAlignment="1">
      <alignment horizontal="center" vertical="center"/>
    </xf>
    <xf numFmtId="4" fontId="3" fillId="0" borderId="0" xfId="2" applyNumberFormat="1" applyFont="1"/>
    <xf numFmtId="43" fontId="2" fillId="0" borderId="3" xfId="3" applyFont="1" applyBorder="1"/>
    <xf numFmtId="43" fontId="2" fillId="0" borderId="0" xfId="1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43" fontId="4" fillId="0" borderId="0" xfId="3" applyFont="1"/>
  </cellXfs>
  <cellStyles count="4">
    <cellStyle name="Millares" xfId="1" builtinId="3"/>
    <cellStyle name="Millares 2 2 2" xfId="3" xr:uid="{ACBBBF6A-2F04-4689-B99E-7EAC49C9B1C0}"/>
    <cellStyle name="Normal" xfId="0" builtinId="0"/>
    <cellStyle name="Normal 2" xfId="2" xr:uid="{5DDE2EB4-22DA-4B64-A601-7A7D8084C9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3486150</xdr:colOff>
      <xdr:row>2</xdr:row>
      <xdr:rowOff>9524</xdr:rowOff>
    </xdr:from>
    <xdr:to>
      <xdr:col>0</xdr:col>
      <xdr:colOff>4181475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2501C4-7558-4780-B66C-620ADA5B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33374"/>
          <a:ext cx="0" cy="5048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409575</xdr:colOff>
      <xdr:row>2</xdr:row>
      <xdr:rowOff>76201</xdr:rowOff>
    </xdr:from>
    <xdr:ext cx="904876" cy="533399"/>
    <xdr:pic>
      <xdr:nvPicPr>
        <xdr:cNvPr id="3" name="2 Imagen">
          <a:extLst>
            <a:ext uri="{FF2B5EF4-FFF2-40B4-BE49-F238E27FC236}">
              <a16:creationId xmlns:a16="http://schemas.microsoft.com/office/drawing/2014/main" id="{093D3412-8BE3-40A4-978F-982F9BA9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1575" y="400051"/>
          <a:ext cx="904876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1533524</xdr:colOff>
      <xdr:row>0</xdr:row>
      <xdr:rowOff>57150</xdr:rowOff>
    </xdr:from>
    <xdr:ext cx="1337061" cy="1066799"/>
    <xdr:pic>
      <xdr:nvPicPr>
        <xdr:cNvPr id="4" name="Imagen 3">
          <a:extLst>
            <a:ext uri="{FF2B5EF4-FFF2-40B4-BE49-F238E27FC236}">
              <a16:creationId xmlns:a16="http://schemas.microsoft.com/office/drawing/2014/main" id="{E2D52054-6CD4-4FB3-9C43-83AA49061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9" y="57150"/>
          <a:ext cx="1337061" cy="10667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yddel%20Ramirez/Downloads/ESTADOS%20FINANC.JUNIO%202022%20digega%20%20ROSAIDE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INGRESOS  EGRESOS 06-22"/>
      <sheetName val="RESUMEN UNIFICADO junio22  "/>
      <sheetName val="L. BCO. CONALECHE JUNIO 2022"/>
      <sheetName val="CODIMEGALECHE Junio 22. "/>
      <sheetName val="RESUMEN CTA.MEG.0622"/>
      <sheetName val="LIBRO BANCO PPC "/>
      <sheetName val="CODIFICACION CTA. PPC"/>
      <sheetName val="RES.PPCJUNIO22"/>
      <sheetName val="imputacion gastos junio22"/>
      <sheetName val="CTAS POR PAGAR JUNIO 2022"/>
    </sheetNames>
    <sheetDataSet>
      <sheetData sheetId="0">
        <row r="200">
          <cell r="C200">
            <v>552535.31000000983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7C8E5-0E69-49BC-AEC2-939C6CC4EF51}">
  <sheetPr>
    <tabColor rgb="FF00B0F0"/>
  </sheetPr>
  <dimension ref="A5:G87"/>
  <sheetViews>
    <sheetView tabSelected="1" showWhiteSpace="0" zoomScaleNormal="100" workbookViewId="0">
      <selection activeCell="A60" sqref="A60"/>
    </sheetView>
  </sheetViews>
  <sheetFormatPr baseColWidth="10" defaultColWidth="11.42578125" defaultRowHeight="12.75" x14ac:dyDescent="0.2"/>
  <cols>
    <col min="1" max="1" width="68" style="1" customWidth="1"/>
    <col min="2" max="2" width="21.28515625" style="1" customWidth="1"/>
    <col min="3" max="3" width="19" style="1" customWidth="1"/>
    <col min="4" max="4" width="5.28515625" style="1" customWidth="1"/>
    <col min="5" max="5" width="11.42578125" style="1"/>
    <col min="6" max="6" width="19" style="1" customWidth="1"/>
    <col min="7" max="218" width="11.42578125" style="1"/>
    <col min="219" max="219" width="67.85546875" style="1" customWidth="1"/>
    <col min="220" max="220" width="21.28515625" style="1" customWidth="1"/>
    <col min="221" max="221" width="19.28515625" style="1" customWidth="1"/>
    <col min="222" max="474" width="11.42578125" style="1"/>
    <col min="475" max="475" width="67.85546875" style="1" customWidth="1"/>
    <col min="476" max="476" width="21.28515625" style="1" customWidth="1"/>
    <col min="477" max="477" width="19.28515625" style="1" customWidth="1"/>
    <col min="478" max="730" width="11.42578125" style="1"/>
    <col min="731" max="731" width="67.85546875" style="1" customWidth="1"/>
    <col min="732" max="732" width="21.28515625" style="1" customWidth="1"/>
    <col min="733" max="733" width="19.28515625" style="1" customWidth="1"/>
    <col min="734" max="986" width="11.42578125" style="1"/>
    <col min="987" max="987" width="67.85546875" style="1" customWidth="1"/>
    <col min="988" max="988" width="21.28515625" style="1" customWidth="1"/>
    <col min="989" max="989" width="19.28515625" style="1" customWidth="1"/>
    <col min="990" max="1242" width="11.42578125" style="1"/>
    <col min="1243" max="1243" width="67.85546875" style="1" customWidth="1"/>
    <col min="1244" max="1244" width="21.28515625" style="1" customWidth="1"/>
    <col min="1245" max="1245" width="19.28515625" style="1" customWidth="1"/>
    <col min="1246" max="1498" width="11.42578125" style="1"/>
    <col min="1499" max="1499" width="67.85546875" style="1" customWidth="1"/>
    <col min="1500" max="1500" width="21.28515625" style="1" customWidth="1"/>
    <col min="1501" max="1501" width="19.28515625" style="1" customWidth="1"/>
    <col min="1502" max="1754" width="11.42578125" style="1"/>
    <col min="1755" max="1755" width="67.85546875" style="1" customWidth="1"/>
    <col min="1756" max="1756" width="21.28515625" style="1" customWidth="1"/>
    <col min="1757" max="1757" width="19.28515625" style="1" customWidth="1"/>
    <col min="1758" max="2010" width="11.42578125" style="1"/>
    <col min="2011" max="2011" width="67.85546875" style="1" customWidth="1"/>
    <col min="2012" max="2012" width="21.28515625" style="1" customWidth="1"/>
    <col min="2013" max="2013" width="19.28515625" style="1" customWidth="1"/>
    <col min="2014" max="2266" width="11.42578125" style="1"/>
    <col min="2267" max="2267" width="67.85546875" style="1" customWidth="1"/>
    <col min="2268" max="2268" width="21.28515625" style="1" customWidth="1"/>
    <col min="2269" max="2269" width="19.28515625" style="1" customWidth="1"/>
    <col min="2270" max="2522" width="11.42578125" style="1"/>
    <col min="2523" max="2523" width="67.85546875" style="1" customWidth="1"/>
    <col min="2524" max="2524" width="21.28515625" style="1" customWidth="1"/>
    <col min="2525" max="2525" width="19.28515625" style="1" customWidth="1"/>
    <col min="2526" max="2778" width="11.42578125" style="1"/>
    <col min="2779" max="2779" width="67.85546875" style="1" customWidth="1"/>
    <col min="2780" max="2780" width="21.28515625" style="1" customWidth="1"/>
    <col min="2781" max="2781" width="19.28515625" style="1" customWidth="1"/>
    <col min="2782" max="3034" width="11.42578125" style="1"/>
    <col min="3035" max="3035" width="67.85546875" style="1" customWidth="1"/>
    <col min="3036" max="3036" width="21.28515625" style="1" customWidth="1"/>
    <col min="3037" max="3037" width="19.28515625" style="1" customWidth="1"/>
    <col min="3038" max="3290" width="11.42578125" style="1"/>
    <col min="3291" max="3291" width="67.85546875" style="1" customWidth="1"/>
    <col min="3292" max="3292" width="21.28515625" style="1" customWidth="1"/>
    <col min="3293" max="3293" width="19.28515625" style="1" customWidth="1"/>
    <col min="3294" max="3546" width="11.42578125" style="1"/>
    <col min="3547" max="3547" width="67.85546875" style="1" customWidth="1"/>
    <col min="3548" max="3548" width="21.28515625" style="1" customWidth="1"/>
    <col min="3549" max="3549" width="19.28515625" style="1" customWidth="1"/>
    <col min="3550" max="3802" width="11.42578125" style="1"/>
    <col min="3803" max="3803" width="67.85546875" style="1" customWidth="1"/>
    <col min="3804" max="3804" width="21.28515625" style="1" customWidth="1"/>
    <col min="3805" max="3805" width="19.28515625" style="1" customWidth="1"/>
    <col min="3806" max="4058" width="11.42578125" style="1"/>
    <col min="4059" max="4059" width="67.85546875" style="1" customWidth="1"/>
    <col min="4060" max="4060" width="21.28515625" style="1" customWidth="1"/>
    <col min="4061" max="4061" width="19.28515625" style="1" customWidth="1"/>
    <col min="4062" max="4314" width="11.42578125" style="1"/>
    <col min="4315" max="4315" width="67.85546875" style="1" customWidth="1"/>
    <col min="4316" max="4316" width="21.28515625" style="1" customWidth="1"/>
    <col min="4317" max="4317" width="19.28515625" style="1" customWidth="1"/>
    <col min="4318" max="4570" width="11.42578125" style="1"/>
    <col min="4571" max="4571" width="67.85546875" style="1" customWidth="1"/>
    <col min="4572" max="4572" width="21.28515625" style="1" customWidth="1"/>
    <col min="4573" max="4573" width="19.28515625" style="1" customWidth="1"/>
    <col min="4574" max="4826" width="11.42578125" style="1"/>
    <col min="4827" max="4827" width="67.85546875" style="1" customWidth="1"/>
    <col min="4828" max="4828" width="21.28515625" style="1" customWidth="1"/>
    <col min="4829" max="4829" width="19.28515625" style="1" customWidth="1"/>
    <col min="4830" max="5082" width="11.42578125" style="1"/>
    <col min="5083" max="5083" width="67.85546875" style="1" customWidth="1"/>
    <col min="5084" max="5084" width="21.28515625" style="1" customWidth="1"/>
    <col min="5085" max="5085" width="19.28515625" style="1" customWidth="1"/>
    <col min="5086" max="5338" width="11.42578125" style="1"/>
    <col min="5339" max="5339" width="67.85546875" style="1" customWidth="1"/>
    <col min="5340" max="5340" width="21.28515625" style="1" customWidth="1"/>
    <col min="5341" max="5341" width="19.28515625" style="1" customWidth="1"/>
    <col min="5342" max="5594" width="11.42578125" style="1"/>
    <col min="5595" max="5595" width="67.85546875" style="1" customWidth="1"/>
    <col min="5596" max="5596" width="21.28515625" style="1" customWidth="1"/>
    <col min="5597" max="5597" width="19.28515625" style="1" customWidth="1"/>
    <col min="5598" max="5850" width="11.42578125" style="1"/>
    <col min="5851" max="5851" width="67.85546875" style="1" customWidth="1"/>
    <col min="5852" max="5852" width="21.28515625" style="1" customWidth="1"/>
    <col min="5853" max="5853" width="19.28515625" style="1" customWidth="1"/>
    <col min="5854" max="6106" width="11.42578125" style="1"/>
    <col min="6107" max="6107" width="67.85546875" style="1" customWidth="1"/>
    <col min="6108" max="6108" width="21.28515625" style="1" customWidth="1"/>
    <col min="6109" max="6109" width="19.28515625" style="1" customWidth="1"/>
    <col min="6110" max="6362" width="11.42578125" style="1"/>
    <col min="6363" max="6363" width="67.85546875" style="1" customWidth="1"/>
    <col min="6364" max="6364" width="21.28515625" style="1" customWidth="1"/>
    <col min="6365" max="6365" width="19.28515625" style="1" customWidth="1"/>
    <col min="6366" max="6618" width="11.42578125" style="1"/>
    <col min="6619" max="6619" width="67.85546875" style="1" customWidth="1"/>
    <col min="6620" max="6620" width="21.28515625" style="1" customWidth="1"/>
    <col min="6621" max="6621" width="19.28515625" style="1" customWidth="1"/>
    <col min="6622" max="6874" width="11.42578125" style="1"/>
    <col min="6875" max="6875" width="67.85546875" style="1" customWidth="1"/>
    <col min="6876" max="6876" width="21.28515625" style="1" customWidth="1"/>
    <col min="6877" max="6877" width="19.28515625" style="1" customWidth="1"/>
    <col min="6878" max="7130" width="11.42578125" style="1"/>
    <col min="7131" max="7131" width="67.85546875" style="1" customWidth="1"/>
    <col min="7132" max="7132" width="21.28515625" style="1" customWidth="1"/>
    <col min="7133" max="7133" width="19.28515625" style="1" customWidth="1"/>
    <col min="7134" max="7386" width="11.42578125" style="1"/>
    <col min="7387" max="7387" width="67.85546875" style="1" customWidth="1"/>
    <col min="7388" max="7388" width="21.28515625" style="1" customWidth="1"/>
    <col min="7389" max="7389" width="19.28515625" style="1" customWidth="1"/>
    <col min="7390" max="7642" width="11.42578125" style="1"/>
    <col min="7643" max="7643" width="67.85546875" style="1" customWidth="1"/>
    <col min="7644" max="7644" width="21.28515625" style="1" customWidth="1"/>
    <col min="7645" max="7645" width="19.28515625" style="1" customWidth="1"/>
    <col min="7646" max="7898" width="11.42578125" style="1"/>
    <col min="7899" max="7899" width="67.85546875" style="1" customWidth="1"/>
    <col min="7900" max="7900" width="21.28515625" style="1" customWidth="1"/>
    <col min="7901" max="7901" width="19.28515625" style="1" customWidth="1"/>
    <col min="7902" max="8154" width="11.42578125" style="1"/>
    <col min="8155" max="8155" width="67.85546875" style="1" customWidth="1"/>
    <col min="8156" max="8156" width="21.28515625" style="1" customWidth="1"/>
    <col min="8157" max="8157" width="19.28515625" style="1" customWidth="1"/>
    <col min="8158" max="8410" width="11.42578125" style="1"/>
    <col min="8411" max="8411" width="67.85546875" style="1" customWidth="1"/>
    <col min="8412" max="8412" width="21.28515625" style="1" customWidth="1"/>
    <col min="8413" max="8413" width="19.28515625" style="1" customWidth="1"/>
    <col min="8414" max="8666" width="11.42578125" style="1"/>
    <col min="8667" max="8667" width="67.85546875" style="1" customWidth="1"/>
    <col min="8668" max="8668" width="21.28515625" style="1" customWidth="1"/>
    <col min="8669" max="8669" width="19.28515625" style="1" customWidth="1"/>
    <col min="8670" max="8922" width="11.42578125" style="1"/>
    <col min="8923" max="8923" width="67.85546875" style="1" customWidth="1"/>
    <col min="8924" max="8924" width="21.28515625" style="1" customWidth="1"/>
    <col min="8925" max="8925" width="19.28515625" style="1" customWidth="1"/>
    <col min="8926" max="9178" width="11.42578125" style="1"/>
    <col min="9179" max="9179" width="67.85546875" style="1" customWidth="1"/>
    <col min="9180" max="9180" width="21.28515625" style="1" customWidth="1"/>
    <col min="9181" max="9181" width="19.28515625" style="1" customWidth="1"/>
    <col min="9182" max="9434" width="11.42578125" style="1"/>
    <col min="9435" max="9435" width="67.85546875" style="1" customWidth="1"/>
    <col min="9436" max="9436" width="21.28515625" style="1" customWidth="1"/>
    <col min="9437" max="9437" width="19.28515625" style="1" customWidth="1"/>
    <col min="9438" max="9690" width="11.42578125" style="1"/>
    <col min="9691" max="9691" width="67.85546875" style="1" customWidth="1"/>
    <col min="9692" max="9692" width="21.28515625" style="1" customWidth="1"/>
    <col min="9693" max="9693" width="19.28515625" style="1" customWidth="1"/>
    <col min="9694" max="9946" width="11.42578125" style="1"/>
    <col min="9947" max="9947" width="67.85546875" style="1" customWidth="1"/>
    <col min="9948" max="9948" width="21.28515625" style="1" customWidth="1"/>
    <col min="9949" max="9949" width="19.28515625" style="1" customWidth="1"/>
    <col min="9950" max="10202" width="11.42578125" style="1"/>
    <col min="10203" max="10203" width="67.85546875" style="1" customWidth="1"/>
    <col min="10204" max="10204" width="21.28515625" style="1" customWidth="1"/>
    <col min="10205" max="10205" width="19.28515625" style="1" customWidth="1"/>
    <col min="10206" max="10458" width="11.42578125" style="1"/>
    <col min="10459" max="10459" width="67.85546875" style="1" customWidth="1"/>
    <col min="10460" max="10460" width="21.28515625" style="1" customWidth="1"/>
    <col min="10461" max="10461" width="19.28515625" style="1" customWidth="1"/>
    <col min="10462" max="10714" width="11.42578125" style="1"/>
    <col min="10715" max="10715" width="67.85546875" style="1" customWidth="1"/>
    <col min="10716" max="10716" width="21.28515625" style="1" customWidth="1"/>
    <col min="10717" max="10717" width="19.28515625" style="1" customWidth="1"/>
    <col min="10718" max="10970" width="11.42578125" style="1"/>
    <col min="10971" max="10971" width="67.85546875" style="1" customWidth="1"/>
    <col min="10972" max="10972" width="21.28515625" style="1" customWidth="1"/>
    <col min="10973" max="10973" width="19.28515625" style="1" customWidth="1"/>
    <col min="10974" max="11226" width="11.42578125" style="1"/>
    <col min="11227" max="11227" width="67.85546875" style="1" customWidth="1"/>
    <col min="11228" max="11228" width="21.28515625" style="1" customWidth="1"/>
    <col min="11229" max="11229" width="19.28515625" style="1" customWidth="1"/>
    <col min="11230" max="11482" width="11.42578125" style="1"/>
    <col min="11483" max="11483" width="67.85546875" style="1" customWidth="1"/>
    <col min="11484" max="11484" width="21.28515625" style="1" customWidth="1"/>
    <col min="11485" max="11485" width="19.28515625" style="1" customWidth="1"/>
    <col min="11486" max="11738" width="11.42578125" style="1"/>
    <col min="11739" max="11739" width="67.85546875" style="1" customWidth="1"/>
    <col min="11740" max="11740" width="21.28515625" style="1" customWidth="1"/>
    <col min="11741" max="11741" width="19.28515625" style="1" customWidth="1"/>
    <col min="11742" max="11994" width="11.42578125" style="1"/>
    <col min="11995" max="11995" width="67.85546875" style="1" customWidth="1"/>
    <col min="11996" max="11996" width="21.28515625" style="1" customWidth="1"/>
    <col min="11997" max="11997" width="19.28515625" style="1" customWidth="1"/>
    <col min="11998" max="12250" width="11.42578125" style="1"/>
    <col min="12251" max="12251" width="67.85546875" style="1" customWidth="1"/>
    <col min="12252" max="12252" width="21.28515625" style="1" customWidth="1"/>
    <col min="12253" max="12253" width="19.28515625" style="1" customWidth="1"/>
    <col min="12254" max="12506" width="11.42578125" style="1"/>
    <col min="12507" max="12507" width="67.85546875" style="1" customWidth="1"/>
    <col min="12508" max="12508" width="21.28515625" style="1" customWidth="1"/>
    <col min="12509" max="12509" width="19.28515625" style="1" customWidth="1"/>
    <col min="12510" max="12762" width="11.42578125" style="1"/>
    <col min="12763" max="12763" width="67.85546875" style="1" customWidth="1"/>
    <col min="12764" max="12764" width="21.28515625" style="1" customWidth="1"/>
    <col min="12765" max="12765" width="19.28515625" style="1" customWidth="1"/>
    <col min="12766" max="13018" width="11.42578125" style="1"/>
    <col min="13019" max="13019" width="67.85546875" style="1" customWidth="1"/>
    <col min="13020" max="13020" width="21.28515625" style="1" customWidth="1"/>
    <col min="13021" max="13021" width="19.28515625" style="1" customWidth="1"/>
    <col min="13022" max="13274" width="11.42578125" style="1"/>
    <col min="13275" max="13275" width="67.85546875" style="1" customWidth="1"/>
    <col min="13276" max="13276" width="21.28515625" style="1" customWidth="1"/>
    <col min="13277" max="13277" width="19.28515625" style="1" customWidth="1"/>
    <col min="13278" max="13530" width="11.42578125" style="1"/>
    <col min="13531" max="13531" width="67.85546875" style="1" customWidth="1"/>
    <col min="13532" max="13532" width="21.28515625" style="1" customWidth="1"/>
    <col min="13533" max="13533" width="19.28515625" style="1" customWidth="1"/>
    <col min="13534" max="13786" width="11.42578125" style="1"/>
    <col min="13787" max="13787" width="67.85546875" style="1" customWidth="1"/>
    <col min="13788" max="13788" width="21.28515625" style="1" customWidth="1"/>
    <col min="13789" max="13789" width="19.28515625" style="1" customWidth="1"/>
    <col min="13790" max="14042" width="11.42578125" style="1"/>
    <col min="14043" max="14043" width="67.85546875" style="1" customWidth="1"/>
    <col min="14044" max="14044" width="21.28515625" style="1" customWidth="1"/>
    <col min="14045" max="14045" width="19.28515625" style="1" customWidth="1"/>
    <col min="14046" max="14298" width="11.42578125" style="1"/>
    <col min="14299" max="14299" width="67.85546875" style="1" customWidth="1"/>
    <col min="14300" max="14300" width="21.28515625" style="1" customWidth="1"/>
    <col min="14301" max="14301" width="19.28515625" style="1" customWidth="1"/>
    <col min="14302" max="14554" width="11.42578125" style="1"/>
    <col min="14555" max="14555" width="67.85546875" style="1" customWidth="1"/>
    <col min="14556" max="14556" width="21.28515625" style="1" customWidth="1"/>
    <col min="14557" max="14557" width="19.28515625" style="1" customWidth="1"/>
    <col min="14558" max="14810" width="11.42578125" style="1"/>
    <col min="14811" max="14811" width="67.85546875" style="1" customWidth="1"/>
    <col min="14812" max="14812" width="21.28515625" style="1" customWidth="1"/>
    <col min="14813" max="14813" width="19.28515625" style="1" customWidth="1"/>
    <col min="14814" max="15066" width="11.42578125" style="1"/>
    <col min="15067" max="15067" width="67.85546875" style="1" customWidth="1"/>
    <col min="15068" max="15068" width="21.28515625" style="1" customWidth="1"/>
    <col min="15069" max="15069" width="19.28515625" style="1" customWidth="1"/>
    <col min="15070" max="15322" width="11.42578125" style="1"/>
    <col min="15323" max="15323" width="67.85546875" style="1" customWidth="1"/>
    <col min="15324" max="15324" width="21.28515625" style="1" customWidth="1"/>
    <col min="15325" max="15325" width="19.28515625" style="1" customWidth="1"/>
    <col min="15326" max="15578" width="11.42578125" style="1"/>
    <col min="15579" max="15579" width="67.85546875" style="1" customWidth="1"/>
    <col min="15580" max="15580" width="21.28515625" style="1" customWidth="1"/>
    <col min="15581" max="15581" width="19.28515625" style="1" customWidth="1"/>
    <col min="15582" max="15834" width="11.42578125" style="1"/>
    <col min="15835" max="15835" width="67.85546875" style="1" customWidth="1"/>
    <col min="15836" max="15836" width="21.28515625" style="1" customWidth="1"/>
    <col min="15837" max="15837" width="19.28515625" style="1" customWidth="1"/>
    <col min="15838" max="16090" width="11.42578125" style="1"/>
    <col min="16091" max="16091" width="67.85546875" style="1" customWidth="1"/>
    <col min="16092" max="16092" width="21.28515625" style="1" customWidth="1"/>
    <col min="16093" max="16093" width="19.28515625" style="1" customWidth="1"/>
    <col min="16094" max="16384" width="11.42578125" style="1"/>
  </cols>
  <sheetData>
    <row r="5" spans="1:6" s="2" customFormat="1" ht="15" x14ac:dyDescent="0.25">
      <c r="A5" s="8"/>
      <c r="B5" s="42"/>
      <c r="C5" s="8"/>
    </row>
    <row r="6" spans="1:6" s="2" customFormat="1" ht="15" x14ac:dyDescent="0.25">
      <c r="A6" s="8"/>
      <c r="B6" s="42"/>
      <c r="C6" s="8"/>
    </row>
    <row r="7" spans="1:6" s="2" customFormat="1" x14ac:dyDescent="0.2">
      <c r="A7" s="41" t="s">
        <v>58</v>
      </c>
      <c r="B7" s="41"/>
      <c r="C7" s="41"/>
    </row>
    <row r="8" spans="1:6" s="2" customFormat="1" ht="21" x14ac:dyDescent="0.35">
      <c r="A8" s="40" t="s">
        <v>57</v>
      </c>
      <c r="B8" s="40"/>
      <c r="C8" s="40"/>
    </row>
    <row r="9" spans="1:6" s="2" customFormat="1" ht="17.25" x14ac:dyDescent="0.3">
      <c r="A9" s="39" t="s">
        <v>56</v>
      </c>
      <c r="B9" s="39"/>
      <c r="C9" s="39"/>
    </row>
    <row r="10" spans="1:6" s="2" customFormat="1" ht="17.25" x14ac:dyDescent="0.3">
      <c r="A10" s="38" t="s">
        <v>55</v>
      </c>
      <c r="B10" s="38"/>
      <c r="C10" s="38"/>
    </row>
    <row r="11" spans="1:6" s="2" customFormat="1" ht="15" x14ac:dyDescent="0.25">
      <c r="A11" s="37" t="s">
        <v>54</v>
      </c>
      <c r="B11" s="37"/>
      <c r="C11" s="37"/>
    </row>
    <row r="12" spans="1:6" s="2" customFormat="1" x14ac:dyDescent="0.2">
      <c r="A12" s="36" t="s">
        <v>53</v>
      </c>
      <c r="B12" s="36"/>
      <c r="C12" s="36"/>
    </row>
    <row r="13" spans="1:6" s="2" customFormat="1" x14ac:dyDescent="0.2">
      <c r="A13" s="36" t="s">
        <v>52</v>
      </c>
      <c r="B13" s="36"/>
      <c r="C13" s="36"/>
      <c r="F13" s="33"/>
    </row>
    <row r="14" spans="1:6" s="2" customFormat="1" x14ac:dyDescent="0.2">
      <c r="A14" s="35" t="s">
        <v>51</v>
      </c>
      <c r="B14" s="34"/>
      <c r="C14" s="34"/>
      <c r="F14" s="33"/>
    </row>
    <row r="15" spans="1:6" s="2" customFormat="1" x14ac:dyDescent="0.2">
      <c r="A15" s="7" t="s">
        <v>50</v>
      </c>
      <c r="B15" s="14"/>
    </row>
    <row r="16" spans="1:6" s="2" customFormat="1" x14ac:dyDescent="0.2">
      <c r="A16" s="2" t="s">
        <v>49</v>
      </c>
      <c r="B16" s="32">
        <v>22244795.129999999</v>
      </c>
      <c r="C16" s="12"/>
      <c r="F16" s="12"/>
    </row>
    <row r="17" spans="1:7" s="2" customFormat="1" x14ac:dyDescent="0.2">
      <c r="A17" s="7" t="s">
        <v>48</v>
      </c>
      <c r="B17" s="14">
        <f>SUM(B16)</f>
        <v>22244795.129999999</v>
      </c>
      <c r="C17" s="31">
        <f>B17</f>
        <v>22244795.129999999</v>
      </c>
    </row>
    <row r="18" spans="1:7" s="2" customFormat="1" x14ac:dyDescent="0.2">
      <c r="A18" s="7"/>
      <c r="B18" s="14"/>
      <c r="C18" s="31"/>
      <c r="E18" s="30"/>
    </row>
    <row r="19" spans="1:7" s="2" customFormat="1" x14ac:dyDescent="0.2">
      <c r="A19" s="7" t="s">
        <v>47</v>
      </c>
      <c r="B19" s="14"/>
      <c r="E19" s="27"/>
    </row>
    <row r="20" spans="1:7" s="2" customFormat="1" x14ac:dyDescent="0.2">
      <c r="A20" s="29" t="s">
        <v>46</v>
      </c>
      <c r="B20" s="17">
        <v>16219800</v>
      </c>
      <c r="E20" s="27"/>
    </row>
    <row r="21" spans="1:7" s="2" customFormat="1" x14ac:dyDescent="0.2">
      <c r="A21" s="29" t="s">
        <v>45</v>
      </c>
      <c r="B21" s="17">
        <v>66407615</v>
      </c>
      <c r="C21" s="28"/>
      <c r="E21" s="27"/>
    </row>
    <row r="22" spans="1:7" s="2" customFormat="1" x14ac:dyDescent="0.2">
      <c r="A22" s="22" t="s">
        <v>44</v>
      </c>
      <c r="B22" s="17">
        <f>9636.88+365692.6+167827.7+8768.58+153400+25016+224200+31200+60480.05</f>
        <v>1046221.8099999999</v>
      </c>
      <c r="E22" s="26"/>
      <c r="F22" s="25"/>
      <c r="G22" s="23"/>
    </row>
    <row r="23" spans="1:7" s="2" customFormat="1" x14ac:dyDescent="0.2">
      <c r="A23" s="22" t="s">
        <v>43</v>
      </c>
      <c r="B23" s="17">
        <f>695053.07+6964.83+263882.01+47486.74+73774.15</f>
        <v>1087160.7999999998</v>
      </c>
      <c r="F23" s="25"/>
      <c r="G23" s="23"/>
    </row>
    <row r="24" spans="1:7" s="2" customFormat="1" x14ac:dyDescent="0.2">
      <c r="A24" s="22" t="s">
        <v>42</v>
      </c>
      <c r="B24" s="17">
        <f>94774.629286978+92869.79+46964+13200+6600</f>
        <v>254408.41928697799</v>
      </c>
      <c r="F24" s="24"/>
      <c r="G24" s="23"/>
    </row>
    <row r="25" spans="1:7" s="2" customFormat="1" x14ac:dyDescent="0.2">
      <c r="A25" s="22" t="s">
        <v>41</v>
      </c>
      <c r="B25" s="17">
        <f>1813476.88+411973.27+38698.1+48970+32096+30691.8+9912+67809.52+41691+123815.79+286264.4+15222+686633.74+8496+69230.03+110398.43+291514.28+30444+119180+26912.4+487938.43+53722.28+550644.25</f>
        <v>5355734.6000000006</v>
      </c>
      <c r="F25" s="24"/>
      <c r="G25" s="23"/>
    </row>
    <row r="26" spans="1:7" s="2" customFormat="1" x14ac:dyDescent="0.2">
      <c r="A26" s="22" t="s">
        <v>40</v>
      </c>
      <c r="B26" s="17">
        <f>13166421.52+28892100+1495000+31349170.98+10051461.99</f>
        <v>84954154.489999995</v>
      </c>
      <c r="C26" s="14"/>
    </row>
    <row r="27" spans="1:7" s="2" customFormat="1" x14ac:dyDescent="0.2">
      <c r="A27" s="22" t="s">
        <v>39</v>
      </c>
      <c r="B27" s="17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7" s="14"/>
    </row>
    <row r="28" spans="1:7" s="2" customFormat="1" x14ac:dyDescent="0.2">
      <c r="A28" s="22" t="s">
        <v>38</v>
      </c>
      <c r="B28" s="17">
        <f>177610.92+58531.3+68499+18172+21240+106578.8</f>
        <v>450632.02</v>
      </c>
      <c r="C28" s="14"/>
    </row>
    <row r="29" spans="1:7" s="2" customFormat="1" x14ac:dyDescent="0.2">
      <c r="A29" s="22" t="s">
        <v>37</v>
      </c>
      <c r="B29" s="17">
        <f>128447.16+49796</f>
        <v>178243.16</v>
      </c>
      <c r="C29" s="14"/>
    </row>
    <row r="30" spans="1:7" s="2" customFormat="1" x14ac:dyDescent="0.2">
      <c r="A30" s="22" t="s">
        <v>36</v>
      </c>
      <c r="B30" s="17">
        <v>9354.7999999999993</v>
      </c>
      <c r="C30" s="14"/>
    </row>
    <row r="31" spans="1:7" s="2" customFormat="1" x14ac:dyDescent="0.2">
      <c r="A31" s="22" t="s">
        <v>35</v>
      </c>
      <c r="B31" s="17">
        <v>27885.25</v>
      </c>
      <c r="C31" s="14"/>
    </row>
    <row r="32" spans="1:7" s="2" customFormat="1" x14ac:dyDescent="0.2">
      <c r="A32" s="22" t="s">
        <v>34</v>
      </c>
      <c r="B32" s="17">
        <f>232481.02+9600+55648.8+19195+13522+17110+33706.7+11859+54675.38+42550.8</f>
        <v>490348.7</v>
      </c>
      <c r="C32" s="14"/>
    </row>
    <row r="33" spans="1:3" s="2" customFormat="1" x14ac:dyDescent="0.2">
      <c r="A33" s="22" t="s">
        <v>33</v>
      </c>
      <c r="B33" s="17">
        <v>4050.02</v>
      </c>
      <c r="C33" s="14"/>
    </row>
    <row r="34" spans="1:3" s="2" customFormat="1" x14ac:dyDescent="0.2">
      <c r="A34" s="22" t="s">
        <v>32</v>
      </c>
      <c r="B34" s="17">
        <f>3277.48+500000+16992+343380+130036+56399.88+257777.49+260072</f>
        <v>1567934.8499999999</v>
      </c>
      <c r="C34" s="14"/>
    </row>
    <row r="35" spans="1:3" s="2" customFormat="1" x14ac:dyDescent="0.2">
      <c r="A35" s="22" t="s">
        <v>31</v>
      </c>
      <c r="B35" s="17">
        <f>64972.82+392356+291600.42</f>
        <v>748929.24</v>
      </c>
    </row>
    <row r="36" spans="1:3" s="2" customFormat="1" x14ac:dyDescent="0.2">
      <c r="A36" s="22" t="s">
        <v>30</v>
      </c>
      <c r="B36" s="17">
        <f>5+190850.82+3221.4+14067.8+58121.79+175478.69+1051050+12154+9440+22000+261783+1784721.6+30433.38+28208.25</f>
        <v>3641535.73</v>
      </c>
    </row>
    <row r="37" spans="1:3" s="2" customFormat="1" x14ac:dyDescent="0.2">
      <c r="A37" s="22" t="s">
        <v>29</v>
      </c>
      <c r="B37" s="17">
        <v>46400</v>
      </c>
    </row>
    <row r="38" spans="1:3" s="2" customFormat="1" x14ac:dyDescent="0.2">
      <c r="A38" s="22" t="s">
        <v>28</v>
      </c>
      <c r="B38" s="17">
        <f>931067.2+117370+13000+40719.44+9280.7+99509.4+361886.02+28308.2+251340+18644+2295+58410+18691.82+50386+176676.68+56876+216360.01+16380.02+2700+112000.01+299912.78+4823.84+79366.8+24201.8+131363.5+15551</f>
        <v>3137120.2199999988</v>
      </c>
    </row>
    <row r="39" spans="1:3" s="2" customFormat="1" x14ac:dyDescent="0.2">
      <c r="A39" s="22" t="s">
        <v>27</v>
      </c>
      <c r="B39" s="17">
        <f>133014.5+25576.17+209440+57388.23+167720.48</f>
        <v>593139.38</v>
      </c>
    </row>
    <row r="40" spans="1:3" s="2" customFormat="1" x14ac:dyDescent="0.2">
      <c r="A40" s="22" t="s">
        <v>26</v>
      </c>
      <c r="B40" s="17">
        <v>12372.36</v>
      </c>
    </row>
    <row r="41" spans="1:3" s="2" customFormat="1" x14ac:dyDescent="0.2">
      <c r="A41" s="22" t="s">
        <v>25</v>
      </c>
      <c r="B41" s="17">
        <f>26518.05+1816358.7+4350.01+218300+215940+46256</f>
        <v>2327722.7599999998</v>
      </c>
    </row>
    <row r="42" spans="1:3" s="2" customFormat="1" x14ac:dyDescent="0.2">
      <c r="A42" s="22" t="s">
        <v>24</v>
      </c>
      <c r="B42" s="17">
        <f>5758846.76+3732710.8+7380.12+138168.84+373157.3+148830.1+332784.16+142589.05+417663.36+39500+282987+188434.2+698088</f>
        <v>12261139.689999998</v>
      </c>
    </row>
    <row r="43" spans="1:3" s="2" customFormat="1" x14ac:dyDescent="0.2">
      <c r="A43" s="22" t="s">
        <v>23</v>
      </c>
      <c r="B43" s="17">
        <f>332512.42+25000+195000</f>
        <v>552512.41999999993</v>
      </c>
    </row>
    <row r="44" spans="1:3" s="2" customFormat="1" x14ac:dyDescent="0.2">
      <c r="A44" s="22" t="s">
        <v>22</v>
      </c>
      <c r="B44" s="17">
        <f>243439.76+415939.98</f>
        <v>659379.74</v>
      </c>
    </row>
    <row r="45" spans="1:3" s="2" customFormat="1" x14ac:dyDescent="0.2">
      <c r="A45" s="22" t="s">
        <v>21</v>
      </c>
      <c r="B45" s="17">
        <f>43070+176616.86+8308.37</f>
        <v>227995.22999999998</v>
      </c>
      <c r="C45" s="12"/>
    </row>
    <row r="46" spans="1:3" s="2" customFormat="1" x14ac:dyDescent="0.2">
      <c r="A46" s="22" t="s">
        <v>20</v>
      </c>
      <c r="B46" s="17">
        <f>1610592.4+1386000+595000+605000</f>
        <v>4196592.4000000004</v>
      </c>
    </row>
    <row r="47" spans="1:3" s="2" customFormat="1" x14ac:dyDescent="0.2">
      <c r="A47" s="22" t="s">
        <v>19</v>
      </c>
      <c r="B47" s="17">
        <f>143682.7+143682.7+41915.04+1070112.64</f>
        <v>1399393.0799999998</v>
      </c>
    </row>
    <row r="48" spans="1:3" s="2" customFormat="1" x14ac:dyDescent="0.2">
      <c r="A48" s="22" t="s">
        <v>18</v>
      </c>
      <c r="B48" s="17">
        <f>85561.58+120029.6+292256.5+244575.06+110259.2+66622.8+103840+89928.94+57414.8+163982.75+262799.98+146442.43+26404+1270811.01+140191.08+702188.5</f>
        <v>3883308.23</v>
      </c>
      <c r="C48" s="3"/>
    </row>
    <row r="49" spans="1:3" s="2" customFormat="1" x14ac:dyDescent="0.2">
      <c r="A49" s="21" t="s">
        <v>17</v>
      </c>
      <c r="B49" s="17">
        <v>390273.2</v>
      </c>
      <c r="C49" s="3"/>
    </row>
    <row r="50" spans="1:3" s="2" customFormat="1" x14ac:dyDescent="0.2">
      <c r="A50" s="21" t="s">
        <v>16</v>
      </c>
      <c r="B50" s="20">
        <v>113280</v>
      </c>
      <c r="C50" s="3"/>
    </row>
    <row r="51" spans="1:3" s="2" customFormat="1" ht="17.25" customHeight="1" x14ac:dyDescent="0.2">
      <c r="A51" s="7" t="s">
        <v>15</v>
      </c>
      <c r="B51" s="18">
        <f>SUM(B20:B50)</f>
        <v>218238297.41928694</v>
      </c>
      <c r="C51" s="19">
        <f>B51</f>
        <v>218238297.41928694</v>
      </c>
    </row>
    <row r="52" spans="1:3" s="2" customFormat="1" x14ac:dyDescent="0.2"/>
    <row r="53" spans="1:3" s="2" customFormat="1" ht="13.5" thickBot="1" x14ac:dyDescent="0.25">
      <c r="A53" s="7" t="s">
        <v>14</v>
      </c>
      <c r="B53" s="18"/>
      <c r="C53" s="15">
        <f>+B51+B17</f>
        <v>240483092.54928693</v>
      </c>
    </row>
    <row r="54" spans="1:3" s="2" customFormat="1" ht="13.5" thickTop="1" x14ac:dyDescent="0.2">
      <c r="A54" s="18"/>
      <c r="B54" s="18"/>
    </row>
    <row r="55" spans="1:3" s="2" customFormat="1" x14ac:dyDescent="0.2">
      <c r="A55" s="18" t="s">
        <v>13</v>
      </c>
      <c r="B55" s="14"/>
    </row>
    <row r="56" spans="1:3" s="2" customFormat="1" x14ac:dyDescent="0.2">
      <c r="A56" s="18"/>
      <c r="B56" s="14"/>
    </row>
    <row r="57" spans="1:3" s="2" customFormat="1" x14ac:dyDescent="0.2">
      <c r="A57" s="7" t="s">
        <v>12</v>
      </c>
      <c r="B57" s="17"/>
    </row>
    <row r="58" spans="1:3" s="2" customFormat="1" x14ac:dyDescent="0.2">
      <c r="A58" s="2" t="s">
        <v>11</v>
      </c>
      <c r="B58" s="17">
        <v>27724305.489999998</v>
      </c>
    </row>
    <row r="59" spans="1:3" s="2" customFormat="1" x14ac:dyDescent="0.2"/>
    <row r="60" spans="1:3" s="2" customFormat="1" x14ac:dyDescent="0.2">
      <c r="A60" s="7" t="s">
        <v>10</v>
      </c>
    </row>
    <row r="61" spans="1:3" s="2" customFormat="1" x14ac:dyDescent="0.2">
      <c r="A61" s="2" t="s">
        <v>9</v>
      </c>
      <c r="B61" s="14">
        <v>0</v>
      </c>
    </row>
    <row r="62" spans="1:3" s="2" customFormat="1" x14ac:dyDescent="0.2">
      <c r="B62" s="14"/>
    </row>
    <row r="63" spans="1:3" s="2" customFormat="1" x14ac:dyDescent="0.2">
      <c r="A63" s="7" t="s">
        <v>8</v>
      </c>
      <c r="B63" s="16">
        <f>SUM(B58:B62)</f>
        <v>27724305.489999998</v>
      </c>
    </row>
    <row r="64" spans="1:3" s="2" customFormat="1" x14ac:dyDescent="0.2">
      <c r="B64" s="14"/>
    </row>
    <row r="65" spans="1:3" s="2" customFormat="1" x14ac:dyDescent="0.2">
      <c r="A65" s="7" t="s">
        <v>7</v>
      </c>
      <c r="B65" s="14"/>
    </row>
    <row r="66" spans="1:3" s="2" customFormat="1" x14ac:dyDescent="0.2">
      <c r="B66" s="14"/>
    </row>
    <row r="67" spans="1:3" s="2" customFormat="1" x14ac:dyDescent="0.2">
      <c r="A67" s="2" t="s">
        <v>6</v>
      </c>
      <c r="B67" s="14">
        <f>B17+B51-B63-B68</f>
        <v>212206251.74928692</v>
      </c>
    </row>
    <row r="68" spans="1:3" s="2" customFormat="1" x14ac:dyDescent="0.2">
      <c r="A68" s="2" t="s">
        <v>5</v>
      </c>
      <c r="B68" s="12">
        <f>+'[1]ESTADOS INGRESOS  EGRESOS 06-22'!C200</f>
        <v>552535.31000000983</v>
      </c>
    </row>
    <row r="69" spans="1:3" s="2" customFormat="1" x14ac:dyDescent="0.2">
      <c r="A69" s="2" t="s">
        <v>4</v>
      </c>
      <c r="B69" s="16">
        <f>SUM(B67:B68)</f>
        <v>212758787.05928692</v>
      </c>
    </row>
    <row r="70" spans="1:3" s="2" customFormat="1" x14ac:dyDescent="0.2">
      <c r="B70" s="14"/>
    </row>
    <row r="71" spans="1:3" s="2" customFormat="1" ht="13.5" thickBot="1" x14ac:dyDescent="0.25">
      <c r="A71" s="7" t="s">
        <v>3</v>
      </c>
      <c r="B71" s="14"/>
      <c r="C71" s="15">
        <f>B63+B69</f>
        <v>240483092.54928693</v>
      </c>
    </row>
    <row r="72" spans="1:3" s="2" customFormat="1" ht="13.5" thickTop="1" x14ac:dyDescent="0.2">
      <c r="B72" s="14"/>
      <c r="C72" s="12">
        <f>+C53-C71</f>
        <v>0</v>
      </c>
    </row>
    <row r="73" spans="1:3" s="2" customFormat="1" x14ac:dyDescent="0.2">
      <c r="A73" s="13" t="s">
        <v>2</v>
      </c>
      <c r="B73" s="13"/>
      <c r="C73" s="12">
        <f>+C71-C53</f>
        <v>0</v>
      </c>
    </row>
    <row r="74" spans="1:3" s="2" customFormat="1" ht="15" x14ac:dyDescent="0.25">
      <c r="A74" s="11"/>
      <c r="B74" s="11"/>
      <c r="C74" s="8"/>
    </row>
    <row r="75" spans="1:3" s="2" customFormat="1" ht="15" x14ac:dyDescent="0.25">
      <c r="A75" s="10"/>
      <c r="B75" s="9"/>
      <c r="C75" s="8"/>
    </row>
    <row r="76" spans="1:3" s="2" customFormat="1" x14ac:dyDescent="0.2">
      <c r="A76" s="7" t="s">
        <v>1</v>
      </c>
      <c r="C76" s="7"/>
    </row>
    <row r="77" spans="1:3" s="2" customFormat="1" x14ac:dyDescent="0.2">
      <c r="A77" s="7" t="s">
        <v>0</v>
      </c>
      <c r="C77" s="4"/>
    </row>
    <row r="78" spans="1:3" s="2" customFormat="1" x14ac:dyDescent="0.2">
      <c r="A78" s="6"/>
      <c r="B78" s="4"/>
      <c r="C78" s="4"/>
    </row>
    <row r="79" spans="1:3" s="2" customFormat="1" x14ac:dyDescent="0.2">
      <c r="A79" s="5"/>
      <c r="B79" s="4"/>
      <c r="C79" s="1"/>
    </row>
    <row r="83" spans="4:4" s="2" customFormat="1" ht="19.5" customHeight="1" x14ac:dyDescent="0.2">
      <c r="D83" s="3"/>
    </row>
    <row r="84" spans="4:4" s="2" customFormat="1" ht="19.5" customHeight="1" x14ac:dyDescent="0.2">
      <c r="D84" s="3"/>
    </row>
    <row r="85" spans="4:4" s="2" customFormat="1" ht="19.5" customHeight="1" x14ac:dyDescent="0.2">
      <c r="D85" s="3"/>
    </row>
    <row r="86" spans="4:4" s="2" customFormat="1" ht="19.5" customHeight="1" x14ac:dyDescent="0.2">
      <c r="D86" s="3"/>
    </row>
    <row r="87" spans="4:4" s="2" customFormat="1" ht="19.5" customHeight="1" x14ac:dyDescent="0.2">
      <c r="D87" s="3"/>
    </row>
  </sheetData>
  <mergeCells count="8">
    <mergeCell ref="A13:C13"/>
    <mergeCell ref="A73:B73"/>
    <mergeCell ref="A7:C7"/>
    <mergeCell ref="A8:C8"/>
    <mergeCell ref="A9:C9"/>
    <mergeCell ref="A10:C10"/>
    <mergeCell ref="A11:C11"/>
    <mergeCell ref="A12:C12"/>
  </mergeCells>
  <pageMargins left="1.1023622047244095" right="0.9055118110236221" top="0" bottom="0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BALANCEGRAL 06-22</vt:lpstr>
      <vt:lpstr>' BALANCEGRAL 06-22'!Área_de_impresión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2022-07-18T19:22:59Z</dcterms:created>
  <dcterms:modified xsi:type="dcterms:W3CDTF">2022-07-18T19:39:35Z</dcterms:modified>
</cp:coreProperties>
</file>