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2 Dic\INFORME FINANCIERO DICIEMBRE\"/>
    </mc:Choice>
  </mc:AlternateContent>
  <xr:revisionPtr revIDLastSave="0" documentId="13_ncr:1_{1EC50237-4B3E-487C-9F50-3D289D7F2E9F}" xr6:coauthVersionLast="47" xr6:coauthVersionMax="47" xr10:uidLastSave="{00000000-0000-0000-0000-000000000000}"/>
  <bookViews>
    <workbookView xWindow="13755" yWindow="2520" windowWidth="19335" windowHeight="1683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33" l="1"/>
  <c r="C38" i="233"/>
  <c r="C47" i="233"/>
  <c r="C46" i="233"/>
  <c r="C36" i="233"/>
  <c r="C15" i="233" l="1"/>
  <c r="D62" i="233" l="1"/>
  <c r="C49" i="233" l="1"/>
  <c r="C37" i="233" l="1"/>
  <c r="C24" i="233"/>
  <c r="C25" i="233"/>
  <c r="C35" i="233" l="1"/>
  <c r="C32" i="233" l="1"/>
  <c r="C33" i="233" l="1"/>
  <c r="C21" i="233"/>
  <c r="C26" i="233"/>
  <c r="C40" i="233" l="1"/>
  <c r="C19" i="233" l="1"/>
  <c r="C34" i="233"/>
  <c r="C23" i="233"/>
  <c r="C51" i="233" l="1"/>
  <c r="D53" i="233" s="1"/>
  <c r="C60" i="233" l="1"/>
  <c r="C67" i="233" l="1"/>
  <c r="C68" i="233" s="1"/>
  <c r="D70" i="233" s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<sst xmlns="http://schemas.openxmlformats.org/spreadsheetml/2006/main" count="65" uniqueCount="65">
  <si>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</si>
  <si>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</si>
  <si>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</si>
  <si>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</si>
  <si>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</si>
  <si>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</si>
  <si>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</si>
  <si>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</si>
  <si>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</si>
  <si>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</si>
  <si>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</si>
  <si>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</si>
  <si>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</si>
  <si>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</si>
  <si>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</si>
  <si>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</si>
  <si>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</si>
  <si>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</si>
  <si>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</si>
  <si>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</si>
  <si>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</si>
  <si>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</si>
  <si>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</si>
  <si>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</si>
  <si>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</si>
  <si>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</si>
  <si>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</si>
  <si>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</si>
  <si>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</si>
  <si>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</si>
  <si>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</si>
  <si>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</si>
  <si>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</si>
  <si>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</si>
  <si>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</si>
  <si>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</si>
  <si>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</si>
  <si>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</si>
  <si>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</si>
  <si>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</si>
  <si>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</si>
  <si>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</si>
  <si>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</si>
  <si>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</si>
  <si>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</si>
  <si>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</si>
  <si>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</si>
  <si>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</si>
  <si>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</si>
  <si>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</si>
  <si>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</si>
  <si>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</si>
  <si>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</si>
  <si>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</si>
  <si>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</si>
  <si>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</si>
  <si>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</si>
  <si>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</si>
  <si>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</si>
  <si>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</si>
  <si>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</si>
  <si>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</si>
  <si>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</si>
  <si>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</si>
  <si>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31 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</si>
</sst>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sz val="14"/>
      <color rgb="FF000000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4" applyNumberFormat="0" applyAlignment="0" applyProtection="0"/>
    <xf numFmtId="0" fontId="28" fillId="21" borderId="5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4" applyNumberFormat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24" fillId="23" borderId="10" applyNumberFormat="0" applyFont="0" applyAlignment="0" applyProtection="0"/>
    <xf numFmtId="0" fontId="37" fillId="2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4" applyNumberFormat="0" applyAlignment="0" applyProtection="0"/>
    <xf numFmtId="0" fontId="29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7" fillId="2" borderId="11" applyNumberFormat="0" applyAlignment="0" applyProtection="0"/>
    <xf numFmtId="0" fontId="38" fillId="0" borderId="0" applyNumberFormat="0" applyFill="0" applyBorder="0" applyAlignment="0" applyProtection="0"/>
    <xf numFmtId="0" fontId="27" fillId="2" borderId="13" applyNumberFormat="0" applyAlignment="0" applyProtection="0"/>
    <xf numFmtId="0" fontId="37" fillId="2" borderId="14" applyNumberFormat="0" applyAlignment="0" applyProtection="0"/>
    <xf numFmtId="0" fontId="39" fillId="0" borderId="15" applyNumberFormat="0" applyFill="0" applyAlignment="0" applyProtection="0"/>
    <xf numFmtId="0" fontId="27" fillId="2" borderId="13" applyNumberFormat="0" applyAlignment="0" applyProtection="0"/>
    <xf numFmtId="0" fontId="34" fillId="8" borderId="13" applyNumberFormat="0" applyAlignment="0" applyProtection="0"/>
    <xf numFmtId="0" fontId="24" fillId="23" borderId="16" applyNumberFormat="0" applyFont="0" applyAlignment="0" applyProtection="0"/>
    <xf numFmtId="0" fontId="37" fillId="2" borderId="14" applyNumberFormat="0" applyAlignment="0" applyProtection="0"/>
    <xf numFmtId="0" fontId="27" fillId="2" borderId="17" applyNumberFormat="0" applyAlignment="0" applyProtection="0"/>
    <xf numFmtId="0" fontId="37" fillId="2" borderId="18" applyNumberFormat="0" applyAlignment="0" applyProtection="0"/>
    <xf numFmtId="0" fontId="39" fillId="0" borderId="19" applyNumberFormat="0" applyFill="0" applyAlignment="0" applyProtection="0"/>
    <xf numFmtId="0" fontId="27" fillId="2" borderId="17" applyNumberFormat="0" applyAlignment="0" applyProtection="0"/>
    <xf numFmtId="0" fontId="34" fillId="8" borderId="17" applyNumberFormat="0" applyAlignment="0" applyProtection="0"/>
    <xf numFmtId="0" fontId="24" fillId="23" borderId="20" applyNumberFormat="0" applyFont="0" applyAlignment="0" applyProtection="0"/>
    <xf numFmtId="0" fontId="37" fillId="2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2" borderId="21" applyNumberFormat="0" applyAlignment="0" applyProtection="0"/>
    <xf numFmtId="0" fontId="37" fillId="2" borderId="22" applyNumberFormat="0" applyAlignment="0" applyProtection="0"/>
    <xf numFmtId="0" fontId="39" fillId="0" borderId="23" applyNumberFormat="0" applyFill="0" applyAlignment="0" applyProtection="0"/>
    <xf numFmtId="0" fontId="27" fillId="2" borderId="21" applyNumberFormat="0" applyAlignment="0" applyProtection="0"/>
    <xf numFmtId="0" fontId="34" fillId="8" borderId="21" applyNumberFormat="0" applyAlignment="0" applyProtection="0"/>
    <xf numFmtId="0" fontId="24" fillId="23" borderId="24" applyNumberFormat="0" applyFont="0" applyAlignment="0" applyProtection="0"/>
    <xf numFmtId="0" fontId="37" fillId="2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2" fillId="0" borderId="0" xfId="7" applyFont="1"/>
    <xf numFmtId="0" fontId="20" fillId="0" borderId="0" xfId="0" applyFont="1"/>
    <xf numFmtId="0" fontId="22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2" fillId="0" borderId="0" xfId="7" applyNumberFormat="1" applyFont="1"/>
    <xf numFmtId="43" fontId="21" fillId="0" borderId="0" xfId="2" applyFont="1" applyFill="1" applyBorder="1"/>
    <xf numFmtId="43" fontId="20" fillId="0" borderId="0" xfId="10" applyFont="1" applyFill="1"/>
    <xf numFmtId="43" fontId="20" fillId="0" borderId="25" xfId="2" applyFont="1" applyFill="1" applyBorder="1"/>
    <xf numFmtId="43" fontId="22" fillId="0" borderId="0" xfId="10" applyFont="1" applyFill="1" applyBorder="1" applyAlignment="1">
      <alignment horizontal="right"/>
    </xf>
    <xf numFmtId="43" fontId="22" fillId="0" borderId="0" xfId="10" applyFont="1" applyFill="1" applyBorder="1"/>
    <xf numFmtId="43" fontId="20" fillId="0" borderId="0" xfId="10" applyFont="1" applyFill="1" applyBorder="1"/>
    <xf numFmtId="43" fontId="23" fillId="0" borderId="0" xfId="10" applyFont="1" applyFill="1" applyAlignment="1">
      <alignment horizontal="center" wrapText="1"/>
    </xf>
    <xf numFmtId="0" fontId="23" fillId="0" borderId="0" xfId="7" applyFont="1" applyAlignment="1">
      <alignment horizontal="center" wrapText="1"/>
    </xf>
    <xf numFmtId="0" fontId="22" fillId="0" borderId="0" xfId="7" applyFont="1" applyAlignment="1">
      <alignment horizontal="center" wrapText="1"/>
    </xf>
    <xf numFmtId="0" fontId="22" fillId="0" borderId="0" xfId="7" applyFont="1" applyAlignment="1">
      <alignment horizontal="left"/>
    </xf>
    <xf numFmtId="4" fontId="22" fillId="0" borderId="0" xfId="7" applyNumberFormat="1" applyFont="1" applyAlignment="1">
      <alignment horizontal="left"/>
    </xf>
    <xf numFmtId="4" fontId="22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43" fontId="22" fillId="0" borderId="0" xfId="2" applyFont="1" applyFill="1"/>
    <xf numFmtId="43" fontId="21" fillId="0" borderId="0" xfId="2" applyFont="1" applyFill="1"/>
    <xf numFmtId="0" fontId="44" fillId="0" borderId="0" xfId="0" applyFont="1"/>
    <xf numFmtId="0" fontId="45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2" fillId="0" borderId="0" xfId="7" applyNumberFormat="1" applyFont="1"/>
    <xf numFmtId="4" fontId="20" fillId="0" borderId="0" xfId="7" applyNumberFormat="1" applyFont="1"/>
    <xf numFmtId="43" fontId="22" fillId="0" borderId="3" xfId="7" applyNumberFormat="1" applyFont="1" applyBorder="1" applyAlignment="1">
      <alignment horizontal="right"/>
    </xf>
    <xf numFmtId="43" fontId="47" fillId="0" borderId="0" xfId="2" applyFont="1" applyFill="1"/>
    <xf numFmtId="4" fontId="22" fillId="0" borderId="1" xfId="7" applyNumberFormat="1" applyFont="1" applyBorder="1" applyAlignment="1">
      <alignment horizontal="right"/>
    </xf>
    <xf numFmtId="43" fontId="46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2" fillId="0" borderId="0" xfId="7" applyNumberFormat="1" applyFont="1" applyAlignment="1">
      <alignment horizontal="right"/>
    </xf>
    <xf numFmtId="0" fontId="22" fillId="0" borderId="0" xfId="7" applyFont="1" applyAlignment="1">
      <alignment horizontal="left" wrapText="1"/>
    </xf>
    <xf numFmtId="0" fontId="20" fillId="0" borderId="1" xfId="7" applyFont="1" applyBorder="1"/>
    <xf numFmtId="43" fontId="21" fillId="0" borderId="0" xfId="2" applyFont="1" applyBorder="1"/>
    <xf numFmtId="43" fontId="46" fillId="0" borderId="0" xfId="7" applyNumberFormat="1" applyFont="1"/>
    <xf numFmtId="43" fontId="19" fillId="0" borderId="0" xfId="2" applyFont="1"/>
    <xf numFmtId="43" fontId="22" fillId="0" borderId="0" xfId="2" applyFont="1"/>
    <xf numFmtId="43" fontId="48" fillId="0" borderId="0" xfId="7" applyNumberFormat="1" applyFont="1"/>
    <xf numFmtId="43" fontId="21" fillId="0" borderId="0" xfId="2" applyFont="1"/>
    <xf numFmtId="43" fontId="49" fillId="0" borderId="0" xfId="2" applyFont="1"/>
    <xf numFmtId="43" fontId="50" fillId="0" borderId="0" xfId="2" applyFont="1" applyBorder="1"/>
    <xf numFmtId="43" fontId="51" fillId="0" borderId="0" xfId="2" applyFont="1" applyBorder="1"/>
    <xf numFmtId="43" fontId="19" fillId="0" borderId="0" xfId="2" applyFont="1" applyFill="1" applyBorder="1" applyAlignment="1">
      <alignment horizontal="center" wrapText="1"/>
    </xf>
    <xf numFmtId="4" fontId="20" fillId="0" borderId="0" xfId="7" applyNumberFormat="1" applyFont="1" applyAlignment="1">
      <alignment horizontal="right"/>
    </xf>
    <xf numFmtId="0" fontId="22" fillId="0" borderId="2" xfId="7" applyFont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43" fontId="22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6600"/>
      <color rgb="FFFF00FF"/>
      <color rgb="FF6600CC"/>
      <color rgb="FFF17388"/>
      <color rgb="FF996633"/>
      <color rgb="FF666633"/>
      <color rgb="FF996600"/>
      <color rgb="FF00FFFF"/>
      <color rgb="FF0000FF"/>
      <color rgb="FF00C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5351979</xdr:colOff>
      <xdr:row>1</xdr:row>
      <xdr:rowOff>30926</xdr:rowOff>
    </xdr:from>
    <xdr:to>
      <xdr:col>1</xdr:col>
      <xdr:colOff>6251986</xdr:colOff>
      <xdr:row>3</xdr:row>
      <xdr:rowOff>123700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1979" y="340179"/>
          <a:ext cx="900007" cy="7112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919354</xdr:colOff>
      <xdr:row>0</xdr:row>
      <xdr:rowOff>115456</xdr:rowOff>
    </xdr:from>
    <xdr:to>
      <xdr:col>3</xdr:col>
      <xdr:colOff>2020453</xdr:colOff>
      <xdr:row>2</xdr:row>
      <xdr:rowOff>296884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7568" y="115456"/>
          <a:ext cx="1101099" cy="799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1138053</xdr:colOff>
      <xdr:row>0</xdr:row>
      <xdr:rowOff>45357</xdr:rowOff>
    </xdr:from>
    <xdr:to>
      <xdr:col>1</xdr:col>
      <xdr:colOff>3008005</xdr:colOff>
      <xdr:row>3</xdr:row>
      <xdr:rowOff>98960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8053" y="45357"/>
          <a:ext cx="1869952" cy="98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92D050"/>
    <pageSetUpPr fitToPage="1"/>
  </sheetPr>
  <dimension ref="B1:H83"/>
  <sheetViews>
    <sheetView tabSelected="1" showWhiteSpace="0" topLeftCell="B14" zoomScale="77" zoomScaleNormal="77" workbookViewId="0">
      <selection activeCell="B24" sqref="B24"/>
    </sheetView>
  </sheetViews>
  <sheetFormatPr baseColWidth="10" defaultColWidth="11.42578125" defaultRowHeight="14.25" x14ac:dyDescent="0.2"/>
  <cols>
    <col min="1" max="1" width="0" style="3" hidden="1" customWidth="1"/>
    <col min="2" max="2" width="93.85546875" style="3" customWidth="1"/>
    <col min="3" max="3" width="31.140625" style="3" customWidth="1"/>
    <col min="4" max="4" width="42.85546875" style="3" customWidth="1"/>
    <col min="5" max="5" width="25.28515625" style="3" customWidth="1"/>
    <col min="6" max="6" width="21.855468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24" customHeight="1" x14ac:dyDescent="0.2">
      <c r="B1" s="2"/>
      <c r="C1" s="2"/>
      <c r="D1" s="2"/>
    </row>
    <row r="2" spans="2:8" ht="24" customHeight="1" x14ac:dyDescent="0.2">
      <c r="B2" s="2"/>
      <c r="C2" s="2"/>
      <c r="D2" s="2"/>
    </row>
    <row r="3" spans="2:8" ht="24" customHeight="1" x14ac:dyDescent="0.2">
      <c r="B3" s="2" t="s">
        <v>63</v>
      </c>
      <c r="C3" s="16"/>
      <c r="D3" s="16"/>
    </row>
    <row r="4" spans="2:8" ht="24" customHeight="1" x14ac:dyDescent="0.2">
      <c r="B4" s="2"/>
      <c r="C4" s="16"/>
      <c r="D4" s="16"/>
    </row>
    <row r="5" spans="2:8" ht="24.75" customHeight="1" x14ac:dyDescent="0.25">
      <c r="B5" s="57" t="s">
        <v>2</v>
      </c>
      <c r="C5" s="57"/>
      <c r="D5" s="57"/>
    </row>
    <row r="6" spans="2:8" ht="21" customHeight="1" x14ac:dyDescent="0.25">
      <c r="B6" s="58" t="s">
        <v>3</v>
      </c>
      <c r="C6" s="58"/>
      <c r="D6" s="58"/>
    </row>
    <row r="7" spans="2:8" ht="21" customHeight="1" x14ac:dyDescent="0.2">
      <c r="B7" s="56" t="s">
        <v>4</v>
      </c>
      <c r="C7" s="56"/>
      <c r="D7" s="56"/>
    </row>
    <row r="8" spans="2:8" ht="21" customHeight="1" x14ac:dyDescent="0.25">
      <c r="B8" s="58" t="s">
        <v>5</v>
      </c>
      <c r="C8" s="58"/>
      <c r="D8" s="58"/>
    </row>
    <row r="9" spans="2:8" ht="21" customHeight="1" x14ac:dyDescent="0.25">
      <c r="B9" s="58" t="s">
        <v>59</v>
      </c>
      <c r="C9" s="58"/>
      <c r="D9" s="58"/>
    </row>
    <row r="10" spans="2:8" ht="21" customHeight="1" x14ac:dyDescent="0.25">
      <c r="B10" s="56" t="s">
        <v>64</v>
      </c>
      <c r="C10" s="56"/>
      <c r="D10" s="56"/>
      <c r="E10" s="6"/>
      <c r="F10" s="6"/>
      <c r="G10" s="6"/>
      <c r="H10" s="6"/>
    </row>
    <row r="11" spans="2:8" ht="21" customHeight="1" x14ac:dyDescent="0.2">
      <c r="B11" s="56" t="s">
        <v>6</v>
      </c>
      <c r="C11" s="56"/>
      <c r="D11" s="56"/>
      <c r="E11" s="1"/>
    </row>
    <row r="12" spans="2:8" s="2" customFormat="1" ht="24.75" customHeight="1" x14ac:dyDescent="0.25">
      <c r="B12" s="24" t="s">
        <v>7</v>
      </c>
      <c r="D12" s="8"/>
      <c r="E12" s="10"/>
    </row>
    <row r="13" spans="2:8" s="2" customFormat="1" ht="24.75" customHeight="1" x14ac:dyDescent="0.25">
      <c r="B13" s="6" t="s">
        <v>8</v>
      </c>
    </row>
    <row r="14" spans="2:8" s="2" customFormat="1" ht="30" customHeight="1" x14ac:dyDescent="0.2">
      <c r="B14" s="2" t="s">
        <v>9</v>
      </c>
      <c r="C14" s="17">
        <v>16376135.77</v>
      </c>
      <c r="D14" s="10"/>
      <c r="E14" s="13"/>
    </row>
    <row r="15" spans="2:8" s="2" customFormat="1" ht="24.75" customHeight="1" x14ac:dyDescent="0.25">
      <c r="B15" s="25" t="s">
        <v>53</v>
      </c>
      <c r="C15" s="26">
        <f>+C14</f>
        <v>16376135.77</v>
      </c>
      <c r="D15" s="48"/>
      <c r="G15" s="13"/>
    </row>
    <row r="16" spans="2:8" s="2" customFormat="1" ht="25.5" customHeight="1" x14ac:dyDescent="0.25">
      <c r="B16" s="6"/>
      <c r="C16" s="27"/>
      <c r="D16" s="49"/>
      <c r="G16" s="10"/>
    </row>
    <row r="17" spans="2:6" s="2" customFormat="1" ht="25.5" customHeight="1" x14ac:dyDescent="0.25">
      <c r="B17" s="6" t="s">
        <v>10</v>
      </c>
      <c r="C17" s="27"/>
      <c r="D17" s="28"/>
      <c r="E17" s="29"/>
      <c r="F17" s="13"/>
    </row>
    <row r="18" spans="2:6" s="2" customFormat="1" ht="22.5" customHeight="1" x14ac:dyDescent="0.2">
      <c r="B18" s="30" t="s">
        <v>11</v>
      </c>
      <c r="C18" s="10">
        <v>16219800</v>
      </c>
    </row>
    <row r="19" spans="2:6" s="2" customFormat="1" ht="22.5" customHeight="1" x14ac:dyDescent="0.2">
      <c r="B19" s="30" t="s">
        <v>12</v>
      </c>
      <c r="C19" s="10">
        <f>66407615</f>
        <v>66407615</v>
      </c>
    </row>
    <row r="20" spans="2:6" s="2" customFormat="1" ht="22.5" customHeight="1" x14ac:dyDescent="0.2">
      <c r="B20" s="7" t="s">
        <v>13</v>
      </c>
      <c r="C20" s="10">
        <v>1120471.81</v>
      </c>
      <c r="E20" s="31"/>
      <c r="F20" s="9"/>
    </row>
    <row r="21" spans="2:6" s="2" customFormat="1" ht="22.5" customHeight="1" x14ac:dyDescent="0.2">
      <c r="B21" s="30" t="s">
        <v>14</v>
      </c>
      <c r="C21" s="10">
        <f>1871440.76+180913.82</f>
        <v>2052354.58</v>
      </c>
      <c r="E21" s="31"/>
      <c r="F21" s="9"/>
    </row>
    <row r="22" spans="2:6" s="2" customFormat="1" ht="22.5" customHeight="1" x14ac:dyDescent="0.2">
      <c r="B22" s="30" t="s">
        <v>15</v>
      </c>
      <c r="C22" s="10">
        <v>289690.42</v>
      </c>
      <c r="E22" s="32"/>
      <c r="F22" s="9"/>
    </row>
    <row r="23" spans="2:6" s="2" customFormat="1" ht="27.75" customHeight="1" x14ac:dyDescent="0.2">
      <c r="B23" s="30" t="s">
        <v>16</v>
      </c>
      <c r="C23" s="10">
        <f>7297900.18+700937.82</f>
        <v>7998838</v>
      </c>
      <c r="E23" s="32"/>
      <c r="F23" s="9"/>
    </row>
    <row r="24" spans="2:6" s="2" customFormat="1" ht="27" customHeight="1" x14ac:dyDescent="0.2">
      <c r="B24" s="30" t="s">
        <v>17</v>
      </c>
      <c r="C24" s="10">
        <f>121213849.1+32351160+4006100+200305</f>
        <v>157771414.09999999</v>
      </c>
    </row>
    <row r="25" spans="2:6" s="2" customFormat="1" ht="24.75" customHeight="1" x14ac:dyDescent="0.2">
      <c r="B25" s="7" t="s">
        <v>18</v>
      </c>
      <c r="C25" s="10">
        <f>6489479.98+962396.2+387063.6+690269.03</f>
        <v>8529208.8100000005</v>
      </c>
    </row>
    <row r="26" spans="2:6" s="2" customFormat="1" ht="22.5" customHeight="1" x14ac:dyDescent="0.2">
      <c r="B26" s="30" t="s">
        <v>19</v>
      </c>
      <c r="C26" s="10">
        <f>602654.04+111200+19927.46</f>
        <v>733781.5</v>
      </c>
    </row>
    <row r="27" spans="2:6" s="2" customFormat="1" ht="22.5" customHeight="1" x14ac:dyDescent="0.2">
      <c r="B27" s="30" t="s">
        <v>20</v>
      </c>
      <c r="C27" s="10">
        <v>285699.15000000002</v>
      </c>
    </row>
    <row r="28" spans="2:6" s="2" customFormat="1" ht="22.5" customHeight="1" x14ac:dyDescent="0.2">
      <c r="B28" s="7" t="s">
        <v>21</v>
      </c>
      <c r="C28" s="10">
        <v>554496.57999999996</v>
      </c>
    </row>
    <row r="29" spans="2:6" s="2" customFormat="1" ht="22.5" customHeight="1" x14ac:dyDescent="0.2">
      <c r="B29" s="7" t="s">
        <v>22</v>
      </c>
      <c r="C29" s="10">
        <v>27885.25</v>
      </c>
    </row>
    <row r="30" spans="2:6" s="2" customFormat="1" ht="22.5" customHeight="1" x14ac:dyDescent="0.2">
      <c r="B30" s="7" t="s">
        <v>23</v>
      </c>
      <c r="C30" s="10">
        <v>498348.7</v>
      </c>
    </row>
    <row r="31" spans="2:6" s="2" customFormat="1" ht="22.5" customHeight="1" x14ac:dyDescent="0.2">
      <c r="B31" s="7" t="s">
        <v>24</v>
      </c>
      <c r="C31" s="10">
        <v>1567934.85</v>
      </c>
    </row>
    <row r="32" spans="2:6" s="2" customFormat="1" ht="22.5" customHeight="1" x14ac:dyDescent="0.2">
      <c r="B32" s="7" t="s">
        <v>25</v>
      </c>
      <c r="C32" s="10">
        <f>1574731</f>
        <v>1574731</v>
      </c>
    </row>
    <row r="33" spans="2:5" s="2" customFormat="1" ht="22.5" customHeight="1" x14ac:dyDescent="0.2">
      <c r="B33" s="7" t="s">
        <v>26</v>
      </c>
      <c r="C33" s="10">
        <f>4398468.17+44999.95</f>
        <v>4443468.12</v>
      </c>
    </row>
    <row r="34" spans="2:5" s="2" customFormat="1" ht="21.75" customHeight="1" x14ac:dyDescent="0.2">
      <c r="B34" s="30" t="s">
        <v>51</v>
      </c>
      <c r="C34" s="10">
        <f>912800+1701000</f>
        <v>2613800</v>
      </c>
    </row>
    <row r="35" spans="2:5" s="2" customFormat="1" ht="20.25" customHeight="1" x14ac:dyDescent="0.2">
      <c r="B35" s="30" t="s">
        <v>27</v>
      </c>
      <c r="C35" s="10">
        <f>46400+249806</f>
        <v>296206</v>
      </c>
    </row>
    <row r="36" spans="2:5" s="2" customFormat="1" ht="22.5" customHeight="1" x14ac:dyDescent="0.2">
      <c r="B36" s="30" t="s">
        <v>28</v>
      </c>
      <c r="C36" s="10">
        <f>4726203.45+223685.89</f>
        <v>4949889.34</v>
      </c>
    </row>
    <row r="37" spans="2:5" s="2" customFormat="1" ht="20.25" customHeight="1" x14ac:dyDescent="0.2">
      <c r="B37" s="30" t="s">
        <v>62</v>
      </c>
      <c r="C37" s="10">
        <f>853149.66+127688.35+126000</f>
        <v>1106838.01</v>
      </c>
    </row>
    <row r="38" spans="2:5" s="2" customFormat="1" ht="20.25" customHeight="1" x14ac:dyDescent="0.25">
      <c r="B38" s="7" t="s">
        <v>29</v>
      </c>
      <c r="C38" s="10">
        <f>124736.77+28588.28+19188</f>
        <v>172513.05</v>
      </c>
      <c r="E38" s="33"/>
    </row>
    <row r="39" spans="2:5" s="2" customFormat="1" ht="20.25" customHeight="1" x14ac:dyDescent="0.2">
      <c r="B39" s="30" t="s">
        <v>30</v>
      </c>
      <c r="C39" s="10">
        <v>2327722.7599999998</v>
      </c>
    </row>
    <row r="40" spans="2:5" s="2" customFormat="1" ht="18.75" customHeight="1" x14ac:dyDescent="0.2">
      <c r="B40" s="30" t="s">
        <v>31</v>
      </c>
      <c r="C40" s="10">
        <f>13560779.79+24780</f>
        <v>13585559.789999999</v>
      </c>
    </row>
    <row r="41" spans="2:5" s="2" customFormat="1" ht="20.25" customHeight="1" x14ac:dyDescent="0.2">
      <c r="B41" s="30" t="s">
        <v>32</v>
      </c>
      <c r="C41" s="10">
        <v>552512.42000000004</v>
      </c>
    </row>
    <row r="42" spans="2:5" s="2" customFormat="1" ht="21" customHeight="1" x14ac:dyDescent="0.2">
      <c r="B42" s="7" t="s">
        <v>33</v>
      </c>
      <c r="C42" s="10">
        <v>659379.74</v>
      </c>
    </row>
    <row r="43" spans="2:5" s="2" customFormat="1" ht="22.5" customHeight="1" x14ac:dyDescent="0.2">
      <c r="B43" s="7" t="s">
        <v>34</v>
      </c>
      <c r="C43" s="10">
        <v>233544.89</v>
      </c>
    </row>
    <row r="44" spans="2:5" s="2" customFormat="1" ht="22.5" customHeight="1" x14ac:dyDescent="0.2">
      <c r="B44" s="7" t="s">
        <v>61</v>
      </c>
      <c r="C44" s="10">
        <f>13131424.7+960000+1124000+1281000</f>
        <v>16496424.699999999</v>
      </c>
    </row>
    <row r="45" spans="2:5" s="2" customFormat="1" ht="21" customHeight="1" x14ac:dyDescent="0.2">
      <c r="B45" s="7" t="s">
        <v>44</v>
      </c>
      <c r="C45" s="10">
        <v>1399393.08</v>
      </c>
    </row>
    <row r="46" spans="2:5" s="2" customFormat="1" ht="24.75" customHeight="1" x14ac:dyDescent="0.2">
      <c r="B46" s="7" t="s">
        <v>47</v>
      </c>
      <c r="C46" s="10">
        <f>7321105.79+805740.11+209553.37</f>
        <v>8336399.2700000005</v>
      </c>
    </row>
    <row r="47" spans="2:5" s="2" customFormat="1" ht="20.25" customHeight="1" x14ac:dyDescent="0.2">
      <c r="B47" s="7" t="s">
        <v>48</v>
      </c>
      <c r="C47" s="10">
        <f>3167371.53+216900+441320+148208</f>
        <v>3973799.53</v>
      </c>
    </row>
    <row r="48" spans="2:5" s="2" customFormat="1" ht="20.25" customHeight="1" x14ac:dyDescent="0.2">
      <c r="B48" s="2" t="s">
        <v>49</v>
      </c>
      <c r="C48" s="10">
        <v>3934011.36</v>
      </c>
    </row>
    <row r="49" spans="2:6" s="2" customFormat="1" ht="20.25" customHeight="1" x14ac:dyDescent="0.2">
      <c r="B49" s="2" t="s">
        <v>52</v>
      </c>
      <c r="C49" s="10">
        <f>1315200</f>
        <v>1315200</v>
      </c>
    </row>
    <row r="50" spans="2:6" s="2" customFormat="1" ht="18.75" customHeight="1" x14ac:dyDescent="0.2">
      <c r="B50" s="2" t="s">
        <v>50</v>
      </c>
      <c r="C50" s="34">
        <v>0</v>
      </c>
      <c r="E50" s="34"/>
    </row>
    <row r="51" spans="2:6" s="2" customFormat="1" ht="25.5" customHeight="1" x14ac:dyDescent="0.25">
      <c r="B51" s="6" t="s">
        <v>54</v>
      </c>
      <c r="C51" s="33">
        <f>SUM(C18:C50)</f>
        <v>332028931.80999994</v>
      </c>
      <c r="F51" s="45"/>
    </row>
    <row r="52" spans="2:6" s="2" customFormat="1" ht="21" customHeight="1" x14ac:dyDescent="0.25">
      <c r="C52" s="27"/>
      <c r="D52" s="33"/>
      <c r="F52" s="46"/>
    </row>
    <row r="53" spans="2:6" s="2" customFormat="1" ht="23.25" customHeight="1" thickBot="1" x14ac:dyDescent="0.3">
      <c r="B53" s="6" t="s">
        <v>55</v>
      </c>
      <c r="C53" s="26"/>
      <c r="D53" s="35">
        <f>C15+C51</f>
        <v>348405067.57999992</v>
      </c>
      <c r="E53" s="36"/>
      <c r="F53" s="14"/>
    </row>
    <row r="54" spans="2:6" s="2" customFormat="1" ht="22.5" customHeight="1" thickTop="1" x14ac:dyDescent="0.25">
      <c r="C54" s="27"/>
      <c r="F54" s="14"/>
    </row>
    <row r="55" spans="2:6" s="2" customFormat="1" ht="22.5" customHeight="1" x14ac:dyDescent="0.25">
      <c r="B55" s="6" t="s">
        <v>42</v>
      </c>
      <c r="C55" s="27"/>
      <c r="D55" s="19"/>
    </row>
    <row r="56" spans="2:6" s="2" customFormat="1" ht="28.5" customHeight="1" x14ac:dyDescent="0.25">
      <c r="B56" s="2" t="s">
        <v>35</v>
      </c>
      <c r="C56" s="53"/>
      <c r="D56" s="19"/>
      <c r="E56" s="50"/>
    </row>
    <row r="57" spans="2:6" s="2" customFormat="1" ht="28.5" customHeight="1" x14ac:dyDescent="0.25">
      <c r="B57" s="6" t="s">
        <v>36</v>
      </c>
      <c r="C57" s="19">
        <v>12144162.82</v>
      </c>
      <c r="D57" s="19"/>
      <c r="E57" s="51"/>
    </row>
    <row r="58" spans="2:6" s="2" customFormat="1" ht="24" customHeight="1" x14ac:dyDescent="0.25">
      <c r="C58" s="27"/>
      <c r="D58" s="34"/>
      <c r="E58" s="51"/>
    </row>
    <row r="59" spans="2:6" s="2" customFormat="1" ht="27.75" customHeight="1" x14ac:dyDescent="0.2">
      <c r="B59" s="2" t="s">
        <v>45</v>
      </c>
      <c r="C59" s="11">
        <v>0</v>
      </c>
      <c r="D59" s="34"/>
      <c r="E59" s="13"/>
    </row>
    <row r="60" spans="2:6" s="2" customFormat="1" ht="27.75" customHeight="1" thickBot="1" x14ac:dyDescent="0.3">
      <c r="B60" s="6" t="s">
        <v>46</v>
      </c>
      <c r="C60" s="37">
        <f>C59</f>
        <v>0</v>
      </c>
      <c r="E60" s="15"/>
    </row>
    <row r="61" spans="2:6" s="2" customFormat="1" ht="21" customHeight="1" x14ac:dyDescent="0.25">
      <c r="C61" s="27"/>
      <c r="E61" s="15"/>
    </row>
    <row r="62" spans="2:6" s="2" customFormat="1" ht="27.75" customHeight="1" thickBot="1" x14ac:dyDescent="0.3">
      <c r="B62" s="6" t="s">
        <v>37</v>
      </c>
      <c r="C62" s="26"/>
      <c r="D62" s="35">
        <f>+C57</f>
        <v>12144162.82</v>
      </c>
      <c r="E62" s="15"/>
      <c r="F62" s="12"/>
    </row>
    <row r="63" spans="2:6" s="2" customFormat="1" ht="24" customHeight="1" thickTop="1" x14ac:dyDescent="0.25">
      <c r="C63" s="27"/>
      <c r="D63" s="20"/>
      <c r="F63" s="43"/>
    </row>
    <row r="64" spans="2:6" s="2" customFormat="1" ht="24" customHeight="1" x14ac:dyDescent="0.25">
      <c r="B64" s="6" t="s">
        <v>38</v>
      </c>
      <c r="C64" s="27"/>
      <c r="D64" s="19"/>
      <c r="E64" s="13"/>
      <c r="F64" s="15"/>
    </row>
    <row r="65" spans="2:6" s="2" customFormat="1" ht="24" customHeight="1" x14ac:dyDescent="0.2">
      <c r="C65" s="11"/>
      <c r="D65" s="20"/>
      <c r="E65" s="13"/>
      <c r="F65" s="13"/>
    </row>
    <row r="66" spans="2:6" s="2" customFormat="1" ht="26.25" customHeight="1" x14ac:dyDescent="0.3">
      <c r="B66" s="2" t="s">
        <v>43</v>
      </c>
      <c r="C66" s="13">
        <v>333692972.56999993</v>
      </c>
      <c r="D66" s="19"/>
      <c r="E66" s="12"/>
      <c r="F66" s="38"/>
    </row>
    <row r="67" spans="2:6" s="2" customFormat="1" ht="26.25" customHeight="1" thickBot="1" x14ac:dyDescent="0.35">
      <c r="B67" s="2" t="s">
        <v>39</v>
      </c>
      <c r="C67" s="39" t="e">
        <f>#REF!</f>
        <v>#REF!</v>
      </c>
      <c r="D67" s="19"/>
      <c r="E67" s="12"/>
      <c r="F67" s="44"/>
    </row>
    <row r="68" spans="2:6" s="2" customFormat="1" ht="30" customHeight="1" x14ac:dyDescent="0.3">
      <c r="B68" s="6" t="s">
        <v>40</v>
      </c>
      <c r="C68" s="18" t="e">
        <f>SUM(C66:C67)</f>
        <v>#REF!</v>
      </c>
      <c r="D68" s="19"/>
      <c r="E68" s="13"/>
      <c r="F68" s="44"/>
    </row>
    <row r="69" spans="2:6" s="2" customFormat="1" ht="21.75" customHeight="1" x14ac:dyDescent="0.25">
      <c r="B69" s="19"/>
      <c r="C69" s="19"/>
      <c r="D69" s="19"/>
      <c r="E69" s="13"/>
      <c r="F69" s="13"/>
    </row>
    <row r="70" spans="2:6" s="2" customFormat="1" ht="25.5" customHeight="1" thickBot="1" x14ac:dyDescent="0.3">
      <c r="B70" s="6" t="s">
        <v>41</v>
      </c>
      <c r="C70" s="26"/>
      <c r="D70" s="35" t="e">
        <f>D62+C68</f>
        <v>#REF!</v>
      </c>
      <c r="F70" s="47"/>
    </row>
    <row r="71" spans="2:6" s="2" customFormat="1" ht="22.5" customHeight="1" thickTop="1" x14ac:dyDescent="0.25">
      <c r="B71" s="6"/>
      <c r="C71" s="26"/>
      <c r="D71" s="40"/>
      <c r="E71" s="10"/>
      <c r="F71" s="13"/>
    </row>
    <row r="72" spans="2:6" s="2" customFormat="1" ht="22.5" customHeight="1" x14ac:dyDescent="0.25">
      <c r="B72" s="6"/>
      <c r="C72" s="26"/>
      <c r="D72" s="40"/>
      <c r="E72" s="10"/>
      <c r="F72" s="13"/>
    </row>
    <row r="73" spans="2:6" s="2" customFormat="1" ht="24" customHeight="1" x14ac:dyDescent="0.25">
      <c r="B73" s="23" t="s">
        <v>0</v>
      </c>
      <c r="C73" s="58" t="s">
        <v>1</v>
      </c>
      <c r="D73" s="58"/>
      <c r="E73" s="13"/>
      <c r="F73" s="13"/>
    </row>
    <row r="74" spans="2:6" s="2" customFormat="1" ht="24" customHeight="1" x14ac:dyDescent="0.25">
      <c r="B74" s="41"/>
      <c r="C74" s="41"/>
      <c r="D74" s="20"/>
      <c r="F74" s="13"/>
    </row>
    <row r="75" spans="2:6" s="2" customFormat="1" ht="24" customHeight="1" x14ac:dyDescent="0.25">
      <c r="B75" s="23"/>
      <c r="C75" s="59"/>
      <c r="D75" s="59"/>
    </row>
    <row r="76" spans="2:6" s="2" customFormat="1" ht="28.5" customHeight="1" thickBot="1" x14ac:dyDescent="0.3">
      <c r="B76" s="42"/>
      <c r="C76" s="55"/>
      <c r="D76" s="55"/>
    </row>
    <row r="77" spans="2:6" s="2" customFormat="1" ht="24" customHeight="1" x14ac:dyDescent="0.25">
      <c r="B77" s="8" t="s">
        <v>57</v>
      </c>
      <c r="C77" s="54" t="s">
        <v>60</v>
      </c>
      <c r="D77" s="54"/>
    </row>
    <row r="78" spans="2:6" s="2" customFormat="1" ht="22.5" customHeight="1" x14ac:dyDescent="0.2">
      <c r="B78" s="4" t="s">
        <v>58</v>
      </c>
      <c r="C78" s="56" t="s">
        <v>56</v>
      </c>
      <c r="D78" s="56"/>
    </row>
    <row r="79" spans="2:6" ht="22.5" customHeight="1" x14ac:dyDescent="0.2">
      <c r="B79" s="5"/>
      <c r="C79" s="5"/>
      <c r="D79" s="5"/>
    </row>
    <row r="80" spans="2:6" ht="22.5" customHeight="1" x14ac:dyDescent="0.2">
      <c r="B80" s="5"/>
      <c r="C80" s="5"/>
      <c r="D80" s="5"/>
    </row>
    <row r="81" spans="2:4" ht="31.5" customHeight="1" x14ac:dyDescent="0.2">
      <c r="B81" s="5"/>
      <c r="C81" s="5"/>
      <c r="D81" s="5"/>
    </row>
    <row r="82" spans="2:4" ht="22.5" customHeight="1" x14ac:dyDescent="0.25">
      <c r="B82" s="22"/>
      <c r="C82" s="52"/>
      <c r="D82" s="21"/>
    </row>
    <row r="83" spans="2:4" ht="22.5" customHeight="1" x14ac:dyDescent="0.25">
      <c r="B83" s="22"/>
      <c r="C83" s="52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0" orientation="portrait" r:id="rId1"/>
  <ignoredErrors>
    <ignoredError sqref="D84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2026-01-14T19:16:15Z</cp:lastPrinted>
  <dcterms:created xsi:type="dcterms:W3CDTF">2007-03-20T14:00:55Z</dcterms:created>
  <dcterms:modified xsi:type="dcterms:W3CDTF">2026-01-19T19:10:11Z</dcterms:modified>
</cp:coreProperties>
</file>