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2 Diciembre\"/>
    </mc:Choice>
  </mc:AlternateContent>
  <bookViews>
    <workbookView xWindow="0" yWindow="0" windowWidth="20490" windowHeight="7755"/>
  </bookViews>
  <sheets>
    <sheet name="BALANCE" sheetId="1" r:id="rId1"/>
  </sheets>
  <externalReferences>
    <externalReference r:id="rId2"/>
  </externalReferences>
  <definedNames>
    <definedName name="_xlnm.Print_Area" localSheetId="0">BALANCE!$A$1:$C$77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B22" i="1"/>
  <c r="B23" i="1"/>
  <c r="B24" i="1"/>
  <c r="B25" i="1"/>
  <c r="B26" i="1"/>
  <c r="B27" i="1"/>
  <c r="B28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50" i="1"/>
  <c r="C50" i="1" s="1"/>
  <c r="B62" i="1"/>
  <c r="B66" i="1"/>
  <c r="B68" i="1" s="1"/>
  <c r="C70" i="1" s="1"/>
  <c r="B67" i="1"/>
  <c r="C72" i="1" l="1"/>
  <c r="C52" i="1"/>
  <c r="C71" i="1" s="1"/>
</calcChain>
</file>

<file path=xl/sharedStrings.xml><?xml version="1.0" encoding="utf-8"?>
<sst xmlns="http://schemas.openxmlformats.org/spreadsheetml/2006/main" count="58" uniqueCount="58">
  <si>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</si>
  <si>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</si>
  <si>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</si>
  <si>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</si>
  <si>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</si>
  <si>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</si>
  <si>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</si>
  <si>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</si>
  <si>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</si>
  <si>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</si>
  <si>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</si>
  <si>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</si>
  <si>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</si>
  <si>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</si>
  <si>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</si>
  <si>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</si>
  <si>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</si>
  <si>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</si>
  <si>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</si>
  <si>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</si>
  <si>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</si>
  <si>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</si>
  <si>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</si>
  <si>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</si>
  <si>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</si>
  <si>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</si>
  <si>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</si>
  <si>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</si>
  <si>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</si>
  <si>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</si>
  <si>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</si>
  <si>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</si>
  <si>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</si>
  <si>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</si>
  <si>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</si>
  <si>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</si>
  <si>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</si>
  <si>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</si>
  <si>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</si>
  <si>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</si>
  <si>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</si>
  <si>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</si>
  <si>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</si>
  <si>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</si>
  <si>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</si>
  <si>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</si>
  <si>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</si>
  <si>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</si>
  <si>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</si>
  <si>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</si>
  <si>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</si>
  <si>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</si>
  <si>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DICIEMBRE 2021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</si>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</sst>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43" fontId="1" fillId="0" borderId="0" xfId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43" fontId="3" fillId="0" borderId="0" xfId="2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1" fillId="0" borderId="0" xfId="0" applyNumberFormat="1" applyFont="1"/>
    <xf numFmtId="0" fontId="3" fillId="0" borderId="0" xfId="0" applyFont="1" applyAlignment="1">
      <alignment horizontal="left" wrapText="1"/>
    </xf>
    <xf numFmtId="43" fontId="1" fillId="0" borderId="0" xfId="0" applyNumberFormat="1" applyFont="1" applyBorder="1"/>
    <xf numFmtId="43" fontId="1" fillId="0" borderId="0" xfId="2" applyFont="1" applyBorder="1"/>
    <xf numFmtId="43" fontId="3" fillId="0" borderId="1" xfId="2" applyFont="1" applyBorder="1"/>
    <xf numFmtId="0" fontId="3" fillId="0" borderId="0" xfId="0" applyFont="1" applyBorder="1"/>
    <xf numFmtId="43" fontId="3" fillId="0" borderId="2" xfId="2" applyFont="1" applyBorder="1"/>
    <xf numFmtId="0" fontId="1" fillId="0" borderId="0" xfId="0" applyFont="1" applyFill="1" applyBorder="1"/>
    <xf numFmtId="43" fontId="1" fillId="0" borderId="0" xfId="3" applyFont="1" applyBorder="1"/>
    <xf numFmtId="4" fontId="5" fillId="0" borderId="0" xfId="0" applyNumberFormat="1" applyFont="1" applyBorder="1"/>
    <xf numFmtId="43" fontId="3" fillId="0" borderId="0" xfId="2" applyFont="1" applyBorder="1"/>
    <xf numFmtId="43" fontId="3" fillId="0" borderId="0" xfId="0" applyNumberFormat="1" applyFont="1" applyBorder="1"/>
    <xf numFmtId="4" fontId="5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/>
    <xf numFmtId="43" fontId="6" fillId="2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8" fillId="0" borderId="0" xfId="0" applyFont="1"/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Fill="1" applyBorder="1"/>
    <xf numFmtId="4" fontId="1" fillId="0" borderId="2" xfId="0" applyNumberFormat="1" applyFont="1" applyBorder="1"/>
    <xf numFmtId="43" fontId="1" fillId="0" borderId="0" xfId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4" fillId="0" borderId="0" xfId="2" applyFont="1"/>
  </cellXfs>
  <cellStyles count="4">
    <cellStyle name="Millares" xfId="1" builtinId="3"/>
    <cellStyle name="Millares 2" xfId="2"/>
    <cellStyle name="Millares 2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DICIEMBRE%20(version%201)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DE INGRESOS Y EGRESOS"/>
      <sheetName val="RESUMEN UNIFICADO final  "/>
      <sheetName val="LIBRO BCO. CONALECHE DIC.21"/>
      <sheetName val="MEGALECHE CODIF.DIC."/>
      <sheetName val="RESUMEN MEGALECHE FINAL"/>
      <sheetName val="LIBRO BANCO PPC "/>
      <sheetName val="CODIFICACION CTA. PPC"/>
      <sheetName val="RESUMEN PPCDICIEMBRE 2021"/>
      <sheetName val="IMPUTACION GASTO DIC.2021"/>
      <sheetName val="CTAS POR PAGAR DIC. 2021"/>
      <sheetName val="SALDOS DIC.2021."/>
    </sheetNames>
    <sheetDataSet>
      <sheetData sheetId="0">
        <row r="194">
          <cell r="C194">
            <v>-2711465.2099999934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86"/>
  <sheetViews>
    <sheetView tabSelected="1" showWhiteSpace="0" topLeftCell="A46" zoomScaleNormal="100" workbookViewId="0"/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5" x14ac:dyDescent="0.25">
      <c r="A5" s="8"/>
      <c r="B5" s="48"/>
      <c r="C5" s="8"/>
    </row>
    <row r="6" spans="1:6" s="1" customFormat="1" ht="15" x14ac:dyDescent="0.25">
      <c r="A6" s="8"/>
      <c r="B6" s="48"/>
      <c r="C6" s="8"/>
    </row>
    <row r="7" spans="1:6" s="1" customFormat="1" x14ac:dyDescent="0.2">
      <c r="A7" s="47" t="s">
        <v>57</v>
      </c>
      <c r="B7" s="47"/>
      <c r="C7" s="47"/>
    </row>
    <row r="8" spans="1:6" s="1" customFormat="1" ht="21" x14ac:dyDescent="0.35">
      <c r="A8" s="46" t="s">
        <v>56</v>
      </c>
      <c r="B8" s="46"/>
      <c r="C8" s="46"/>
    </row>
    <row r="9" spans="1:6" s="1" customFormat="1" ht="17.25" x14ac:dyDescent="0.3">
      <c r="A9" s="45" t="s">
        <v>55</v>
      </c>
      <c r="B9" s="45"/>
      <c r="C9" s="45"/>
    </row>
    <row r="10" spans="1:6" s="1" customFormat="1" ht="17.25" x14ac:dyDescent="0.3">
      <c r="A10" s="44" t="s">
        <v>54</v>
      </c>
      <c r="B10" s="44"/>
      <c r="C10" s="44"/>
    </row>
    <row r="11" spans="1:6" s="1" customFormat="1" ht="15" x14ac:dyDescent="0.25">
      <c r="A11" s="43" t="s">
        <v>53</v>
      </c>
      <c r="B11" s="43"/>
      <c r="C11" s="43"/>
    </row>
    <row r="12" spans="1:6" s="1" customFormat="1" x14ac:dyDescent="0.2">
      <c r="A12" s="42" t="s">
        <v>52</v>
      </c>
      <c r="B12" s="42"/>
      <c r="C12" s="42"/>
    </row>
    <row r="13" spans="1:6" s="1" customFormat="1" x14ac:dyDescent="0.2">
      <c r="A13" s="42" t="s">
        <v>51</v>
      </c>
      <c r="B13" s="42"/>
      <c r="C13" s="42"/>
      <c r="F13" s="39"/>
    </row>
    <row r="14" spans="1:6" s="1" customFormat="1" x14ac:dyDescent="0.2">
      <c r="A14" s="41" t="s">
        <v>50</v>
      </c>
      <c r="B14" s="40"/>
      <c r="C14" s="40"/>
      <c r="F14" s="39"/>
    </row>
    <row r="15" spans="1:6" s="1" customFormat="1" x14ac:dyDescent="0.2">
      <c r="A15" s="17" t="s">
        <v>49</v>
      </c>
      <c r="B15" s="15"/>
      <c r="C15" s="2"/>
    </row>
    <row r="16" spans="1:6" s="1" customFormat="1" x14ac:dyDescent="0.2">
      <c r="A16" s="2" t="s">
        <v>48</v>
      </c>
      <c r="B16" s="15">
        <v>20528910.280000001</v>
      </c>
      <c r="C16" s="14"/>
      <c r="F16" s="12"/>
    </row>
    <row r="17" spans="1:7" s="1" customFormat="1" x14ac:dyDescent="0.2">
      <c r="A17" s="17" t="s">
        <v>47</v>
      </c>
      <c r="B17" s="38">
        <f>SUM(B16)</f>
        <v>20528910.280000001</v>
      </c>
      <c r="C17" s="36">
        <f>B17</f>
        <v>20528910.280000001</v>
      </c>
    </row>
    <row r="18" spans="1:7" s="1" customFormat="1" x14ac:dyDescent="0.2">
      <c r="A18" s="37"/>
      <c r="B18" s="15"/>
      <c r="C18" s="36"/>
      <c r="E18" s="35"/>
    </row>
    <row r="19" spans="1:7" s="1" customFormat="1" x14ac:dyDescent="0.2">
      <c r="A19" s="17" t="s">
        <v>46</v>
      </c>
      <c r="B19" s="15"/>
      <c r="C19" s="2"/>
      <c r="E19" s="32"/>
    </row>
    <row r="20" spans="1:7" s="1" customFormat="1" x14ac:dyDescent="0.2">
      <c r="A20" s="34" t="s">
        <v>45</v>
      </c>
      <c r="B20" s="27">
        <v>16219800</v>
      </c>
      <c r="C20" s="2"/>
      <c r="E20" s="32"/>
    </row>
    <row r="21" spans="1:7" s="1" customFormat="1" x14ac:dyDescent="0.2">
      <c r="A21" s="34" t="s">
        <v>44</v>
      </c>
      <c r="B21" s="27">
        <v>66407615</v>
      </c>
      <c r="C21" s="33"/>
      <c r="E21" s="32"/>
    </row>
    <row r="22" spans="1:7" s="1" customFormat="1" x14ac:dyDescent="0.2">
      <c r="A22" s="26" t="s">
        <v>43</v>
      </c>
      <c r="B22" s="27">
        <f>9636.88+365692.6+167827.7+8768.58+153400+25016+224200+31200+60480.05</f>
        <v>1046221.8099999999</v>
      </c>
      <c r="C22" s="2"/>
      <c r="E22" s="31"/>
      <c r="F22" s="30"/>
      <c r="G22" s="28"/>
    </row>
    <row r="23" spans="1:7" s="1" customFormat="1" x14ac:dyDescent="0.2">
      <c r="A23" s="26" t="s">
        <v>42</v>
      </c>
      <c r="B23" s="27">
        <f>695053.07+6964.83+263882.01+47486.74+73774.15</f>
        <v>1087160.7999999998</v>
      </c>
      <c r="C23" s="2"/>
      <c r="F23" s="30"/>
      <c r="G23" s="28"/>
    </row>
    <row r="24" spans="1:7" s="1" customFormat="1" x14ac:dyDescent="0.2">
      <c r="A24" s="26" t="s">
        <v>41</v>
      </c>
      <c r="B24" s="27">
        <f>94774.629286978+92869.79+46964+13200+6600</f>
        <v>254408.41928697799</v>
      </c>
      <c r="C24" s="2"/>
      <c r="F24" s="29"/>
      <c r="G24" s="28"/>
    </row>
    <row r="25" spans="1:7" s="1" customFormat="1" x14ac:dyDescent="0.2">
      <c r="A25" s="26" t="s">
        <v>40</v>
      </c>
      <c r="B25" s="27">
        <f>1813476.88+411973.27+38698.1+48970+32096+30691.8+9912+67809.52+41691+123815.79+286264.4+15222+686633.74+8496+69230.03+110398.43+291514.28+30444+119180+26912.4+487938.43+53722.28</f>
        <v>4805090.3500000006</v>
      </c>
      <c r="C25" s="2"/>
      <c r="F25" s="29"/>
      <c r="G25" s="28"/>
    </row>
    <row r="26" spans="1:7" s="1" customFormat="1" x14ac:dyDescent="0.2">
      <c r="A26" s="26" t="s">
        <v>39</v>
      </c>
      <c r="B26" s="27">
        <f>13166421.52+28892100+1495000+31349170.98+10051461.99</f>
        <v>84954154.489999995</v>
      </c>
      <c r="C26" s="15"/>
    </row>
    <row r="27" spans="1:7" s="1" customFormat="1" x14ac:dyDescent="0.2">
      <c r="A27" s="26" t="s">
        <v>38</v>
      </c>
      <c r="B27" s="2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5"/>
    </row>
    <row r="28" spans="1:7" s="1" customFormat="1" x14ac:dyDescent="0.2">
      <c r="A28" s="26" t="s">
        <v>37</v>
      </c>
      <c r="B28" s="27">
        <f>177610.92+58531.3+68499+18172+21240+106578.8</f>
        <v>450632.02</v>
      </c>
      <c r="C28" s="15"/>
    </row>
    <row r="29" spans="1:7" s="1" customFormat="1" x14ac:dyDescent="0.2">
      <c r="A29" s="26" t="s">
        <v>36</v>
      </c>
      <c r="B29" s="27">
        <v>128447.16</v>
      </c>
      <c r="C29" s="15"/>
    </row>
    <row r="30" spans="1:7" s="1" customFormat="1" x14ac:dyDescent="0.2">
      <c r="A30" s="26" t="s">
        <v>35</v>
      </c>
      <c r="B30" s="27">
        <v>9354.7999999999993</v>
      </c>
      <c r="C30" s="15"/>
    </row>
    <row r="31" spans="1:7" s="1" customFormat="1" x14ac:dyDescent="0.2">
      <c r="A31" s="26" t="s">
        <v>34</v>
      </c>
      <c r="B31" s="27">
        <v>27885.25</v>
      </c>
      <c r="C31" s="15"/>
    </row>
    <row r="32" spans="1:7" s="1" customFormat="1" x14ac:dyDescent="0.2">
      <c r="A32" s="26" t="s">
        <v>33</v>
      </c>
      <c r="B32" s="27">
        <f>232481.02+9600+55648.8+19195+13522+17110+33706.7+11859+54675.38</f>
        <v>447797.9</v>
      </c>
      <c r="C32" s="15"/>
    </row>
    <row r="33" spans="1:3" s="1" customFormat="1" x14ac:dyDescent="0.2">
      <c r="A33" s="26" t="s">
        <v>32</v>
      </c>
      <c r="B33" s="27">
        <v>4050.02</v>
      </c>
      <c r="C33" s="15"/>
    </row>
    <row r="34" spans="1:3" s="1" customFormat="1" x14ac:dyDescent="0.2">
      <c r="A34" s="26" t="s">
        <v>31</v>
      </c>
      <c r="B34" s="27">
        <f>3277.48+500000+16992+343380+130036+56399.88+257777.49+260072</f>
        <v>1567934.8499999999</v>
      </c>
      <c r="C34" s="15"/>
    </row>
    <row r="35" spans="1:3" s="1" customFormat="1" x14ac:dyDescent="0.2">
      <c r="A35" s="26" t="s">
        <v>30</v>
      </c>
      <c r="B35" s="27">
        <f>64972.82+392356+291600.42</f>
        <v>748929.24</v>
      </c>
      <c r="C35" s="2"/>
    </row>
    <row r="36" spans="1:3" s="1" customFormat="1" x14ac:dyDescent="0.2">
      <c r="A36" s="26" t="s">
        <v>29</v>
      </c>
      <c r="B36" s="27">
        <f>5+190850.82+3221.4+14067.8+58121.79+175478.69+1051050+12154+9440+22000+261783+1784721.6+30433.38+28208.25</f>
        <v>3641535.73</v>
      </c>
      <c r="C36" s="2"/>
    </row>
    <row r="37" spans="1:3" s="1" customFormat="1" x14ac:dyDescent="0.2">
      <c r="A37" s="26" t="s">
        <v>28</v>
      </c>
      <c r="B37" s="27">
        <v>46400</v>
      </c>
      <c r="C37" s="2"/>
    </row>
    <row r="38" spans="1:3" s="1" customFormat="1" x14ac:dyDescent="0.2">
      <c r="A38" s="26" t="s">
        <v>27</v>
      </c>
      <c r="B38" s="27">
        <f>931067.2+117370+13000+40719.44+9280.7+99509.4+361886.02+28308.2+251340+18644+2295+58410+18691.82+50386+176676.68+56876+216360.01+16380.02+2700+112000.01+299912.78+4823.84+79366.8+24201.8</f>
        <v>2990205.7199999988</v>
      </c>
      <c r="C38" s="2"/>
    </row>
    <row r="39" spans="1:3" s="1" customFormat="1" x14ac:dyDescent="0.2">
      <c r="A39" s="26" t="s">
        <v>26</v>
      </c>
      <c r="B39" s="27">
        <f>133014.5+25576.17+209440+57388.23+167720.48</f>
        <v>593139.38</v>
      </c>
      <c r="C39" s="2"/>
    </row>
    <row r="40" spans="1:3" s="1" customFormat="1" x14ac:dyDescent="0.2">
      <c r="A40" s="26" t="s">
        <v>25</v>
      </c>
      <c r="B40" s="27">
        <v>12372.36</v>
      </c>
      <c r="C40" s="2"/>
    </row>
    <row r="41" spans="1:3" s="1" customFormat="1" x14ac:dyDescent="0.2">
      <c r="A41" s="26" t="s">
        <v>24</v>
      </c>
      <c r="B41" s="27">
        <f>26518.05+1816358.7+4350.01+218300+215940+46256</f>
        <v>2327722.7599999998</v>
      </c>
      <c r="C41" s="2"/>
    </row>
    <row r="42" spans="1:3" s="1" customFormat="1" x14ac:dyDescent="0.2">
      <c r="A42" s="26" t="s">
        <v>23</v>
      </c>
      <c r="B42" s="27">
        <f>5758846.76+3732710.8+7380.12+138168.84+373157.3+148830.1+332784.16+142589.05+417663.36+39500+282987+188434.2+698088</f>
        <v>12261139.689999998</v>
      </c>
      <c r="C42" s="2"/>
    </row>
    <row r="43" spans="1:3" s="1" customFormat="1" x14ac:dyDescent="0.2">
      <c r="A43" s="26" t="s">
        <v>22</v>
      </c>
      <c r="B43" s="27">
        <f>332512.42+25000+195000</f>
        <v>552512.41999999993</v>
      </c>
      <c r="C43" s="2"/>
    </row>
    <row r="44" spans="1:3" s="1" customFormat="1" x14ac:dyDescent="0.2">
      <c r="A44" s="26" t="s">
        <v>21</v>
      </c>
      <c r="B44" s="27">
        <f>243439.76+415939.98</f>
        <v>659379.74</v>
      </c>
      <c r="C44" s="2"/>
    </row>
    <row r="45" spans="1:3" s="1" customFormat="1" x14ac:dyDescent="0.2">
      <c r="A45" s="26" t="s">
        <v>20</v>
      </c>
      <c r="B45" s="27">
        <f>43070+176616.86</f>
        <v>219686.86</v>
      </c>
      <c r="C45" s="14"/>
    </row>
    <row r="46" spans="1:3" s="1" customFormat="1" x14ac:dyDescent="0.2">
      <c r="A46" s="26" t="s">
        <v>19</v>
      </c>
      <c r="B46" s="27">
        <f>1610592.4+1386000+595000+605000</f>
        <v>4196592.4000000004</v>
      </c>
      <c r="C46" s="2"/>
    </row>
    <row r="47" spans="1:3" s="1" customFormat="1" x14ac:dyDescent="0.2">
      <c r="A47" s="26" t="s">
        <v>18</v>
      </c>
      <c r="B47" s="27">
        <f>143682.7+143682.7+41915.04+1070112.64</f>
        <v>1399393.0799999998</v>
      </c>
      <c r="C47" s="2"/>
    </row>
    <row r="48" spans="1:3" s="1" customFormat="1" x14ac:dyDescent="0.2">
      <c r="A48" s="26" t="s">
        <v>17</v>
      </c>
      <c r="B48" s="21">
        <f>85561.58+120029.6+292256.5+244575.06+110259.2+66622.8+103840+89928.94+57414.8+163982.75+262799.98+146442.43+26404+1270811.01</f>
        <v>3040928.65</v>
      </c>
      <c r="C48" s="3"/>
    </row>
    <row r="49" spans="1:3" s="1" customFormat="1" x14ac:dyDescent="0.2">
      <c r="A49" s="25" t="s">
        <v>16</v>
      </c>
      <c r="B49" s="24">
        <v>390273.2</v>
      </c>
      <c r="C49" s="3"/>
    </row>
    <row r="50" spans="1:3" s="1" customFormat="1" ht="17.25" customHeight="1" x14ac:dyDescent="0.2">
      <c r="A50" s="17" t="s">
        <v>15</v>
      </c>
      <c r="B50" s="22">
        <f>SUM(B20:B49)</f>
        <v>216484423.919287</v>
      </c>
      <c r="C50" s="23">
        <f>B50</f>
        <v>216484423.919287</v>
      </c>
    </row>
    <row r="51" spans="1:3" s="1" customFormat="1" x14ac:dyDescent="0.2">
      <c r="A51" s="2"/>
      <c r="C51" s="2"/>
    </row>
    <row r="52" spans="1:3" s="1" customFormat="1" ht="13.5" thickBot="1" x14ac:dyDescent="0.25">
      <c r="A52" s="17" t="s">
        <v>14</v>
      </c>
      <c r="B52" s="22"/>
      <c r="C52" s="16">
        <f>+B50+B17</f>
        <v>237013334.199287</v>
      </c>
    </row>
    <row r="53" spans="1:3" s="1" customFormat="1" ht="13.5" thickTop="1" x14ac:dyDescent="0.2">
      <c r="A53" s="22"/>
      <c r="B53" s="22"/>
      <c r="C53" s="2"/>
    </row>
    <row r="54" spans="1:3" s="1" customFormat="1" x14ac:dyDescent="0.2">
      <c r="A54" s="22" t="s">
        <v>13</v>
      </c>
      <c r="B54" s="15"/>
      <c r="C54" s="2"/>
    </row>
    <row r="55" spans="1:3" s="1" customFormat="1" x14ac:dyDescent="0.2">
      <c r="A55" s="22"/>
      <c r="B55" s="15"/>
      <c r="C55" s="2"/>
    </row>
    <row r="56" spans="1:3" s="1" customFormat="1" x14ac:dyDescent="0.2">
      <c r="A56" s="17" t="s">
        <v>12</v>
      </c>
      <c r="B56" s="21"/>
      <c r="C56" s="2"/>
    </row>
    <row r="57" spans="1:3" s="1" customFormat="1" x14ac:dyDescent="0.2">
      <c r="A57" s="2" t="s">
        <v>11</v>
      </c>
      <c r="B57" s="21">
        <v>16225729.619999999</v>
      </c>
      <c r="C57" s="2"/>
    </row>
    <row r="58" spans="1:3" s="1" customFormat="1" x14ac:dyDescent="0.2">
      <c r="A58" s="2"/>
      <c r="B58" s="2"/>
      <c r="C58" s="2"/>
    </row>
    <row r="59" spans="1:3" s="1" customFormat="1" x14ac:dyDescent="0.2">
      <c r="A59" s="17" t="s">
        <v>10</v>
      </c>
      <c r="B59" s="2"/>
      <c r="C59" s="2"/>
    </row>
    <row r="60" spans="1:3" s="1" customFormat="1" x14ac:dyDescent="0.2">
      <c r="A60" s="2" t="s">
        <v>9</v>
      </c>
      <c r="B60" s="15">
        <v>0</v>
      </c>
      <c r="C60" s="2"/>
    </row>
    <row r="61" spans="1:3" s="1" customFormat="1" x14ac:dyDescent="0.2">
      <c r="A61" s="2"/>
      <c r="B61" s="15"/>
      <c r="C61" s="2"/>
    </row>
    <row r="62" spans="1:3" s="1" customFormat="1" x14ac:dyDescent="0.2">
      <c r="A62" s="17" t="s">
        <v>8</v>
      </c>
      <c r="B62" s="18">
        <f>SUM(B57:B61)</f>
        <v>16225729.619999999</v>
      </c>
      <c r="C62" s="2"/>
    </row>
    <row r="63" spans="1:3" s="1" customFormat="1" x14ac:dyDescent="0.2">
      <c r="A63" s="2"/>
      <c r="B63" s="15"/>
      <c r="C63" s="2"/>
    </row>
    <row r="64" spans="1:3" s="1" customFormat="1" x14ac:dyDescent="0.2">
      <c r="A64" s="17" t="s">
        <v>7</v>
      </c>
      <c r="B64" s="15"/>
      <c r="C64" s="2"/>
    </row>
    <row r="65" spans="1:3" s="1" customFormat="1" x14ac:dyDescent="0.2">
      <c r="A65" s="2"/>
      <c r="B65" s="15"/>
      <c r="C65" s="2"/>
    </row>
    <row r="66" spans="1:3" s="1" customFormat="1" x14ac:dyDescent="0.2">
      <c r="A66" s="2" t="s">
        <v>6</v>
      </c>
      <c r="B66" s="20">
        <f>B17+B50-B62-B67</f>
        <v>223499069.78928697</v>
      </c>
      <c r="C66" s="2"/>
    </row>
    <row r="67" spans="1:3" s="1" customFormat="1" x14ac:dyDescent="0.2">
      <c r="A67" s="2" t="s">
        <v>5</v>
      </c>
      <c r="B67" s="12">
        <f>+'[1]ESTADOS DE INGRESOS Y EGRESOS'!C194</f>
        <v>-2711465.2099999934</v>
      </c>
      <c r="C67" s="2"/>
    </row>
    <row r="68" spans="1:3" s="1" customFormat="1" x14ac:dyDescent="0.2">
      <c r="A68" s="19" t="s">
        <v>4</v>
      </c>
      <c r="B68" s="18">
        <f>SUM(B66:B67)</f>
        <v>220787604.57928699</v>
      </c>
      <c r="C68" s="2"/>
    </row>
    <row r="69" spans="1:3" s="1" customFormat="1" x14ac:dyDescent="0.2">
      <c r="A69" s="2"/>
      <c r="B69" s="15"/>
      <c r="C69" s="2"/>
    </row>
    <row r="70" spans="1:3" s="1" customFormat="1" ht="13.5" thickBot="1" x14ac:dyDescent="0.25">
      <c r="A70" s="17" t="s">
        <v>3</v>
      </c>
      <c r="B70" s="15"/>
      <c r="C70" s="16">
        <f>B62+B68</f>
        <v>237013334.199287</v>
      </c>
    </row>
    <row r="71" spans="1:3" s="1" customFormat="1" ht="13.5" thickTop="1" x14ac:dyDescent="0.2">
      <c r="A71" s="2"/>
      <c r="B71" s="15"/>
      <c r="C71" s="14">
        <f>+C52-C70</f>
        <v>0</v>
      </c>
    </row>
    <row r="72" spans="1:3" s="1" customFormat="1" x14ac:dyDescent="0.2">
      <c r="A72" s="13" t="s">
        <v>2</v>
      </c>
      <c r="B72" s="13"/>
      <c r="C72" s="12">
        <f>+C70-C52</f>
        <v>0</v>
      </c>
    </row>
    <row r="73" spans="1:3" s="1" customFormat="1" ht="15" x14ac:dyDescent="0.25">
      <c r="A73" s="11"/>
      <c r="B73" s="11"/>
      <c r="C73" s="8"/>
    </row>
    <row r="74" spans="1:3" s="1" customFormat="1" ht="15" x14ac:dyDescent="0.25">
      <c r="A74" s="10"/>
      <c r="B74" s="9"/>
      <c r="C74" s="8"/>
    </row>
    <row r="75" spans="1:3" s="1" customFormat="1" x14ac:dyDescent="0.2">
      <c r="A75" s="7" t="s">
        <v>1</v>
      </c>
      <c r="C75" s="7"/>
    </row>
    <row r="76" spans="1:3" s="1" customFormat="1" x14ac:dyDescent="0.2">
      <c r="A76" s="7" t="s">
        <v>0</v>
      </c>
      <c r="C76" s="4"/>
    </row>
    <row r="77" spans="1:3" s="1" customFormat="1" x14ac:dyDescent="0.2">
      <c r="A77" s="6"/>
      <c r="B77" s="4"/>
      <c r="C77" s="4"/>
    </row>
    <row r="78" spans="1:3" s="1" customFormat="1" x14ac:dyDescent="0.2">
      <c r="A78" s="5"/>
      <c r="B78" s="4"/>
      <c r="C78"/>
    </row>
    <row r="82" spans="4:11" s="1" customFormat="1" ht="19.5" customHeight="1" x14ac:dyDescent="0.2">
      <c r="D82" s="3"/>
      <c r="J82" s="2"/>
      <c r="K82" s="2"/>
    </row>
    <row r="83" spans="4:11" s="1" customFormat="1" ht="19.5" customHeight="1" x14ac:dyDescent="0.2">
      <c r="D83" s="3"/>
      <c r="J83" s="2"/>
      <c r="K83" s="2"/>
    </row>
    <row r="84" spans="4:11" s="1" customFormat="1" ht="19.5" customHeight="1" x14ac:dyDescent="0.2">
      <c r="D84" s="3"/>
      <c r="J84" s="2"/>
      <c r="K84" s="2"/>
    </row>
    <row r="85" spans="4:11" s="1" customFormat="1" ht="19.5" customHeight="1" x14ac:dyDescent="0.2">
      <c r="D85" s="3"/>
      <c r="J85" s="2"/>
      <c r="K85" s="2"/>
    </row>
    <row r="86" spans="4:11" s="1" customFormat="1" ht="19.5" customHeight="1" x14ac:dyDescent="0.2">
      <c r="D86" s="3"/>
      <c r="J86" s="2"/>
      <c r="K86" s="2"/>
    </row>
  </sheetData>
  <mergeCells count="8">
    <mergeCell ref="A13:C13"/>
    <mergeCell ref="A72:B72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2022-01-11T13:14:26Z</dcterms:created>
  <dcterms:modified xsi:type="dcterms:W3CDTF">2022-01-11T13:15:01Z</dcterms:modified>
</cp:coreProperties>
</file>